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Лист4" sheetId="14" r:id="rId1"/>
  </sheets>
  <calcPr calcId="152511"/>
</workbook>
</file>

<file path=xl/calcChain.xml><?xml version="1.0" encoding="utf-8"?>
<calcChain xmlns="http://schemas.openxmlformats.org/spreadsheetml/2006/main">
  <c r="C152" i="14" l="1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8" i="14"/>
  <c r="B152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8" i="14"/>
  <c r="C9" i="14"/>
  <c r="B9" i="14"/>
  <c r="E152" i="14"/>
  <c r="D152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E8" i="14"/>
  <c r="D8" i="14"/>
  <c r="E9" i="14"/>
  <c r="D9" i="14"/>
  <c r="K152" i="14"/>
  <c r="J152" i="14"/>
  <c r="K151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24" i="14"/>
  <c r="K25" i="14"/>
  <c r="K26" i="14"/>
  <c r="K27" i="14"/>
  <c r="K16" i="14"/>
  <c r="K17" i="14"/>
  <c r="K18" i="14"/>
  <c r="K19" i="14"/>
  <c r="K20" i="14"/>
  <c r="K21" i="14"/>
  <c r="K22" i="14"/>
  <c r="K23" i="14"/>
  <c r="K10" i="14"/>
  <c r="K11" i="14"/>
  <c r="K12" i="14"/>
  <c r="K13" i="14"/>
  <c r="K14" i="14"/>
  <c r="K15" i="14"/>
  <c r="K8" i="14"/>
  <c r="K9" i="14"/>
  <c r="FI21" i="14"/>
  <c r="FI22" i="14"/>
  <c r="FI23" i="14"/>
  <c r="FI24" i="14"/>
  <c r="FI25" i="14"/>
  <c r="FI26" i="14"/>
  <c r="FI27" i="14"/>
  <c r="FI28" i="14"/>
  <c r="FI29" i="14"/>
  <c r="FI30" i="14"/>
  <c r="FI31" i="14"/>
  <c r="FI32" i="14"/>
  <c r="FI33" i="14"/>
  <c r="FI34" i="14"/>
  <c r="FI35" i="14"/>
  <c r="FI36" i="14"/>
  <c r="FI37" i="14"/>
  <c r="FI38" i="14"/>
  <c r="FI39" i="14"/>
  <c r="FI40" i="14"/>
  <c r="FI41" i="14"/>
  <c r="FI42" i="14"/>
  <c r="FI43" i="14"/>
  <c r="FI44" i="14"/>
  <c r="FI45" i="14"/>
  <c r="FI46" i="14"/>
  <c r="FI47" i="14"/>
  <c r="FI48" i="14"/>
  <c r="FI49" i="14"/>
  <c r="FI50" i="14"/>
  <c r="FI51" i="14"/>
  <c r="FI52" i="14"/>
  <c r="FI53" i="14"/>
  <c r="FI54" i="14"/>
  <c r="FI55" i="14"/>
  <c r="FI56" i="14"/>
  <c r="FI57" i="14"/>
  <c r="FI58" i="14"/>
  <c r="FI59" i="14"/>
  <c r="FI60" i="14"/>
  <c r="FI61" i="14"/>
  <c r="FI62" i="14"/>
  <c r="FI63" i="14"/>
  <c r="FI64" i="14"/>
  <c r="FI65" i="14"/>
  <c r="FI66" i="14"/>
  <c r="FI67" i="14"/>
  <c r="FI68" i="14"/>
  <c r="FI69" i="14"/>
  <c r="FI70" i="14"/>
  <c r="FI71" i="14"/>
  <c r="FI72" i="14"/>
  <c r="FI73" i="14"/>
  <c r="FI74" i="14"/>
  <c r="FI75" i="14"/>
  <c r="FI76" i="14"/>
  <c r="FI77" i="14"/>
  <c r="FI78" i="14"/>
  <c r="FI79" i="14"/>
  <c r="FI80" i="14"/>
  <c r="FI81" i="14"/>
  <c r="FI82" i="14"/>
  <c r="FI83" i="14"/>
  <c r="FI84" i="14"/>
  <c r="FI85" i="14"/>
  <c r="FI86" i="14"/>
  <c r="FI87" i="14"/>
  <c r="FI88" i="14"/>
  <c r="FI89" i="14"/>
  <c r="FI90" i="14"/>
  <c r="FI91" i="14"/>
  <c r="FI92" i="14"/>
  <c r="FI93" i="14"/>
  <c r="FI94" i="14"/>
  <c r="FI95" i="14"/>
  <c r="FI96" i="14"/>
  <c r="FI97" i="14"/>
  <c r="FI98" i="14"/>
  <c r="FI99" i="14"/>
  <c r="FI100" i="14"/>
  <c r="FI101" i="14"/>
  <c r="FI102" i="14"/>
  <c r="FI103" i="14"/>
  <c r="FI104" i="14"/>
  <c r="FI105" i="14"/>
  <c r="FI106" i="14"/>
  <c r="FI107" i="14"/>
  <c r="FI108" i="14"/>
  <c r="FI109" i="14"/>
  <c r="FI110" i="14"/>
  <c r="FI111" i="14"/>
  <c r="FI112" i="14"/>
  <c r="FI113" i="14"/>
  <c r="FI114" i="14"/>
  <c r="FI115" i="14"/>
  <c r="FI116" i="14"/>
  <c r="FI117" i="14"/>
  <c r="FI118" i="14"/>
  <c r="FI119" i="14"/>
  <c r="FI120" i="14"/>
  <c r="FI121" i="14"/>
  <c r="FI122" i="14"/>
  <c r="FI123" i="14"/>
  <c r="FI124" i="14"/>
  <c r="FI125" i="14"/>
  <c r="FI126" i="14"/>
  <c r="FI127" i="14"/>
  <c r="FI128" i="14"/>
  <c r="FI129" i="14"/>
  <c r="FI130" i="14"/>
  <c r="FI131" i="14"/>
  <c r="FI132" i="14"/>
  <c r="FI133" i="14"/>
  <c r="FI134" i="14"/>
  <c r="FI135" i="14"/>
  <c r="FI136" i="14"/>
  <c r="FI137" i="14"/>
  <c r="FI138" i="14"/>
  <c r="FI139" i="14"/>
  <c r="FI140" i="14"/>
  <c r="FI141" i="14"/>
  <c r="FI142" i="14"/>
  <c r="FI143" i="14"/>
  <c r="FI144" i="14"/>
  <c r="FI145" i="14"/>
  <c r="FI146" i="14"/>
  <c r="FI147" i="14"/>
  <c r="FI148" i="14"/>
  <c r="FI149" i="14"/>
  <c r="FI150" i="14"/>
  <c r="FI151" i="14"/>
  <c r="FI10" i="14"/>
  <c r="FI11" i="14"/>
  <c r="FI12" i="14"/>
  <c r="FI13" i="14"/>
  <c r="FI14" i="14"/>
  <c r="FI15" i="14"/>
  <c r="FI16" i="14"/>
  <c r="FI17" i="14"/>
  <c r="FI18" i="14"/>
  <c r="FI19" i="14"/>
  <c r="FI20" i="14"/>
  <c r="FI8" i="14"/>
  <c r="FH8" i="14"/>
  <c r="FH10" i="14"/>
  <c r="FH11" i="14"/>
  <c r="FH12" i="14"/>
  <c r="FH13" i="14"/>
  <c r="FH14" i="14"/>
  <c r="FH15" i="14"/>
  <c r="FH16" i="14"/>
  <c r="FH17" i="14"/>
  <c r="FH18" i="14"/>
  <c r="FI9" i="14"/>
  <c r="FH19" i="14"/>
  <c r="FH20" i="14"/>
  <c r="FH21" i="14"/>
  <c r="FH22" i="14"/>
  <c r="FH23" i="14"/>
  <c r="FH24" i="14"/>
  <c r="FH25" i="14"/>
  <c r="FH26" i="14"/>
  <c r="FH27" i="14"/>
  <c r="FH28" i="14"/>
  <c r="FH29" i="14"/>
  <c r="FH30" i="14"/>
  <c r="FH31" i="14"/>
  <c r="FH32" i="14"/>
  <c r="FH33" i="14"/>
  <c r="FH34" i="14"/>
  <c r="FH35" i="14"/>
  <c r="FH36" i="14"/>
  <c r="FH37" i="14"/>
  <c r="FH38" i="14"/>
  <c r="FH39" i="14"/>
  <c r="FH40" i="14"/>
  <c r="FH41" i="14"/>
  <c r="FH42" i="14"/>
  <c r="FH43" i="14"/>
  <c r="FH44" i="14"/>
  <c r="FH45" i="14"/>
  <c r="FH46" i="14"/>
  <c r="FH47" i="14"/>
  <c r="FH48" i="14"/>
  <c r="FH49" i="14"/>
  <c r="FH50" i="14"/>
  <c r="FH51" i="14"/>
  <c r="FH52" i="14"/>
  <c r="FH53" i="14"/>
  <c r="FH54" i="14"/>
  <c r="FH55" i="14"/>
  <c r="FH56" i="14"/>
  <c r="FH57" i="14"/>
  <c r="FH58" i="14"/>
  <c r="FH59" i="14"/>
  <c r="FH60" i="14"/>
  <c r="FH61" i="14"/>
  <c r="FH62" i="14"/>
  <c r="FH63" i="14"/>
  <c r="FH64" i="14"/>
  <c r="FH65" i="14"/>
  <c r="FH66" i="14"/>
  <c r="FH67" i="14"/>
  <c r="FH68" i="14"/>
  <c r="FH69" i="14"/>
  <c r="FH70" i="14"/>
  <c r="FH71" i="14"/>
  <c r="FH72" i="14"/>
  <c r="FH73" i="14"/>
  <c r="FH74" i="14"/>
  <c r="FH75" i="14"/>
  <c r="FH76" i="14"/>
  <c r="FH77" i="14"/>
  <c r="FH78" i="14"/>
  <c r="FH79" i="14"/>
  <c r="FH80" i="14"/>
  <c r="FH81" i="14"/>
  <c r="FH82" i="14"/>
  <c r="FH83" i="14"/>
  <c r="FH84" i="14"/>
  <c r="FH85" i="14"/>
  <c r="FH86" i="14"/>
  <c r="FH87" i="14"/>
  <c r="FH88" i="14"/>
  <c r="FH89" i="14"/>
  <c r="FH90" i="14"/>
  <c r="FH91" i="14"/>
  <c r="FH92" i="14"/>
  <c r="FH93" i="14"/>
  <c r="FH94" i="14"/>
  <c r="FH95" i="14"/>
  <c r="FH96" i="14"/>
  <c r="FH97" i="14"/>
  <c r="FH98" i="14"/>
  <c r="FH99" i="14"/>
  <c r="FH100" i="14"/>
  <c r="FH101" i="14"/>
  <c r="FH102" i="14"/>
  <c r="FH103" i="14"/>
  <c r="FH104" i="14"/>
  <c r="FH105" i="14"/>
  <c r="FH106" i="14"/>
  <c r="FH107" i="14"/>
  <c r="FH108" i="14"/>
  <c r="FH109" i="14"/>
  <c r="FH110" i="14"/>
  <c r="FH111" i="14"/>
  <c r="FH112" i="14"/>
  <c r="FH113" i="14"/>
  <c r="FH114" i="14"/>
  <c r="FH115" i="14"/>
  <c r="FH116" i="14"/>
  <c r="FH117" i="14"/>
  <c r="FH118" i="14"/>
  <c r="FH119" i="14"/>
  <c r="FH120" i="14"/>
  <c r="FH121" i="14"/>
  <c r="FH122" i="14"/>
  <c r="FH123" i="14"/>
  <c r="FH124" i="14"/>
  <c r="FH125" i="14"/>
  <c r="FH126" i="14"/>
  <c r="FH127" i="14"/>
  <c r="FH128" i="14"/>
  <c r="FH129" i="14"/>
  <c r="FH130" i="14"/>
  <c r="FH131" i="14"/>
  <c r="FH132" i="14"/>
  <c r="FH133" i="14"/>
  <c r="FH134" i="14"/>
  <c r="FH135" i="14"/>
  <c r="FH136" i="14"/>
  <c r="FH137" i="14"/>
  <c r="FH138" i="14"/>
  <c r="FH139" i="14"/>
  <c r="FH140" i="14"/>
  <c r="FH141" i="14"/>
  <c r="FH142" i="14"/>
  <c r="FH143" i="14"/>
  <c r="FH144" i="14"/>
  <c r="FH145" i="14"/>
  <c r="FH146" i="14"/>
  <c r="FH147" i="14"/>
  <c r="FH148" i="14"/>
  <c r="FH149" i="14"/>
  <c r="FH150" i="14"/>
  <c r="FH151" i="14"/>
  <c r="FH9" i="14"/>
  <c r="GO152" i="14"/>
  <c r="GO140" i="14"/>
  <c r="GO10" i="14"/>
  <c r="GO11" i="14"/>
  <c r="GO12" i="14"/>
  <c r="GO13" i="14"/>
  <c r="GO14" i="14"/>
  <c r="GO15" i="14"/>
  <c r="GO16" i="14"/>
  <c r="GO17" i="14"/>
  <c r="GO18" i="14"/>
  <c r="GO19" i="14"/>
  <c r="GO20" i="14"/>
  <c r="GO21" i="14"/>
  <c r="GO22" i="14"/>
  <c r="GO23" i="14"/>
  <c r="GO24" i="14"/>
  <c r="GO25" i="14"/>
  <c r="GO26" i="14"/>
  <c r="GO27" i="14"/>
  <c r="GO28" i="14"/>
  <c r="GO29" i="14"/>
  <c r="GO30" i="14"/>
  <c r="GO31" i="14"/>
  <c r="GO32" i="14"/>
  <c r="GO33" i="14"/>
  <c r="GO34" i="14"/>
  <c r="GO35" i="14"/>
  <c r="GO36" i="14"/>
  <c r="GO37" i="14"/>
  <c r="GO38" i="14"/>
  <c r="GO39" i="14"/>
  <c r="GO40" i="14"/>
  <c r="GO41" i="14"/>
  <c r="GO42" i="14"/>
  <c r="GO43" i="14"/>
  <c r="GO44" i="14"/>
  <c r="GO45" i="14"/>
  <c r="GO46" i="14"/>
  <c r="GO47" i="14"/>
  <c r="GO48" i="14"/>
  <c r="GO49" i="14"/>
  <c r="GO50" i="14"/>
  <c r="GO51" i="14"/>
  <c r="GO52" i="14"/>
  <c r="GO53" i="14"/>
  <c r="GO54" i="14"/>
  <c r="GO55" i="14"/>
  <c r="GO56" i="14"/>
  <c r="GO57" i="14"/>
  <c r="GO58" i="14"/>
  <c r="GO59" i="14"/>
  <c r="GO60" i="14"/>
  <c r="GO61" i="14"/>
  <c r="GO62" i="14"/>
  <c r="GO63" i="14"/>
  <c r="GO64" i="14"/>
  <c r="GO65" i="14"/>
  <c r="GO66" i="14"/>
  <c r="GO67" i="14"/>
  <c r="GO68" i="14"/>
  <c r="GO69" i="14"/>
  <c r="GO70" i="14"/>
  <c r="GO71" i="14"/>
  <c r="GO72" i="14"/>
  <c r="GO73" i="14"/>
  <c r="GO74" i="14"/>
  <c r="GO75" i="14"/>
  <c r="GO76" i="14"/>
  <c r="GO77" i="14"/>
  <c r="GO78" i="14"/>
  <c r="GO79" i="14"/>
  <c r="GO80" i="14"/>
  <c r="GO81" i="14"/>
  <c r="GO82" i="14"/>
  <c r="GO83" i="14"/>
  <c r="GO84" i="14"/>
  <c r="GO85" i="14"/>
  <c r="GO86" i="14"/>
  <c r="GO87" i="14"/>
  <c r="GO88" i="14"/>
  <c r="GO89" i="14"/>
  <c r="GO90" i="14"/>
  <c r="GO91" i="14"/>
  <c r="GO92" i="14"/>
  <c r="GO93" i="14"/>
  <c r="GO94" i="14"/>
  <c r="GO95" i="14"/>
  <c r="GO96" i="14"/>
  <c r="GO97" i="14"/>
  <c r="GO98" i="14"/>
  <c r="GO99" i="14"/>
  <c r="GO100" i="14"/>
  <c r="GO101" i="14"/>
  <c r="GO102" i="14"/>
  <c r="GO103" i="14"/>
  <c r="GO104" i="14"/>
  <c r="GO105" i="14"/>
  <c r="GO106" i="14"/>
  <c r="GO107" i="14"/>
  <c r="GO108" i="14"/>
  <c r="GO109" i="14"/>
  <c r="GO110" i="14"/>
  <c r="GO111" i="14"/>
  <c r="GO112" i="14"/>
  <c r="GO113" i="14"/>
  <c r="GO114" i="14"/>
  <c r="GO115" i="14"/>
  <c r="GO116" i="14"/>
  <c r="GO117" i="14"/>
  <c r="GO118" i="14"/>
  <c r="GO119" i="14"/>
  <c r="GO120" i="14"/>
  <c r="GO121" i="14"/>
  <c r="GO122" i="14"/>
  <c r="GO123" i="14"/>
  <c r="GO124" i="14"/>
  <c r="GO125" i="14"/>
  <c r="GO126" i="14"/>
  <c r="GO127" i="14"/>
  <c r="GO128" i="14"/>
  <c r="GO129" i="14"/>
  <c r="GO130" i="14"/>
  <c r="GO131" i="14"/>
  <c r="GO132" i="14"/>
  <c r="GO133" i="14"/>
  <c r="GO134" i="14"/>
  <c r="GO135" i="14"/>
  <c r="GO136" i="14"/>
  <c r="GO137" i="14"/>
  <c r="GO138" i="14"/>
  <c r="GO139" i="14"/>
  <c r="GO141" i="14"/>
  <c r="GO142" i="14"/>
  <c r="GO143" i="14"/>
  <c r="GO144" i="14"/>
  <c r="GO145" i="14"/>
  <c r="GO146" i="14"/>
  <c r="GO147" i="14"/>
  <c r="GO148" i="14"/>
  <c r="GO149" i="14"/>
  <c r="GO150" i="14"/>
  <c r="GO151" i="14"/>
  <c r="GO8" i="14"/>
  <c r="GO9" i="14"/>
  <c r="GN9" i="14"/>
  <c r="GN152" i="14"/>
  <c r="GN37" i="14"/>
  <c r="GN38" i="14"/>
  <c r="GN39" i="14"/>
  <c r="GN40" i="14"/>
  <c r="GN41" i="14"/>
  <c r="GN42" i="14"/>
  <c r="GN43" i="14"/>
  <c r="GN44" i="14"/>
  <c r="GN45" i="14"/>
  <c r="GN46" i="14"/>
  <c r="GN47" i="14"/>
  <c r="GN48" i="14"/>
  <c r="GN49" i="14"/>
  <c r="GN50" i="14"/>
  <c r="GN51" i="14"/>
  <c r="GN52" i="14"/>
  <c r="GN53" i="14"/>
  <c r="GN54" i="14"/>
  <c r="GN55" i="14"/>
  <c r="GN56" i="14"/>
  <c r="GN57" i="14"/>
  <c r="GN58" i="14"/>
  <c r="GN59" i="14"/>
  <c r="GN60" i="14"/>
  <c r="GN61" i="14"/>
  <c r="GN62" i="14"/>
  <c r="GN63" i="14"/>
  <c r="GN64" i="14"/>
  <c r="GN65" i="14"/>
  <c r="GN66" i="14"/>
  <c r="GN67" i="14"/>
  <c r="GN68" i="14"/>
  <c r="GN69" i="14"/>
  <c r="GN70" i="14"/>
  <c r="GN71" i="14"/>
  <c r="GN72" i="14"/>
  <c r="GN73" i="14"/>
  <c r="GN74" i="14"/>
  <c r="GN75" i="14"/>
  <c r="GN76" i="14"/>
  <c r="GN77" i="14"/>
  <c r="GN78" i="14"/>
  <c r="GN79" i="14"/>
  <c r="GN80" i="14"/>
  <c r="GN81" i="14"/>
  <c r="GN82" i="14"/>
  <c r="GN83" i="14"/>
  <c r="GN84" i="14"/>
  <c r="GN85" i="14"/>
  <c r="GN86" i="14"/>
  <c r="GN87" i="14"/>
  <c r="GN88" i="14"/>
  <c r="GN89" i="14"/>
  <c r="GN90" i="14"/>
  <c r="GN91" i="14"/>
  <c r="GN92" i="14"/>
  <c r="GN93" i="14"/>
  <c r="GN94" i="14"/>
  <c r="GN95" i="14"/>
  <c r="GN96" i="14"/>
  <c r="GN97" i="14"/>
  <c r="GN98" i="14"/>
  <c r="GN99" i="14"/>
  <c r="GN100" i="14"/>
  <c r="GN101" i="14"/>
  <c r="GN102" i="14"/>
  <c r="GN103" i="14"/>
  <c r="GN104" i="14"/>
  <c r="GN105" i="14"/>
  <c r="GN106" i="14"/>
  <c r="GN107" i="14"/>
  <c r="GN108" i="14"/>
  <c r="GN109" i="14"/>
  <c r="GN110" i="14"/>
  <c r="GN111" i="14"/>
  <c r="GN112" i="14"/>
  <c r="GN113" i="14"/>
  <c r="GN114" i="14"/>
  <c r="GN115" i="14"/>
  <c r="GN116" i="14"/>
  <c r="GN117" i="14"/>
  <c r="GN118" i="14"/>
  <c r="GN119" i="14"/>
  <c r="GN120" i="14"/>
  <c r="GN121" i="14"/>
  <c r="GN122" i="14"/>
  <c r="GN123" i="14"/>
  <c r="GN124" i="14"/>
  <c r="GN125" i="14"/>
  <c r="GN126" i="14"/>
  <c r="GN127" i="14"/>
  <c r="GN128" i="14"/>
  <c r="GN129" i="14"/>
  <c r="GN130" i="14"/>
  <c r="GN131" i="14"/>
  <c r="GN132" i="14"/>
  <c r="GN133" i="14"/>
  <c r="GN134" i="14"/>
  <c r="GN135" i="14"/>
  <c r="GN136" i="14"/>
  <c r="GN137" i="14"/>
  <c r="GN138" i="14"/>
  <c r="GN139" i="14"/>
  <c r="GN140" i="14"/>
  <c r="GN141" i="14"/>
  <c r="GN142" i="14"/>
  <c r="GN143" i="14"/>
  <c r="GN144" i="14"/>
  <c r="GN145" i="14"/>
  <c r="GN146" i="14"/>
  <c r="GN147" i="14"/>
  <c r="GN148" i="14"/>
  <c r="GN149" i="14"/>
  <c r="GN150" i="14"/>
  <c r="GN151" i="14"/>
  <c r="GN10" i="14"/>
  <c r="GN11" i="14"/>
  <c r="GN12" i="14"/>
  <c r="GN13" i="14"/>
  <c r="GN14" i="14"/>
  <c r="GN15" i="14"/>
  <c r="GN16" i="14"/>
  <c r="GN17" i="14"/>
  <c r="GN18" i="14"/>
  <c r="GN19" i="14"/>
  <c r="GN20" i="14"/>
  <c r="GN21" i="14"/>
  <c r="GN22" i="14"/>
  <c r="GN23" i="14"/>
  <c r="GN24" i="14"/>
  <c r="GN25" i="14"/>
  <c r="GN26" i="14"/>
  <c r="GN27" i="14"/>
  <c r="GN28" i="14"/>
  <c r="GN29" i="14"/>
  <c r="GN30" i="14"/>
  <c r="GN31" i="14"/>
  <c r="GN32" i="14"/>
  <c r="GN33" i="14"/>
  <c r="GN34" i="14"/>
  <c r="GN35" i="14"/>
  <c r="GN36" i="14"/>
  <c r="GN8" i="14"/>
  <c r="GE147" i="14" l="1"/>
  <c r="FO65" i="14"/>
  <c r="FO72" i="14"/>
  <c r="HE152" i="14" l="1"/>
  <c r="HD152" i="14"/>
  <c r="HC152" i="14"/>
  <c r="HB152" i="14"/>
  <c r="HA152" i="14"/>
  <c r="GZ152" i="14"/>
  <c r="GY152" i="14"/>
  <c r="GX152" i="14"/>
  <c r="GW152" i="14"/>
  <c r="GV152" i="14"/>
  <c r="GU152" i="14"/>
  <c r="GT152" i="14"/>
  <c r="GS152" i="14"/>
  <c r="GR152" i="14"/>
  <c r="GQ152" i="14"/>
  <c r="GP152" i="14"/>
  <c r="GM152" i="14"/>
  <c r="GL152" i="14"/>
  <c r="GK152" i="14"/>
  <c r="GJ152" i="14"/>
  <c r="GI152" i="14"/>
  <c r="GH152" i="14"/>
  <c r="GG152" i="14"/>
  <c r="GF152" i="14"/>
  <c r="GE152" i="14"/>
  <c r="GD152" i="14"/>
  <c r="GC152" i="14"/>
  <c r="GB152" i="14"/>
  <c r="GA152" i="14"/>
  <c r="FZ152" i="14"/>
  <c r="FY152" i="14"/>
  <c r="FX152" i="14"/>
  <c r="FW152" i="14"/>
  <c r="FV152" i="14"/>
  <c r="FU152" i="14"/>
  <c r="FT152" i="14"/>
  <c r="FS152" i="14"/>
  <c r="FR152" i="14"/>
  <c r="FQ152" i="14"/>
  <c r="FP152" i="14"/>
  <c r="FO152" i="14"/>
  <c r="FN152" i="14"/>
  <c r="FM152" i="14"/>
  <c r="FL152" i="14"/>
  <c r="FK152" i="14"/>
  <c r="FJ152" i="14"/>
  <c r="FH152" i="14"/>
  <c r="FG152" i="14"/>
  <c r="FF152" i="14"/>
  <c r="FE152" i="14"/>
  <c r="FD152" i="14"/>
  <c r="FC152" i="14"/>
  <c r="FB152" i="14"/>
  <c r="FA152" i="14"/>
  <c r="EZ152" i="14"/>
  <c r="EY152" i="14"/>
  <c r="EX152" i="14"/>
  <c r="EW152" i="14"/>
  <c r="EV152" i="14"/>
  <c r="EU152" i="14"/>
  <c r="ET152" i="14"/>
  <c r="ES152" i="14"/>
  <c r="ER152" i="14"/>
  <c r="EQ152" i="14"/>
  <c r="EP152" i="14"/>
  <c r="EO152" i="14"/>
  <c r="EN152" i="14"/>
  <c r="EM152" i="14"/>
  <c r="EL152" i="14"/>
  <c r="EK152" i="14"/>
  <c r="EJ152" i="14"/>
  <c r="EI152" i="14"/>
  <c r="EH152" i="14"/>
  <c r="EG152" i="14"/>
  <c r="EF152" i="14"/>
  <c r="EE152" i="14"/>
  <c r="ED152" i="14"/>
  <c r="EC152" i="14"/>
  <c r="EB152" i="14"/>
  <c r="EA152" i="14"/>
  <c r="DZ152" i="14"/>
  <c r="DY152" i="14"/>
  <c r="DX152" i="14"/>
  <c r="DW152" i="14"/>
  <c r="DV152" i="14"/>
  <c r="DU152" i="14"/>
  <c r="DT152" i="14"/>
  <c r="DS152" i="14"/>
  <c r="DR152" i="14"/>
  <c r="DQ152" i="14"/>
  <c r="DP152" i="14"/>
  <c r="DO152" i="14"/>
  <c r="DN152" i="14"/>
  <c r="DM152" i="14"/>
  <c r="DL152" i="14"/>
  <c r="DK152" i="14"/>
  <c r="DJ152" i="14"/>
  <c r="DI152" i="14"/>
  <c r="DH152" i="14"/>
  <c r="DG152" i="14"/>
  <c r="DF152" i="14"/>
  <c r="DE152" i="14"/>
  <c r="DD152" i="14"/>
  <c r="DC152" i="14"/>
  <c r="DB152" i="14"/>
  <c r="DA152" i="14"/>
  <c r="CZ152" i="14"/>
  <c r="CY152" i="14"/>
  <c r="CX152" i="14"/>
  <c r="CW152" i="14"/>
  <c r="CV152" i="14"/>
  <c r="CU152" i="14"/>
  <c r="CT152" i="14"/>
  <c r="CS152" i="14"/>
  <c r="CR152" i="14"/>
  <c r="CQ152" i="14"/>
  <c r="CP152" i="14"/>
  <c r="CO152" i="14"/>
  <c r="CN152" i="14"/>
  <c r="CM152" i="14"/>
  <c r="CL152" i="14"/>
  <c r="CK152" i="14"/>
  <c r="CJ152" i="14"/>
  <c r="CI152" i="14"/>
  <c r="CH152" i="14"/>
  <c r="CG152" i="14"/>
  <c r="CF152" i="14"/>
  <c r="CE152" i="14"/>
  <c r="CD152" i="14"/>
  <c r="CC152" i="14"/>
  <c r="CB152" i="14"/>
  <c r="CA152" i="14"/>
  <c r="BZ152" i="14"/>
  <c r="BY152" i="14"/>
  <c r="BX152" i="14"/>
  <c r="BW152" i="14"/>
  <c r="BV152" i="14"/>
  <c r="BU152" i="14"/>
  <c r="BT152" i="14"/>
  <c r="BS152" i="14"/>
  <c r="BR152" i="14"/>
  <c r="BQ152" i="14"/>
  <c r="BP152" i="14"/>
  <c r="BO152" i="14"/>
  <c r="BN152" i="14"/>
  <c r="BM152" i="14"/>
  <c r="BL152" i="14"/>
  <c r="BK152" i="14"/>
  <c r="BJ152" i="14"/>
  <c r="BI152" i="14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U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I152" i="14"/>
  <c r="H152" i="14"/>
  <c r="G152" i="14"/>
  <c r="F152" i="14"/>
  <c r="J151" i="14"/>
  <c r="J150" i="14"/>
  <c r="J149" i="14"/>
  <c r="J148" i="14"/>
  <c r="DH147" i="14"/>
  <c r="J147" i="14"/>
  <c r="J146" i="14"/>
  <c r="J145" i="14"/>
  <c r="J144" i="14"/>
  <c r="J143" i="14"/>
  <c r="J142" i="14"/>
  <c r="J141" i="14"/>
  <c r="DH140" i="14"/>
  <c r="J140" i="14"/>
  <c r="J139" i="14"/>
  <c r="J138" i="14"/>
  <c r="J137" i="14"/>
  <c r="J136" i="14"/>
  <c r="J135" i="14"/>
  <c r="J134" i="14"/>
  <c r="J133" i="14"/>
  <c r="J132" i="14"/>
  <c r="DH131" i="14"/>
  <c r="J131" i="14"/>
  <c r="J130" i="14"/>
  <c r="J129" i="14"/>
  <c r="J128" i="14"/>
  <c r="J127" i="14"/>
  <c r="J126" i="14"/>
  <c r="J125" i="14"/>
  <c r="DH124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DH105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DH78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DH65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DH51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DH39" i="14"/>
  <c r="J39" i="14"/>
  <c r="I39" i="14"/>
  <c r="J38" i="14"/>
  <c r="J37" i="14"/>
  <c r="J36" i="14"/>
  <c r="J35" i="14"/>
  <c r="J34" i="14"/>
  <c r="DH33" i="14"/>
  <c r="J33" i="14"/>
  <c r="J32" i="14"/>
  <c r="J31" i="14"/>
  <c r="J30" i="14"/>
  <c r="J29" i="14"/>
  <c r="J28" i="14"/>
  <c r="DH27" i="14"/>
  <c r="J27" i="14"/>
  <c r="J26" i="14"/>
  <c r="J25" i="14"/>
  <c r="J24" i="14"/>
  <c r="J23" i="14"/>
  <c r="J22" i="14"/>
  <c r="J21" i="14"/>
  <c r="DH20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FI152" i="14" l="1"/>
</calcChain>
</file>

<file path=xl/sharedStrings.xml><?xml version="1.0" encoding="utf-8"?>
<sst xmlns="http://schemas.openxmlformats.org/spreadsheetml/2006/main" count="472" uniqueCount="258">
  <si>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</si>
  <si>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</si>
  <si>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   Субсидии бюджетам муниципальных образований Ивановской области на реализацию мероприятий по строительству, реконструкции и выкуп помещений для размещения объектов образования</t>
  </si>
  <si>
    <t xml:space="preserve">    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</si>
  <si>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 xml:space="preserve">    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</si>
  <si>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 областного бюджета</t>
  </si>
  <si>
    <t xml:space="preserve"> 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средств, поступивших от некоммерческой организации "Фонд развития моногородов"</t>
  </si>
  <si>
    <t>Субсидии бюджетам муниципальных образований Ивановской области на повышение эксплуатационной надежности гидротехнических сооружений путем их приведения в безопасное техническое состояние</t>
  </si>
  <si>
    <t xml:space="preserve">    Мероприятия федеральной целевой программы "Развитие водохозяйственного комплекса Российской Федерации в 2012 - 2020 годах"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</si>
  <si>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</si>
  <si>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Строительство и реконструкция (модернизация) объектов питьевого водоснабжения</t>
  </si>
  <si>
    <t xml:space="preserve">    Субсидии бюджетам муниципальных образований Ивановской области на благоустройство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</si>
  <si>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</si>
  <si>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</si>
  <si>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 xml:space="preserve">   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</si>
  <si>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</si>
  <si>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</si>
  <si>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</si>
  <si>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</si>
  <si>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</si>
  <si>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</si>
  <si>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</si>
  <si>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</si>
  <si>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</si>
  <si>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</si>
  <si>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</si>
  <si>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</si>
  <si>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</si>
  <si>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</si>
  <si>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</si>
  <si>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</si>
  <si>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</si>
  <si>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</si>
  <si>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</si>
  <si>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</si>
  <si>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</si>
  <si>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</si>
  <si>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</si>
  <si>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</si>
  <si>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</si>
  <si>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</si>
  <si>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</si>
  <si>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</si>
  <si>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</si>
  <si>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</si>
  <si>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</si>
  <si>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</si>
  <si>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</si>
  <si>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</si>
  <si>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</si>
  <si>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</si>
  <si>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</si>
  <si>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</si>
  <si>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</si>
  <si>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</si>
  <si>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</si>
  <si>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</si>
  <si>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</si>
  <si>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</si>
  <si>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</si>
  <si>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</si>
  <si>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</si>
  <si>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</si>
  <si>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</si>
  <si>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</si>
  <si>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</si>
  <si>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</si>
  <si>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</si>
  <si>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</si>
  <si>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</si>
  <si>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</si>
  <si>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</si>
  <si>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</si>
  <si>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</si>
  <si>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</si>
  <si>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</si>
  <si>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</si>
  <si>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</si>
  <si>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</si>
  <si>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</si>
  <si>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</si>
  <si>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</si>
  <si>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</si>
  <si>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</si>
  <si>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</si>
  <si>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</si>
  <si>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</si>
  <si>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</si>
  <si>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</si>
  <si>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</si>
  <si>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</si>
  <si>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</si>
  <si>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</si>
  <si>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</si>
  <si>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</si>
  <si>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</si>
  <si>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</si>
  <si>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</si>
  <si>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</si>
  <si>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</si>
  <si>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</si>
  <si>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</si>
  <si>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</si>
  <si>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</si>
  <si>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</si>
  <si>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</si>
  <si>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</si>
  <si>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</si>
  <si>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</si>
  <si>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</si>
  <si>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</si>
  <si>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</si>
  <si>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</si>
  <si>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</si>
  <si>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</si>
  <si>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</si>
  <si>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</si>
  <si>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</si>
  <si>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</si>
  <si>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</si>
  <si>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</si>
  <si>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</si>
  <si>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</si>
  <si>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</si>
  <si>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</si>
  <si>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</si>
  <si>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</si>
  <si>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</si>
  <si>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</si>
  <si>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</si>
  <si>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</si>
  <si>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</si>
  <si>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</si>
  <si>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</si>
  <si>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</si>
  <si>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</si>
  <si>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</si>
  <si>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</si>
  <si>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</si>
  <si>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</si>
  <si>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</si>
  <si>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</si>
  <si>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</si>
  <si>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</si>
  <si>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</si>
  <si>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</si>
  <si>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</si>
  <si>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</si>
  <si>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</si>
  <si>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</si>
  <si>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</si>
  <si>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</si>
  <si>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</si>
  <si>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</si>
  <si>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</si>
  <si>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</si>
  <si>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</si>
  <si>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</si>
  <si>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</si>
  <si>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</si>
  <si>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</si>
  <si>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</si>
  <si>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</si>
  <si>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</si>
  <si>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</si>
  <si>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</si>
  <si>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 xml:space="preserve">    Субсидии бюджетам муниципальных образований Ивановской области на строительство объектов общего образования</t>
  </si>
  <si>
    <t xml:space="preserve">    Субсидии бюджетам муниципальных образований Ивановской области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</si>
  <si>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 xml:space="preserve">    Создание (обновление) материально-технической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организациях, расположенных в сельской местности и малых городах</t>
  </si>
  <si>
    <t xml:space="preserve">    Модернизация инфраструктуры общего образования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</si>
  <si>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</si>
  <si>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</si>
  <si>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 xml:space="preserve"> 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</si>
  <si>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 xml:space="preserve">  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</si>
  <si>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</si>
  <si>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</si>
  <si>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</si>
  <si>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</si>
  <si>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реализацию мероприятий по модернизации муниципальных детских школ искусств по видам искусств</t>
  </si>
  <si>
    <t xml:space="preserve">    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</si>
  <si>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 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организации питания обучающихся 1-4 классов муниципальных общеобразовательных организаций</t>
  </si>
  <si>
    <t xml:space="preserve">   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</si>
  <si>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 xml:space="preserve">  Создание центров цифрового образования детей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</si>
  <si>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</si>
  <si>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 xml:space="preserve">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</si>
  <si>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 xml:space="preserve">  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</si>
  <si>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>Субсидии бюджетам муниципальных образований Ивановской области на разработку проектов работ по ликвидации накопленного вреда окружающей среде</t>
  </si>
  <si>
    <t>Субсидии бюджетам муниципальных образований Ивановской области на ликвидацию наиболее опасных объектов накопленного экологического вреда окружающей среде</t>
  </si>
  <si>
    <t xml:space="preserve">  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</si>
  <si>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>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</si>
  <si>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 xml:space="preserve"> Субсидии бюджетам муниципальных образований Ивановской области на компенсацию потерь в доходах предприятий городского наземного электрического транспорта общего пользования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</si>
  <si>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</si>
  <si>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Развитие транспортной инфраструктуры на сельских территориях (Субсидии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продукции)</t>
  </si>
  <si>
    <t xml:space="preserve">    Обеспечение комплексного развития сельских территорий (Субсидии бюджетам муниципальных образований Ивановской области на развитие инженерной инфраструктуры на сельских территориях)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</si>
  <si>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</si>
  <si>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</si>
  <si>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 xml:space="preserve"> Мероприятия федеральной целевой программы "Развитие водохозяйственного комплекса Российской Федерации в 2012 - 2020 годах"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</si>
  <si>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Субсидии бюджетам муниципальных образований Ивановской области на проведение комплексных кадастровых работ на территории Ивановской области</t>
  </si>
  <si>
    <t xml:space="preserve"> 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</si>
  <si>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Оснащение объектов спортивной инфраструктуры спортивно-технологическим оборудованием (Создание или модернизация физкультурно-оздоровительных комплексов открытого типа и (или) физкультурно-оздоровительных комплексов для центров развития внешкольного спорта)</t>
  </si>
  <si>
    <t>Реализация федеральной целевой программы "Развитие физической культуры и спорта в Российской Федерации на 2016-2020 годы" (Субсидия бюджету городского округа Кинешма на строительство физкультурно-оздоровительного комплекса с плавательным бассейном по ул. Гагарина в г. Кинешма)</t>
  </si>
  <si>
    <t>Реализация программ формирования современной городской среды</t>
  </si>
  <si>
    <t xml:space="preserve">    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</t>
  </si>
  <si>
    <t xml:space="preserve">    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</si>
  <si>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 xml:space="preserve">  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</si>
  <si>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</si>
  <si>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</si>
  <si>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</si>
  <si>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</si>
  <si>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</si>
  <si>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 xml:space="preserve">    Стимулирование программ развития жилищного строительства (Строительство (реконструкция) автомобильных дорог)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</si>
  <si>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</si>
  <si>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проектной и рабочей документации на строительство и реконструкцию (модернизацию) объектов питьевого водоснабжения</t>
  </si>
  <si>
    <t>Государственная поддержка отрасли культуры (Субсидии бюджетам муниципальных образований Ивановской области на подключение муниципальных общедоступных библиотек к информационно-телекоммуникационной сети "Интернет" и развитие библиотечного дела с учетом задачи расширения информационных технологий и оцифровки)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</si>
  <si>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</si>
  <si>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</si>
  <si>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</si>
  <si>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 xml:space="preserve"> 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</si>
  <si>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</si>
  <si>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Государственная поддержка отрасли культуры (Создание (реконструкция) и капитальный ремонт культурно-досуговых учреждений в сельской местности)</t>
  </si>
  <si>
    <t>Субсидии бюджетам муниципальных образований Ивановской области на софинансирование строительства (реконструкции) объектов обеспечивающей инфраструктуры с длительным сроком окупаемости, входящих в состав инвестиционных проектов по созданию туристических кластеров</t>
  </si>
  <si>
    <t>Субсидии бюджетам муниципальных образований Ивановской области на разработку проектной документации на строительство, реконструкцию и капитальный ремонт объектов социальной и инженерной инфраструктуры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</si>
  <si>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</si>
  <si>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</si>
  <si>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 xml:space="preserve"> Субсидии бюджетам муниципальных образований Ивановской области на содержание автомобильных дорог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</si>
  <si>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</si>
  <si>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</si>
  <si>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</si>
  <si>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</si>
  <si>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</si>
  <si>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</si>
  <si>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</si>
  <si>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</si>
  <si>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</si>
  <si>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</si>
  <si>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</si>
  <si>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</si>
  <si>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</si>
  <si>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 xml:space="preserve">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</si>
  <si>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 городских округов Ивановской области на проведение ремонта жилых помещений и (или) замену (приобретение) бытового и сантехнического оборудования в жилых помещениях, занимаемых инвалидами и участниками Великой Отечественной войны 1941-1945 годов, за исключением инвалидов и участников Великой Отечественной войны, обеспеченных жильем в соответствии с Указом Президента Российской Федерации от 07.05.2008 № 714 «Об обеспечении жильем ветеранов Великой Отечественной войны 1941-1945 годов» и Федеральным законом от 12.01.1995 № 5-ФЗ «О ветеранах»</t>
  </si>
  <si>
    <t xml:space="preserve">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</si>
  <si>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Финансовое обеспечение дорожной деятельности в рамках реализации национального проекта «Безопасные и качественные автомобильные дороги» (Финансовое обеспечение дорожной деятельности в отношении дорожной сети городской агломерации «Ивановская»)</t>
  </si>
  <si>
    <t xml:space="preserve">    Создание виртуальных концертных залов</t>
  </si>
  <si>
    <t xml:space="preserve">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программы)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</si>
  <si>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</si>
  <si>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модельных муниципальных библиотек</t>
  </si>
  <si>
    <t>Межбюджетные трансферты бюджетам муниципальных образований из областного бюджета на 01.10.2020</t>
  </si>
  <si>
    <t>исполнено на 01.10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</si>
  <si>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(Субсидии бюджетам муниципальных районов и городских округов Ивановской области на организацию бесплатного горячего питания обучающихся, получающих начальное общее образование в муниципальных образовательных организациях)</t>
  </si>
  <si>
    <t xml:space="preserve">    Резервный фонд Правительства Ивановской области</t>
  </si>
  <si>
    <t>Табл. 47 закон</t>
  </si>
  <si>
    <t>210-п от 12.05.2020</t>
  </si>
  <si>
    <t>143-п от 01.04.2020</t>
  </si>
  <si>
    <t>Постановление Правительства Ивановской области от 09.07.2020 N 321-п</t>
  </si>
  <si>
    <t>Постановление Правительства Ивановской области от 13.11.2013 N 447-п</t>
  </si>
  <si>
    <t>Постановление Правительства Ивановской области от 22.05.2020 N 229-п</t>
  </si>
  <si>
    <t>Постановление Правительства Ивановской области от 22.05.2020 N 228-п</t>
  </si>
  <si>
    <t>Постановление Правительства Ивановской области от 20.02.2020 N 69-п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</si>
</sst>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b/>
      <sz val="10"/>
      <color rgb="FF000000"/>
      <name val="Arial Cy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" fontId="8" fillId="5" borderId="4">
      <alignment horizontal="right" vertical="top" shrinkToFit="1"/>
    </xf>
    <xf numFmtId="0" fontId="9" fillId="0" borderId="0"/>
    <xf numFmtId="0" fontId="10" fillId="0" borderId="4">
      <alignment horizontal="center" vertical="center" wrapText="1"/>
    </xf>
    <xf numFmtId="0" fontId="3" fillId="0" borderId="0"/>
    <xf numFmtId="0" fontId="1" fillId="0" borderId="0"/>
    <xf numFmtId="4" fontId="12" fillId="7" borderId="4">
      <alignment horizontal="right" vertical="top" shrinkToFit="1"/>
    </xf>
  </cellStyleXfs>
  <cellXfs count="64">
    <xf numFmtId="0" fontId="0" fillId="0" borderId="0" xfId="0"/>
    <xf numFmtId="0" fontId="5" fillId="2" borderId="1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7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0" fillId="0" borderId="0" xfId="0" applyBorder="1"/>
    <xf numFmtId="2" fontId="7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0" fontId="7" fillId="0" borderId="0" xfId="0" applyFont="1" applyFill="1" applyBorder="1" applyAlignment="1">
      <alignment wrapText="1"/>
    </xf>
    <xf numFmtId="2" fontId="7" fillId="0" borderId="1" xfId="0" applyNumberFormat="1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7" fillId="8" borderId="1" xfId="0" applyNumberFormat="1" applyFont="1" applyFill="1" applyBorder="1" applyAlignment="1">
      <alignment vertical="center" wrapText="1"/>
    </xf>
    <xf numFmtId="2" fontId="7" fillId="8" borderId="1" xfId="0" applyNumberFormat="1" applyFont="1" applyFill="1" applyBorder="1" applyAlignment="1">
      <alignment wrapText="1"/>
    </xf>
    <xf numFmtId="2" fontId="0" fillId="0" borderId="1" xfId="0" applyNumberFormat="1" applyBorder="1"/>
    <xf numFmtId="0" fontId="7" fillId="0" borderId="0" xfId="0" applyFont="1" applyAlignment="1">
      <alignment vertical="center" wrapText="1"/>
    </xf>
    <xf numFmtId="2" fontId="7" fillId="0" borderId="1" xfId="0" applyNumberFormat="1" applyFont="1" applyFill="1" applyBorder="1" applyAlignment="1">
      <alignment wrapText="1"/>
    </xf>
    <xf numFmtId="2" fontId="7" fillId="0" borderId="0" xfId="0" applyNumberFormat="1" applyFont="1" applyAlignment="1">
      <alignment wrapText="1"/>
    </xf>
    <xf numFmtId="2" fontId="7" fillId="6" borderId="1" xfId="0" applyNumberFormat="1" applyFont="1" applyFill="1" applyBorder="1" applyAlignment="1">
      <alignment wrapText="1"/>
    </xf>
    <xf numFmtId="2" fontId="0" fillId="0" borderId="0" xfId="0" applyNumberFormat="1"/>
    <xf numFmtId="2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wrapText="1"/>
    </xf>
    <xf numFmtId="2" fontId="7" fillId="0" borderId="0" xfId="0" applyNumberFormat="1" applyFont="1" applyFill="1" applyAlignment="1">
      <alignment vertical="center" wrapText="1"/>
    </xf>
    <xf numFmtId="2" fontId="11" fillId="0" borderId="1" xfId="0" applyNumberFormat="1" applyFont="1" applyBorder="1"/>
    <xf numFmtId="2" fontId="11" fillId="0" borderId="1" xfId="0" applyNumberFormat="1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horizontal="right" vertical="center" wrapText="1"/>
    </xf>
    <xf numFmtId="2" fontId="6" fillId="2" borderId="1" xfId="2" applyNumberFormat="1" applyFont="1" applyFill="1" applyBorder="1" applyAlignment="1">
      <alignment horizontal="right" vertical="center" wrapText="1"/>
    </xf>
    <xf numFmtId="2" fontId="11" fillId="0" borderId="1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wrapText="1"/>
    </xf>
    <xf numFmtId="2" fontId="10" fillId="0" borderId="4" xfId="3" applyNumberFormat="1" applyFill="1" applyAlignment="1" applyProtection="1">
      <alignment horizontal="right" vertical="top" shrinkToFit="1"/>
    </xf>
    <xf numFmtId="2" fontId="7" fillId="9" borderId="1" xfId="0" applyNumberFormat="1" applyFont="1" applyFill="1" applyBorder="1" applyAlignment="1">
      <alignment wrapText="1"/>
    </xf>
    <xf numFmtId="2" fontId="11" fillId="0" borderId="3" xfId="0" applyNumberFormat="1" applyFont="1" applyFill="1" applyBorder="1" applyAlignment="1">
      <alignment wrapText="1"/>
    </xf>
    <xf numFmtId="2" fontId="11" fillId="0" borderId="1" xfId="0" applyNumberFormat="1" applyFont="1" applyFill="1" applyBorder="1" applyAlignment="1">
      <alignment horizontal="right" wrapText="1"/>
    </xf>
    <xf numFmtId="2" fontId="0" fillId="0" borderId="0" xfId="0" applyNumberFormat="1" applyFill="1" applyAlignment="1">
      <alignment vertical="center" wrapText="1"/>
    </xf>
    <xf numFmtId="2" fontId="11" fillId="0" borderId="0" xfId="0" applyNumberFormat="1" applyFont="1"/>
    <xf numFmtId="0" fontId="2" fillId="0" borderId="0" xfId="0" applyFont="1" applyFill="1" applyAlignment="1">
      <alignment horizont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</cellXfs>
  <cellStyles count="7">
    <cellStyle name="xl29" xfId="3"/>
    <cellStyle name="xl35" xfId="1"/>
    <cellStyle name="xl38" xfId="6"/>
    <cellStyle name="Обычный" xfId="0" builtinId="0"/>
    <cellStyle name="Обычный 14" xfId="5"/>
    <cellStyle name="Обычный 2 4" xfId="2"/>
    <cellStyle name="Обычный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L730"/>
  <sheetViews>
    <sheetView tabSelected="1"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" sqref="B2"/>
    </sheetView>
  </sheetViews>
  <sheetFormatPr defaultRowHeight="15" x14ac:dyDescent="0.25"/>
  <cols>
    <col min="1" max="1" width="32.140625" customWidth="1"/>
    <col min="2" max="2" width="18.140625" customWidth="1"/>
    <col min="3" max="3" width="19.42578125" customWidth="1"/>
    <col min="4" max="4" width="16.7109375" customWidth="1"/>
    <col min="5" max="5" width="18.28515625" customWidth="1"/>
    <col min="6" max="6" width="28" customWidth="1"/>
    <col min="7" max="7" width="27.42578125" customWidth="1"/>
    <col min="8" max="8" width="25.28515625" customWidth="1"/>
    <col min="9" max="9" width="25.5703125" customWidth="1"/>
    <col min="10" max="10" width="18.7109375" customWidth="1"/>
    <col min="11" max="11" width="17.140625" customWidth="1"/>
    <col min="12" max="12" width="21.140625" customWidth="1"/>
    <col min="13" max="13" width="21.28515625" customWidth="1"/>
    <col min="14" max="14" width="23.42578125" customWidth="1"/>
    <col min="15" max="15" width="22.42578125" customWidth="1"/>
    <col min="16" max="16" width="22.85546875" customWidth="1"/>
    <col min="17" max="17" width="21.28515625" customWidth="1"/>
    <col min="18" max="18" width="30.42578125" customWidth="1"/>
    <col min="19" max="19" width="26.5703125" customWidth="1"/>
    <col min="20" max="20" width="26.140625" customWidth="1"/>
    <col min="21" max="21" width="24.7109375" customWidth="1"/>
    <col min="22" max="22" width="30.140625" customWidth="1"/>
    <col min="23" max="23" width="27.85546875" customWidth="1"/>
    <col min="24" max="24" width="23.140625" customWidth="1"/>
    <col min="25" max="25" width="22.7109375" customWidth="1"/>
    <col min="26" max="27" width="23.28515625" customWidth="1"/>
    <col min="28" max="28" width="22" customWidth="1"/>
    <col min="29" max="29" width="22.5703125" customWidth="1"/>
    <col min="30" max="30" width="25.140625" customWidth="1"/>
    <col min="31" max="31" width="23.7109375" customWidth="1"/>
    <col min="32" max="32" width="24.42578125" customWidth="1"/>
    <col min="33" max="33" width="24.5703125" customWidth="1"/>
    <col min="34" max="34" width="24.85546875" customWidth="1"/>
    <col min="35" max="35" width="20.85546875" customWidth="1"/>
    <col min="36" max="36" width="28.28515625" customWidth="1"/>
    <col min="37" max="37" width="29.5703125" customWidth="1"/>
    <col min="38" max="38" width="27" customWidth="1"/>
    <col min="39" max="39" width="24.7109375" customWidth="1"/>
    <col min="40" max="40" width="27.28515625" customWidth="1"/>
    <col min="41" max="41" width="25.85546875" customWidth="1"/>
    <col min="42" max="42" width="22.42578125" customWidth="1"/>
    <col min="43" max="43" width="21.85546875" customWidth="1"/>
    <col min="44" max="44" width="24.7109375" customWidth="1"/>
    <col min="45" max="45" width="24" customWidth="1"/>
    <col min="46" max="46" width="21.7109375" customWidth="1"/>
    <col min="47" max="47" width="21.5703125" customWidth="1"/>
    <col min="48" max="48" width="26" customWidth="1"/>
    <col min="49" max="49" width="21.85546875" customWidth="1"/>
    <col min="50" max="51" width="24.42578125" customWidth="1"/>
    <col min="52" max="52" width="22.42578125" customWidth="1"/>
    <col min="53" max="53" width="21.28515625" customWidth="1"/>
    <col min="54" max="54" width="21.85546875" customWidth="1"/>
    <col min="55" max="55" width="20.85546875" customWidth="1"/>
    <col min="56" max="56" width="24.140625" customWidth="1"/>
    <col min="57" max="57" width="22.85546875" customWidth="1"/>
    <col min="58" max="58" width="23.7109375" customWidth="1"/>
    <col min="59" max="59" width="22" customWidth="1"/>
    <col min="60" max="60" width="20.7109375" customWidth="1"/>
    <col min="61" max="61" width="18.5703125" customWidth="1"/>
    <col min="62" max="62" width="22.5703125" customWidth="1"/>
    <col min="63" max="63" width="20" customWidth="1"/>
    <col min="64" max="64" width="22.42578125" customWidth="1"/>
    <col min="65" max="65" width="19.7109375" customWidth="1"/>
    <col min="66" max="66" width="23.42578125" customWidth="1"/>
    <col min="67" max="67" width="19.85546875" customWidth="1"/>
    <col min="68" max="68" width="23.7109375" customWidth="1"/>
    <col min="69" max="69" width="22.140625" customWidth="1"/>
    <col min="70" max="70" width="24.140625" customWidth="1"/>
    <col min="71" max="71" width="22.85546875" customWidth="1"/>
    <col min="72" max="72" width="27.5703125" customWidth="1"/>
    <col min="73" max="73" width="25.28515625" customWidth="1"/>
    <col min="74" max="74" width="22.7109375" customWidth="1"/>
    <col min="75" max="75" width="21.140625" customWidth="1"/>
    <col min="76" max="76" width="24.5703125" customWidth="1"/>
    <col min="77" max="78" width="21.85546875" customWidth="1"/>
    <col min="79" max="79" width="22.85546875" customWidth="1"/>
    <col min="80" max="80" width="31" customWidth="1"/>
    <col min="81" max="81" width="29" customWidth="1"/>
    <col min="82" max="82" width="22.140625" customWidth="1"/>
    <col min="83" max="83" width="21.28515625" customWidth="1"/>
    <col min="84" max="84" width="22.42578125" customWidth="1"/>
    <col min="85" max="85" width="20.7109375" customWidth="1"/>
    <col min="86" max="86" width="21" customWidth="1"/>
    <col min="87" max="87" width="18.85546875" customWidth="1"/>
    <col min="88" max="88" width="20.140625" customWidth="1"/>
    <col min="89" max="89" width="18.42578125" customWidth="1"/>
    <col min="90" max="90" width="27.5703125" customWidth="1"/>
    <col min="91" max="91" width="24.28515625" customWidth="1"/>
    <col min="92" max="92" width="31.7109375" customWidth="1"/>
    <col min="93" max="95" width="28.5703125" customWidth="1"/>
    <col min="96" max="96" width="22.42578125" customWidth="1"/>
    <col min="97" max="97" width="19.7109375" customWidth="1"/>
    <col min="98" max="98" width="23.85546875" customWidth="1"/>
    <col min="99" max="99" width="22.5703125" customWidth="1"/>
    <col min="100" max="100" width="25.28515625" customWidth="1"/>
    <col min="101" max="101" width="23" customWidth="1"/>
    <col min="102" max="102" width="24.85546875" customWidth="1"/>
    <col min="103" max="103" width="23.7109375" customWidth="1"/>
    <col min="104" max="104" width="21" customWidth="1"/>
    <col min="105" max="105" width="21.28515625" customWidth="1"/>
    <col min="106" max="106" width="22.85546875" customWidth="1"/>
    <col min="107" max="107" width="20.85546875" customWidth="1"/>
    <col min="108" max="108" width="23.140625" customWidth="1"/>
    <col min="109" max="109" width="19" customWidth="1"/>
    <col min="110" max="110" width="28.140625" customWidth="1"/>
    <col min="111" max="111" width="21.28515625" customWidth="1"/>
    <col min="112" max="112" width="25.28515625" customWidth="1"/>
    <col min="113" max="113" width="22.140625" customWidth="1"/>
    <col min="114" max="114" width="21.7109375" customWidth="1"/>
    <col min="115" max="115" width="22.28515625" customWidth="1"/>
    <col min="116" max="116" width="25.7109375" customWidth="1"/>
    <col min="117" max="117" width="22.85546875" customWidth="1"/>
    <col min="118" max="119" width="22" customWidth="1"/>
    <col min="120" max="120" width="26.42578125" customWidth="1"/>
    <col min="121" max="121" width="24.85546875" customWidth="1"/>
    <col min="122" max="122" width="22.5703125" customWidth="1"/>
    <col min="123" max="123" width="20.7109375" customWidth="1"/>
    <col min="124" max="124" width="31.42578125" customWidth="1"/>
    <col min="125" max="125" width="30.42578125" customWidth="1"/>
    <col min="126" max="126" width="24.5703125" customWidth="1"/>
    <col min="127" max="129" width="22.7109375" customWidth="1"/>
    <col min="130" max="130" width="25.140625" customWidth="1"/>
    <col min="131" max="131" width="21.42578125" customWidth="1"/>
    <col min="132" max="132" width="25.85546875" customWidth="1"/>
    <col min="133" max="133" width="24.140625" customWidth="1"/>
    <col min="134" max="134" width="23.140625" customWidth="1"/>
    <col min="135" max="135" width="20.42578125" customWidth="1"/>
    <col min="136" max="136" width="21.28515625" customWidth="1"/>
    <col min="137" max="137" width="20.42578125" customWidth="1"/>
    <col min="138" max="138" width="21.7109375" customWidth="1"/>
    <col min="139" max="139" width="20.28515625" customWidth="1"/>
    <col min="140" max="140" width="24.28515625" customWidth="1"/>
    <col min="141" max="141" width="22.28515625" customWidth="1"/>
    <col min="142" max="142" width="24.28515625" customWidth="1"/>
    <col min="143" max="143" width="20.85546875" customWidth="1"/>
    <col min="144" max="144" width="20.5703125" customWidth="1"/>
    <col min="145" max="145" width="20" customWidth="1"/>
    <col min="146" max="146" width="23.7109375" customWidth="1"/>
    <col min="147" max="147" width="22.85546875" customWidth="1"/>
    <col min="148" max="148" width="24" customWidth="1"/>
    <col min="149" max="149" width="20.5703125" customWidth="1"/>
    <col min="150" max="150" width="24" customWidth="1"/>
    <col min="151" max="151" width="20.85546875" customWidth="1"/>
    <col min="152" max="152" width="20.42578125" customWidth="1"/>
    <col min="153" max="153" width="19.5703125" customWidth="1"/>
    <col min="154" max="154" width="21.140625" customWidth="1"/>
    <col min="155" max="155" width="20.140625" customWidth="1"/>
    <col min="156" max="156" width="18.85546875" customWidth="1"/>
    <col min="157" max="158" width="18.5703125" customWidth="1"/>
    <col min="159" max="159" width="18.7109375" bestFit="1" customWidth="1"/>
    <col min="160" max="160" width="21.5703125" customWidth="1"/>
    <col min="161" max="161" width="20.28515625" customWidth="1"/>
    <col min="162" max="162" width="22.140625" customWidth="1"/>
    <col min="163" max="163" width="21" customWidth="1"/>
    <col min="164" max="164" width="17.5703125" customWidth="1"/>
    <col min="165" max="165" width="20.7109375" customWidth="1"/>
    <col min="166" max="166" width="35" customWidth="1"/>
    <col min="167" max="168" width="31" customWidth="1"/>
    <col min="169" max="169" width="27.7109375" customWidth="1"/>
    <col min="170" max="170" width="39.85546875" customWidth="1"/>
    <col min="171" max="171" width="38.140625" customWidth="1"/>
    <col min="172" max="172" width="39.7109375" customWidth="1"/>
    <col min="173" max="173" width="32.140625" customWidth="1"/>
    <col min="174" max="174" width="28" customWidth="1"/>
    <col min="175" max="175" width="24.42578125" customWidth="1"/>
    <col min="176" max="176" width="31.85546875" customWidth="1"/>
    <col min="177" max="177" width="28.5703125" customWidth="1"/>
    <col min="178" max="178" width="29.7109375" customWidth="1"/>
    <col min="179" max="179" width="24.7109375" customWidth="1"/>
    <col min="180" max="180" width="21.85546875" customWidth="1"/>
    <col min="181" max="181" width="22" customWidth="1"/>
    <col min="182" max="182" width="25.140625" customWidth="1"/>
    <col min="183" max="183" width="24" customWidth="1"/>
    <col min="184" max="184" width="24.5703125" customWidth="1"/>
    <col min="185" max="185" width="22.140625" customWidth="1"/>
    <col min="186" max="186" width="26.5703125" customWidth="1"/>
    <col min="187" max="187" width="21" customWidth="1"/>
    <col min="188" max="188" width="24.85546875" customWidth="1"/>
    <col min="189" max="189" width="23" customWidth="1"/>
    <col min="190" max="190" width="30.28515625" customWidth="1"/>
    <col min="191" max="191" width="25.28515625" customWidth="1"/>
    <col min="192" max="192" width="23.85546875" customWidth="1"/>
    <col min="193" max="193" width="21.140625" customWidth="1"/>
    <col min="194" max="194" width="23.28515625" customWidth="1"/>
    <col min="195" max="195" width="20.5703125" customWidth="1"/>
    <col min="196" max="196" width="24.5703125" customWidth="1"/>
    <col min="197" max="197" width="26" customWidth="1"/>
    <col min="198" max="198" width="32" customWidth="1"/>
    <col min="199" max="201" width="31.5703125" customWidth="1"/>
    <col min="202" max="202" width="36" customWidth="1"/>
    <col min="203" max="203" width="31.85546875" customWidth="1"/>
    <col min="204" max="204" width="25.28515625" customWidth="1"/>
    <col min="205" max="205" width="23.28515625" customWidth="1"/>
    <col min="206" max="206" width="22.28515625" customWidth="1"/>
    <col min="207" max="209" width="22.42578125" customWidth="1"/>
    <col min="210" max="210" width="23.7109375" customWidth="1"/>
    <col min="211" max="211" width="20.85546875" customWidth="1"/>
    <col min="212" max="212" width="21" customWidth="1"/>
    <col min="213" max="213" width="21.85546875" customWidth="1"/>
  </cols>
  <sheetData>
    <row r="3" spans="1:610" x14ac:dyDescent="0.25">
      <c r="EX3" s="24"/>
    </row>
    <row r="4" spans="1:610" ht="15" customHeight="1" x14ac:dyDescent="0.25">
      <c r="A4" s="49" t="s">
        <v>246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AP4" s="16"/>
      <c r="ED4" s="24"/>
    </row>
    <row r="5" spans="1:610" ht="42" customHeight="1" x14ac:dyDescent="0.25">
      <c r="A5" s="61"/>
      <c r="B5" s="58" t="s">
        <v>162</v>
      </c>
      <c r="C5" s="58"/>
      <c r="D5" s="59" t="s">
        <v>163</v>
      </c>
      <c r="E5" s="59"/>
      <c r="F5" s="60" t="s">
        <v>0</v>
      </c>
      <c r="G5" s="60"/>
      <c r="H5" s="54" t="s">
        <v>1</v>
      </c>
      <c r="I5" s="55"/>
      <c r="J5" s="50" t="s">
        <v>164</v>
      </c>
      <c r="K5" s="51"/>
      <c r="L5" s="54" t="s">
        <v>2</v>
      </c>
      <c r="M5" s="55"/>
      <c r="N5" s="54" t="s">
        <v>165</v>
      </c>
      <c r="O5" s="55"/>
      <c r="P5" s="54" t="s">
        <v>166</v>
      </c>
      <c r="Q5" s="55"/>
      <c r="R5" s="54" t="s">
        <v>167</v>
      </c>
      <c r="S5" s="55"/>
      <c r="T5" s="54" t="s">
        <v>3</v>
      </c>
      <c r="U5" s="55"/>
      <c r="V5" s="54" t="s">
        <v>168</v>
      </c>
      <c r="W5" s="55"/>
      <c r="X5" s="54" t="s">
        <v>169</v>
      </c>
      <c r="Y5" s="55"/>
      <c r="Z5" s="54" t="s">
        <v>170</v>
      </c>
      <c r="AA5" s="55"/>
      <c r="AB5" s="54" t="s">
        <v>171</v>
      </c>
      <c r="AC5" s="55"/>
      <c r="AD5" s="54" t="s">
        <v>4</v>
      </c>
      <c r="AE5" s="55"/>
      <c r="AF5" s="54" t="s">
        <v>172</v>
      </c>
      <c r="AG5" s="55"/>
      <c r="AH5" s="54" t="s">
        <v>173</v>
      </c>
      <c r="AI5" s="55"/>
      <c r="AJ5" s="54" t="s">
        <v>174</v>
      </c>
      <c r="AK5" s="55"/>
      <c r="AL5" s="54" t="s">
        <v>175</v>
      </c>
      <c r="AM5" s="55"/>
      <c r="AN5" s="54" t="s">
        <v>176</v>
      </c>
      <c r="AO5" s="55"/>
      <c r="AP5" s="54" t="s">
        <v>177</v>
      </c>
      <c r="AQ5" s="55"/>
      <c r="AR5" s="54" t="s">
        <v>178</v>
      </c>
      <c r="AS5" s="55"/>
      <c r="AT5" s="54" t="s">
        <v>179</v>
      </c>
      <c r="AU5" s="55"/>
      <c r="AV5" s="54" t="s">
        <v>180</v>
      </c>
      <c r="AW5" s="55"/>
      <c r="AX5" s="54" t="s">
        <v>248</v>
      </c>
      <c r="AY5" s="55"/>
      <c r="AZ5" s="54" t="s">
        <v>181</v>
      </c>
      <c r="BA5" s="55"/>
      <c r="BB5" s="54" t="s">
        <v>182</v>
      </c>
      <c r="BC5" s="55"/>
      <c r="BD5" s="54" t="s">
        <v>183</v>
      </c>
      <c r="BE5" s="55"/>
      <c r="BF5" s="54" t="s">
        <v>184</v>
      </c>
      <c r="BG5" s="55"/>
      <c r="BH5" s="54" t="s">
        <v>185</v>
      </c>
      <c r="BI5" s="55"/>
      <c r="BJ5" s="54" t="s">
        <v>186</v>
      </c>
      <c r="BK5" s="55"/>
      <c r="BL5" s="54" t="s">
        <v>187</v>
      </c>
      <c r="BM5" s="55"/>
      <c r="BN5" s="54" t="s">
        <v>5</v>
      </c>
      <c r="BO5" s="55"/>
      <c r="BP5" s="54" t="s">
        <v>6</v>
      </c>
      <c r="BQ5" s="55"/>
      <c r="BR5" s="54" t="s">
        <v>188</v>
      </c>
      <c r="BS5" s="55"/>
      <c r="BT5" s="54" t="s">
        <v>189</v>
      </c>
      <c r="BU5" s="55"/>
      <c r="BV5" s="54" t="s">
        <v>190</v>
      </c>
      <c r="BW5" s="55"/>
      <c r="BX5" s="54" t="s">
        <v>191</v>
      </c>
      <c r="BY5" s="55"/>
      <c r="BZ5" s="54" t="s">
        <v>191</v>
      </c>
      <c r="CA5" s="55"/>
      <c r="CB5" s="54" t="s">
        <v>192</v>
      </c>
      <c r="CC5" s="55"/>
      <c r="CD5" s="54" t="s">
        <v>193</v>
      </c>
      <c r="CE5" s="55"/>
      <c r="CF5" s="54" t="s">
        <v>194</v>
      </c>
      <c r="CG5" s="55"/>
      <c r="CH5" s="54" t="s">
        <v>195</v>
      </c>
      <c r="CI5" s="55"/>
      <c r="CJ5" s="54" t="s">
        <v>7</v>
      </c>
      <c r="CK5" s="55"/>
      <c r="CL5" s="54" t="s">
        <v>196</v>
      </c>
      <c r="CM5" s="55"/>
      <c r="CN5" s="54" t="s">
        <v>8</v>
      </c>
      <c r="CO5" s="55"/>
      <c r="CP5" s="54" t="s">
        <v>249</v>
      </c>
      <c r="CQ5" s="55"/>
      <c r="CR5" s="54" t="s">
        <v>197</v>
      </c>
      <c r="CS5" s="55"/>
      <c r="CT5" s="54" t="s">
        <v>198</v>
      </c>
      <c r="CU5" s="55"/>
      <c r="CV5" s="54" t="s">
        <v>199</v>
      </c>
      <c r="CW5" s="55"/>
      <c r="CX5" s="54" t="s">
        <v>200</v>
      </c>
      <c r="CY5" s="55"/>
      <c r="CZ5" s="54" t="s">
        <v>201</v>
      </c>
      <c r="DA5" s="55"/>
      <c r="DB5" s="54" t="s">
        <v>202</v>
      </c>
      <c r="DC5" s="55"/>
      <c r="DD5" s="54" t="s">
        <v>203</v>
      </c>
      <c r="DE5" s="55"/>
      <c r="DF5" s="54" t="s">
        <v>204</v>
      </c>
      <c r="DG5" s="55"/>
      <c r="DH5" s="54" t="s">
        <v>205</v>
      </c>
      <c r="DI5" s="55"/>
      <c r="DJ5" s="54" t="s">
        <v>206</v>
      </c>
      <c r="DK5" s="55"/>
      <c r="DL5" s="54" t="s">
        <v>207</v>
      </c>
      <c r="DM5" s="55"/>
      <c r="DN5" s="54" t="s">
        <v>208</v>
      </c>
      <c r="DO5" s="55"/>
      <c r="DP5" s="54" t="s">
        <v>209</v>
      </c>
      <c r="DQ5" s="55"/>
      <c r="DR5" s="54" t="s">
        <v>210</v>
      </c>
      <c r="DS5" s="55"/>
      <c r="DT5" s="54" t="s">
        <v>211</v>
      </c>
      <c r="DU5" s="55"/>
      <c r="DV5" s="54" t="s">
        <v>9</v>
      </c>
      <c r="DW5" s="55"/>
      <c r="DX5" s="54" t="s">
        <v>10</v>
      </c>
      <c r="DY5" s="55"/>
      <c r="DZ5" s="54" t="s">
        <v>212</v>
      </c>
      <c r="EA5" s="55"/>
      <c r="EB5" s="54" t="s">
        <v>213</v>
      </c>
      <c r="EC5" s="55"/>
      <c r="ED5" s="54" t="s">
        <v>214</v>
      </c>
      <c r="EE5" s="55"/>
      <c r="EF5" s="54" t="s">
        <v>215</v>
      </c>
      <c r="EG5" s="55"/>
      <c r="EH5" s="54" t="s">
        <v>216</v>
      </c>
      <c r="EI5" s="55"/>
      <c r="EJ5" s="54" t="s">
        <v>217</v>
      </c>
      <c r="EK5" s="55"/>
      <c r="EL5" s="54" t="s">
        <v>218</v>
      </c>
      <c r="EM5" s="55"/>
      <c r="EN5" s="54" t="s">
        <v>219</v>
      </c>
      <c r="EO5" s="55"/>
      <c r="EP5" s="54" t="s">
        <v>220</v>
      </c>
      <c r="EQ5" s="55"/>
      <c r="ER5" s="54" t="s">
        <v>221</v>
      </c>
      <c r="ES5" s="55"/>
      <c r="ET5" s="54" t="s">
        <v>165</v>
      </c>
      <c r="EU5" s="55"/>
      <c r="EV5" s="54" t="s">
        <v>222</v>
      </c>
      <c r="EW5" s="55"/>
      <c r="EX5" s="54" t="s">
        <v>214</v>
      </c>
      <c r="EY5" s="55"/>
      <c r="EZ5" s="54" t="s">
        <v>11</v>
      </c>
      <c r="FA5" s="55"/>
      <c r="FB5" s="54" t="s">
        <v>12</v>
      </c>
      <c r="FC5" s="55"/>
      <c r="FD5" s="54" t="s">
        <v>223</v>
      </c>
      <c r="FE5" s="55"/>
      <c r="FF5" s="54" t="s">
        <v>224</v>
      </c>
      <c r="FG5" s="55"/>
      <c r="FH5" s="50" t="s">
        <v>13</v>
      </c>
      <c r="FI5" s="51"/>
      <c r="FJ5" s="54" t="s">
        <v>225</v>
      </c>
      <c r="FK5" s="55"/>
      <c r="FL5" s="54" t="s">
        <v>226</v>
      </c>
      <c r="FM5" s="55"/>
      <c r="FN5" s="54" t="s">
        <v>227</v>
      </c>
      <c r="FO5" s="55"/>
      <c r="FP5" s="54" t="s">
        <v>228</v>
      </c>
      <c r="FQ5" s="55"/>
      <c r="FR5" s="54" t="s">
        <v>229</v>
      </c>
      <c r="FS5" s="55"/>
      <c r="FT5" s="54" t="s">
        <v>230</v>
      </c>
      <c r="FU5" s="55"/>
      <c r="FV5" s="54" t="s">
        <v>231</v>
      </c>
      <c r="FW5" s="55"/>
      <c r="FX5" s="54" t="s">
        <v>232</v>
      </c>
      <c r="FY5" s="55"/>
      <c r="FZ5" s="54" t="s">
        <v>233</v>
      </c>
      <c r="GA5" s="55"/>
      <c r="GB5" s="54" t="s">
        <v>234</v>
      </c>
      <c r="GC5" s="55"/>
      <c r="GD5" s="54" t="s">
        <v>235</v>
      </c>
      <c r="GE5" s="55"/>
      <c r="GF5" s="54" t="s">
        <v>236</v>
      </c>
      <c r="GG5" s="55"/>
      <c r="GH5" s="54" t="s">
        <v>237</v>
      </c>
      <c r="GI5" s="55"/>
      <c r="GJ5" s="54" t="s">
        <v>14</v>
      </c>
      <c r="GK5" s="55"/>
      <c r="GL5" s="54" t="s">
        <v>238</v>
      </c>
      <c r="GM5" s="55"/>
      <c r="GN5" s="50" t="s">
        <v>15</v>
      </c>
      <c r="GO5" s="51"/>
      <c r="GP5" s="54" t="s">
        <v>243</v>
      </c>
      <c r="GQ5" s="55"/>
      <c r="GR5" s="54" t="s">
        <v>244</v>
      </c>
      <c r="GS5" s="55"/>
      <c r="GT5" s="54" t="s">
        <v>239</v>
      </c>
      <c r="GU5" s="55"/>
      <c r="GV5" s="54" t="s">
        <v>240</v>
      </c>
      <c r="GW5" s="55"/>
      <c r="GX5" s="54" t="s">
        <v>241</v>
      </c>
      <c r="GY5" s="55"/>
      <c r="GZ5" s="54" t="s">
        <v>16</v>
      </c>
      <c r="HA5" s="55"/>
      <c r="HB5" s="54" t="s">
        <v>242</v>
      </c>
      <c r="HC5" s="55"/>
      <c r="HD5" s="54" t="s">
        <v>245</v>
      </c>
      <c r="HE5" s="55"/>
      <c r="HF5" s="22"/>
      <c r="HG5" s="22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</row>
    <row r="6" spans="1:610" ht="107.25" customHeight="1" x14ac:dyDescent="0.25">
      <c r="A6" s="62"/>
      <c r="B6" s="58"/>
      <c r="C6" s="58"/>
      <c r="D6" s="59"/>
      <c r="E6" s="59"/>
      <c r="F6" s="60"/>
      <c r="G6" s="60"/>
      <c r="H6" s="56"/>
      <c r="I6" s="57"/>
      <c r="J6" s="52"/>
      <c r="K6" s="53"/>
      <c r="L6" s="56"/>
      <c r="M6" s="57"/>
      <c r="N6" s="56"/>
      <c r="O6" s="57"/>
      <c r="P6" s="56"/>
      <c r="Q6" s="57"/>
      <c r="R6" s="56"/>
      <c r="S6" s="57"/>
      <c r="T6" s="56"/>
      <c r="U6" s="57"/>
      <c r="V6" s="56"/>
      <c r="W6" s="57"/>
      <c r="X6" s="56"/>
      <c r="Y6" s="57"/>
      <c r="Z6" s="56"/>
      <c r="AA6" s="57"/>
      <c r="AB6" s="56"/>
      <c r="AC6" s="57"/>
      <c r="AD6" s="56"/>
      <c r="AE6" s="57"/>
      <c r="AF6" s="56"/>
      <c r="AG6" s="57"/>
      <c r="AH6" s="56"/>
      <c r="AI6" s="57"/>
      <c r="AJ6" s="56"/>
      <c r="AK6" s="57"/>
      <c r="AL6" s="56"/>
      <c r="AM6" s="57"/>
      <c r="AN6" s="56"/>
      <c r="AO6" s="57"/>
      <c r="AP6" s="56"/>
      <c r="AQ6" s="57"/>
      <c r="AR6" s="56"/>
      <c r="AS6" s="57"/>
      <c r="AT6" s="56"/>
      <c r="AU6" s="57"/>
      <c r="AV6" s="56"/>
      <c r="AW6" s="57"/>
      <c r="AX6" s="56"/>
      <c r="AY6" s="57"/>
      <c r="AZ6" s="56"/>
      <c r="BA6" s="57"/>
      <c r="BB6" s="56"/>
      <c r="BC6" s="57"/>
      <c r="BD6" s="56"/>
      <c r="BE6" s="57"/>
      <c r="BF6" s="56"/>
      <c r="BG6" s="57"/>
      <c r="BH6" s="56"/>
      <c r="BI6" s="57"/>
      <c r="BJ6" s="56"/>
      <c r="BK6" s="57"/>
      <c r="BL6" s="56"/>
      <c r="BM6" s="57"/>
      <c r="BN6" s="56"/>
      <c r="BO6" s="57"/>
      <c r="BP6" s="56"/>
      <c r="BQ6" s="57"/>
      <c r="BR6" s="56"/>
      <c r="BS6" s="57"/>
      <c r="BT6" s="56"/>
      <c r="BU6" s="57"/>
      <c r="BV6" s="56"/>
      <c r="BW6" s="57"/>
      <c r="BX6" s="56"/>
      <c r="BY6" s="57"/>
      <c r="BZ6" s="56"/>
      <c r="CA6" s="57"/>
      <c r="CB6" s="56"/>
      <c r="CC6" s="57"/>
      <c r="CD6" s="56"/>
      <c r="CE6" s="57"/>
      <c r="CF6" s="56"/>
      <c r="CG6" s="57"/>
      <c r="CH6" s="56"/>
      <c r="CI6" s="57"/>
      <c r="CJ6" s="56"/>
      <c r="CK6" s="57"/>
      <c r="CL6" s="56"/>
      <c r="CM6" s="57"/>
      <c r="CN6" s="56"/>
      <c r="CO6" s="57"/>
      <c r="CP6" s="56"/>
      <c r="CQ6" s="57"/>
      <c r="CR6" s="56"/>
      <c r="CS6" s="57"/>
      <c r="CT6" s="56"/>
      <c r="CU6" s="57"/>
      <c r="CV6" s="56"/>
      <c r="CW6" s="57"/>
      <c r="CX6" s="56"/>
      <c r="CY6" s="57"/>
      <c r="CZ6" s="56"/>
      <c r="DA6" s="57"/>
      <c r="DB6" s="56"/>
      <c r="DC6" s="57"/>
      <c r="DD6" s="56"/>
      <c r="DE6" s="57"/>
      <c r="DF6" s="56"/>
      <c r="DG6" s="57"/>
      <c r="DH6" s="56"/>
      <c r="DI6" s="57"/>
      <c r="DJ6" s="56"/>
      <c r="DK6" s="57"/>
      <c r="DL6" s="56"/>
      <c r="DM6" s="57"/>
      <c r="DN6" s="56"/>
      <c r="DO6" s="57"/>
      <c r="DP6" s="56"/>
      <c r="DQ6" s="57"/>
      <c r="DR6" s="56"/>
      <c r="DS6" s="57"/>
      <c r="DT6" s="56"/>
      <c r="DU6" s="57"/>
      <c r="DV6" s="56"/>
      <c r="DW6" s="57"/>
      <c r="DX6" s="56"/>
      <c r="DY6" s="57"/>
      <c r="DZ6" s="56"/>
      <c r="EA6" s="57"/>
      <c r="EB6" s="56"/>
      <c r="EC6" s="57"/>
      <c r="ED6" s="56"/>
      <c r="EE6" s="57"/>
      <c r="EF6" s="56"/>
      <c r="EG6" s="57"/>
      <c r="EH6" s="56"/>
      <c r="EI6" s="57"/>
      <c r="EJ6" s="56"/>
      <c r="EK6" s="57"/>
      <c r="EL6" s="56"/>
      <c r="EM6" s="57"/>
      <c r="EN6" s="56"/>
      <c r="EO6" s="57"/>
      <c r="EP6" s="56"/>
      <c r="EQ6" s="57"/>
      <c r="ER6" s="56"/>
      <c r="ES6" s="57"/>
      <c r="ET6" s="56"/>
      <c r="EU6" s="57"/>
      <c r="EV6" s="56"/>
      <c r="EW6" s="57"/>
      <c r="EX6" s="56"/>
      <c r="EY6" s="57"/>
      <c r="EZ6" s="56"/>
      <c r="FA6" s="57"/>
      <c r="FB6" s="56"/>
      <c r="FC6" s="57"/>
      <c r="FD6" s="56"/>
      <c r="FE6" s="57"/>
      <c r="FF6" s="56"/>
      <c r="FG6" s="57"/>
      <c r="FH6" s="52"/>
      <c r="FI6" s="53"/>
      <c r="FJ6" s="56"/>
      <c r="FK6" s="57"/>
      <c r="FL6" s="56"/>
      <c r="FM6" s="57"/>
      <c r="FN6" s="56"/>
      <c r="FO6" s="57"/>
      <c r="FP6" s="56"/>
      <c r="FQ6" s="57"/>
      <c r="FR6" s="56"/>
      <c r="FS6" s="57"/>
      <c r="FT6" s="56"/>
      <c r="FU6" s="57"/>
      <c r="FV6" s="56"/>
      <c r="FW6" s="57"/>
      <c r="FX6" s="56"/>
      <c r="FY6" s="57"/>
      <c r="FZ6" s="56"/>
      <c r="GA6" s="57"/>
      <c r="GB6" s="56"/>
      <c r="GC6" s="57"/>
      <c r="GD6" s="56"/>
      <c r="GE6" s="57"/>
      <c r="GF6" s="56"/>
      <c r="GG6" s="57"/>
      <c r="GH6" s="56"/>
      <c r="GI6" s="57"/>
      <c r="GJ6" s="56"/>
      <c r="GK6" s="57"/>
      <c r="GL6" s="56"/>
      <c r="GM6" s="57"/>
      <c r="GN6" s="52"/>
      <c r="GO6" s="53"/>
      <c r="GP6" s="56"/>
      <c r="GQ6" s="57"/>
      <c r="GR6" s="56"/>
      <c r="GS6" s="57"/>
      <c r="GT6" s="56"/>
      <c r="GU6" s="57"/>
      <c r="GV6" s="56"/>
      <c r="GW6" s="57"/>
      <c r="GX6" s="56"/>
      <c r="GY6" s="57"/>
      <c r="GZ6" s="56"/>
      <c r="HA6" s="57"/>
      <c r="HB6" s="56"/>
      <c r="HC6" s="57"/>
      <c r="HD6" s="56"/>
      <c r="HE6" s="57"/>
      <c r="HF6" s="22"/>
      <c r="HG6" s="22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</row>
    <row r="7" spans="1:610" ht="30" x14ac:dyDescent="0.25">
      <c r="A7" s="4"/>
      <c r="B7" s="10" t="s">
        <v>17</v>
      </c>
      <c r="C7" s="10" t="s">
        <v>247</v>
      </c>
      <c r="D7" s="11" t="s">
        <v>17</v>
      </c>
      <c r="E7" s="11" t="s">
        <v>247</v>
      </c>
      <c r="F7" s="9" t="s">
        <v>17</v>
      </c>
      <c r="G7" s="9" t="s">
        <v>247</v>
      </c>
      <c r="H7" s="9" t="s">
        <v>17</v>
      </c>
      <c r="I7" s="9" t="s">
        <v>247</v>
      </c>
      <c r="J7" s="10" t="s">
        <v>17</v>
      </c>
      <c r="K7" s="10" t="s">
        <v>247</v>
      </c>
      <c r="L7" s="9" t="s">
        <v>17</v>
      </c>
      <c r="M7" s="9" t="s">
        <v>247</v>
      </c>
      <c r="N7" s="9" t="s">
        <v>17</v>
      </c>
      <c r="O7" s="9" t="s">
        <v>247</v>
      </c>
      <c r="P7" s="9" t="s">
        <v>17</v>
      </c>
      <c r="Q7" s="9" t="s">
        <v>247</v>
      </c>
      <c r="R7" s="9" t="s">
        <v>17</v>
      </c>
      <c r="S7" s="9" t="s">
        <v>247</v>
      </c>
      <c r="T7" s="9" t="s">
        <v>17</v>
      </c>
      <c r="U7" s="9" t="s">
        <v>247</v>
      </c>
      <c r="V7" s="9" t="s">
        <v>17</v>
      </c>
      <c r="W7" s="9" t="s">
        <v>247</v>
      </c>
      <c r="X7" s="9" t="s">
        <v>17</v>
      </c>
      <c r="Y7" s="9" t="s">
        <v>247</v>
      </c>
      <c r="Z7" s="9" t="s">
        <v>17</v>
      </c>
      <c r="AA7" s="9" t="s">
        <v>247</v>
      </c>
      <c r="AB7" s="9" t="s">
        <v>17</v>
      </c>
      <c r="AC7" s="9" t="s">
        <v>247</v>
      </c>
      <c r="AD7" s="9" t="s">
        <v>17</v>
      </c>
      <c r="AE7" s="9" t="s">
        <v>247</v>
      </c>
      <c r="AF7" s="9" t="s">
        <v>17</v>
      </c>
      <c r="AG7" s="9" t="s">
        <v>247</v>
      </c>
      <c r="AH7" s="9" t="s">
        <v>17</v>
      </c>
      <c r="AI7" s="9" t="s">
        <v>247</v>
      </c>
      <c r="AJ7" s="9" t="s">
        <v>17</v>
      </c>
      <c r="AK7" s="9" t="s">
        <v>247</v>
      </c>
      <c r="AL7" s="9" t="s">
        <v>17</v>
      </c>
      <c r="AM7" s="9" t="s">
        <v>247</v>
      </c>
      <c r="AN7" s="9" t="s">
        <v>17</v>
      </c>
      <c r="AO7" s="9" t="s">
        <v>247</v>
      </c>
      <c r="AP7" s="9" t="s">
        <v>17</v>
      </c>
      <c r="AQ7" s="9" t="s">
        <v>247</v>
      </c>
      <c r="AR7" s="9" t="s">
        <v>17</v>
      </c>
      <c r="AS7" s="9" t="s">
        <v>247</v>
      </c>
      <c r="AT7" s="9" t="s">
        <v>17</v>
      </c>
      <c r="AU7" s="9" t="s">
        <v>247</v>
      </c>
      <c r="AV7" s="9" t="s">
        <v>17</v>
      </c>
      <c r="AW7" s="9" t="s">
        <v>247</v>
      </c>
      <c r="AX7" s="9" t="s">
        <v>17</v>
      </c>
      <c r="AY7" s="9" t="s">
        <v>247</v>
      </c>
      <c r="AZ7" s="9" t="s">
        <v>17</v>
      </c>
      <c r="BA7" s="9" t="s">
        <v>247</v>
      </c>
      <c r="BB7" s="9" t="s">
        <v>17</v>
      </c>
      <c r="BC7" s="9" t="s">
        <v>247</v>
      </c>
      <c r="BD7" s="9" t="s">
        <v>17</v>
      </c>
      <c r="BE7" s="9" t="s">
        <v>247</v>
      </c>
      <c r="BF7" s="9" t="s">
        <v>17</v>
      </c>
      <c r="BG7" s="9" t="s">
        <v>247</v>
      </c>
      <c r="BH7" s="9" t="s">
        <v>17</v>
      </c>
      <c r="BI7" s="9" t="s">
        <v>247</v>
      </c>
      <c r="BJ7" s="9" t="s">
        <v>17</v>
      </c>
      <c r="BK7" s="9" t="s">
        <v>247</v>
      </c>
      <c r="BL7" s="9" t="s">
        <v>17</v>
      </c>
      <c r="BM7" s="9" t="s">
        <v>247</v>
      </c>
      <c r="BN7" s="9" t="s">
        <v>17</v>
      </c>
      <c r="BO7" s="9" t="s">
        <v>247</v>
      </c>
      <c r="BP7" s="9" t="s">
        <v>17</v>
      </c>
      <c r="BQ7" s="9" t="s">
        <v>247</v>
      </c>
      <c r="BR7" s="9" t="s">
        <v>17</v>
      </c>
      <c r="BS7" s="9" t="s">
        <v>247</v>
      </c>
      <c r="BT7" s="9" t="s">
        <v>17</v>
      </c>
      <c r="BU7" s="9" t="s">
        <v>247</v>
      </c>
      <c r="BV7" s="9" t="s">
        <v>17</v>
      </c>
      <c r="BW7" s="9" t="s">
        <v>247</v>
      </c>
      <c r="BX7" s="9" t="s">
        <v>17</v>
      </c>
      <c r="BY7" s="9" t="s">
        <v>247</v>
      </c>
      <c r="BZ7" s="9" t="s">
        <v>17</v>
      </c>
      <c r="CA7" s="9" t="s">
        <v>247</v>
      </c>
      <c r="CB7" s="9" t="s">
        <v>17</v>
      </c>
      <c r="CC7" s="9" t="s">
        <v>247</v>
      </c>
      <c r="CD7" s="9" t="s">
        <v>17</v>
      </c>
      <c r="CE7" s="9" t="s">
        <v>247</v>
      </c>
      <c r="CF7" s="9" t="s">
        <v>17</v>
      </c>
      <c r="CG7" s="9" t="s">
        <v>247</v>
      </c>
      <c r="CH7" s="9" t="s">
        <v>17</v>
      </c>
      <c r="CI7" s="9" t="s">
        <v>247</v>
      </c>
      <c r="CJ7" s="9" t="s">
        <v>17</v>
      </c>
      <c r="CK7" s="9" t="s">
        <v>247</v>
      </c>
      <c r="CL7" s="9" t="s">
        <v>17</v>
      </c>
      <c r="CM7" s="9" t="s">
        <v>247</v>
      </c>
      <c r="CN7" s="9" t="s">
        <v>17</v>
      </c>
      <c r="CO7" s="9" t="s">
        <v>247</v>
      </c>
      <c r="CP7" s="9" t="s">
        <v>17</v>
      </c>
      <c r="CQ7" s="9" t="s">
        <v>247</v>
      </c>
      <c r="CR7" s="9" t="s">
        <v>17</v>
      </c>
      <c r="CS7" s="9" t="s">
        <v>247</v>
      </c>
      <c r="CT7" s="9" t="s">
        <v>17</v>
      </c>
      <c r="CU7" s="9" t="s">
        <v>247</v>
      </c>
      <c r="CV7" s="9" t="s">
        <v>17</v>
      </c>
      <c r="CW7" s="9" t="s">
        <v>247</v>
      </c>
      <c r="CX7" s="9" t="s">
        <v>17</v>
      </c>
      <c r="CY7" s="9" t="s">
        <v>247</v>
      </c>
      <c r="CZ7" s="9" t="s">
        <v>17</v>
      </c>
      <c r="DA7" s="9" t="s">
        <v>247</v>
      </c>
      <c r="DB7" s="9" t="s">
        <v>17</v>
      </c>
      <c r="DC7" s="9" t="s">
        <v>247</v>
      </c>
      <c r="DD7" s="9" t="s">
        <v>17</v>
      </c>
      <c r="DE7" s="9" t="s">
        <v>247</v>
      </c>
      <c r="DF7" s="9" t="s">
        <v>17</v>
      </c>
      <c r="DG7" s="9" t="s">
        <v>247</v>
      </c>
      <c r="DH7" s="9" t="s">
        <v>17</v>
      </c>
      <c r="DI7" s="9" t="s">
        <v>247</v>
      </c>
      <c r="DJ7" s="9" t="s">
        <v>17</v>
      </c>
      <c r="DK7" s="9" t="s">
        <v>247</v>
      </c>
      <c r="DL7" s="9" t="s">
        <v>17</v>
      </c>
      <c r="DM7" s="9" t="s">
        <v>247</v>
      </c>
      <c r="DN7" s="9" t="s">
        <v>17</v>
      </c>
      <c r="DO7" s="9" t="s">
        <v>247</v>
      </c>
      <c r="DP7" s="9" t="s">
        <v>17</v>
      </c>
      <c r="DQ7" s="9" t="s">
        <v>247</v>
      </c>
      <c r="DR7" s="9" t="s">
        <v>17</v>
      </c>
      <c r="DS7" s="9" t="s">
        <v>247</v>
      </c>
      <c r="DT7" s="9" t="s">
        <v>17</v>
      </c>
      <c r="DU7" s="9" t="s">
        <v>247</v>
      </c>
      <c r="DV7" s="9" t="s">
        <v>17</v>
      </c>
      <c r="DW7" s="9" t="s">
        <v>247</v>
      </c>
      <c r="DX7" s="9" t="s">
        <v>17</v>
      </c>
      <c r="DY7" s="9" t="s">
        <v>247</v>
      </c>
      <c r="DZ7" s="9" t="s">
        <v>17</v>
      </c>
      <c r="EA7" s="9" t="s">
        <v>247</v>
      </c>
      <c r="EB7" s="9" t="s">
        <v>17</v>
      </c>
      <c r="EC7" s="9" t="s">
        <v>247</v>
      </c>
      <c r="ED7" s="9" t="s">
        <v>17</v>
      </c>
      <c r="EE7" s="9" t="s">
        <v>247</v>
      </c>
      <c r="EF7" s="9" t="s">
        <v>17</v>
      </c>
      <c r="EG7" s="9" t="s">
        <v>247</v>
      </c>
      <c r="EH7" s="9" t="s">
        <v>17</v>
      </c>
      <c r="EI7" s="9" t="s">
        <v>247</v>
      </c>
      <c r="EJ7" s="9" t="s">
        <v>17</v>
      </c>
      <c r="EK7" s="9" t="s">
        <v>247</v>
      </c>
      <c r="EL7" s="9" t="s">
        <v>17</v>
      </c>
      <c r="EM7" s="9" t="s">
        <v>247</v>
      </c>
      <c r="EN7" s="9" t="s">
        <v>17</v>
      </c>
      <c r="EO7" s="9" t="s">
        <v>247</v>
      </c>
      <c r="EP7" s="9" t="s">
        <v>17</v>
      </c>
      <c r="EQ7" s="9" t="s">
        <v>247</v>
      </c>
      <c r="ER7" s="9" t="s">
        <v>17</v>
      </c>
      <c r="ES7" s="9" t="s">
        <v>247</v>
      </c>
      <c r="ET7" s="9" t="s">
        <v>17</v>
      </c>
      <c r="EU7" s="9" t="s">
        <v>247</v>
      </c>
      <c r="EV7" s="9" t="s">
        <v>17</v>
      </c>
      <c r="EW7" s="9" t="s">
        <v>247</v>
      </c>
      <c r="EX7" s="9" t="s">
        <v>17</v>
      </c>
      <c r="EY7" s="9" t="s">
        <v>247</v>
      </c>
      <c r="EZ7" s="9" t="s">
        <v>17</v>
      </c>
      <c r="FA7" s="9" t="s">
        <v>247</v>
      </c>
      <c r="FB7" s="9" t="s">
        <v>17</v>
      </c>
      <c r="FC7" s="9" t="s">
        <v>247</v>
      </c>
      <c r="FD7" s="9" t="s">
        <v>17</v>
      </c>
      <c r="FE7" s="9" t="s">
        <v>247</v>
      </c>
      <c r="FF7" s="9" t="s">
        <v>17</v>
      </c>
      <c r="FG7" s="9" t="s">
        <v>247</v>
      </c>
      <c r="FH7" s="10" t="s">
        <v>17</v>
      </c>
      <c r="FI7" s="10" t="s">
        <v>247</v>
      </c>
      <c r="FJ7" s="9" t="s">
        <v>17</v>
      </c>
      <c r="FK7" s="9" t="s">
        <v>247</v>
      </c>
      <c r="FL7" s="9" t="s">
        <v>17</v>
      </c>
      <c r="FM7" s="9" t="s">
        <v>247</v>
      </c>
      <c r="FN7" s="9" t="s">
        <v>17</v>
      </c>
      <c r="FO7" s="9" t="s">
        <v>247</v>
      </c>
      <c r="FP7" s="9" t="s">
        <v>17</v>
      </c>
      <c r="FQ7" s="9" t="s">
        <v>247</v>
      </c>
      <c r="FR7" s="9" t="s">
        <v>17</v>
      </c>
      <c r="FS7" s="9" t="s">
        <v>247</v>
      </c>
      <c r="FT7" s="9" t="s">
        <v>17</v>
      </c>
      <c r="FU7" s="9" t="s">
        <v>247</v>
      </c>
      <c r="FV7" s="9" t="s">
        <v>17</v>
      </c>
      <c r="FW7" s="9" t="s">
        <v>247</v>
      </c>
      <c r="FX7" s="9" t="s">
        <v>17</v>
      </c>
      <c r="FY7" s="9" t="s">
        <v>247</v>
      </c>
      <c r="FZ7" s="9" t="s">
        <v>17</v>
      </c>
      <c r="GA7" s="9" t="s">
        <v>247</v>
      </c>
      <c r="GB7" s="9" t="s">
        <v>17</v>
      </c>
      <c r="GC7" s="9" t="s">
        <v>247</v>
      </c>
      <c r="GD7" s="9" t="s">
        <v>17</v>
      </c>
      <c r="GE7" s="9" t="s">
        <v>247</v>
      </c>
      <c r="GF7" s="9" t="s">
        <v>17</v>
      </c>
      <c r="GG7" s="9" t="s">
        <v>247</v>
      </c>
      <c r="GH7" s="9" t="s">
        <v>17</v>
      </c>
      <c r="GI7" s="9" t="s">
        <v>247</v>
      </c>
      <c r="GJ7" s="9" t="s">
        <v>17</v>
      </c>
      <c r="GK7" s="9" t="s">
        <v>247</v>
      </c>
      <c r="GL7" s="9" t="s">
        <v>17</v>
      </c>
      <c r="GM7" s="9" t="s">
        <v>247</v>
      </c>
      <c r="GN7" s="10" t="s">
        <v>17</v>
      </c>
      <c r="GO7" s="10" t="s">
        <v>247</v>
      </c>
      <c r="GP7" s="23" t="s">
        <v>17</v>
      </c>
      <c r="GQ7" s="23" t="s">
        <v>247</v>
      </c>
      <c r="GR7" s="23" t="s">
        <v>17</v>
      </c>
      <c r="GS7" s="23" t="s">
        <v>247</v>
      </c>
      <c r="GT7" s="9" t="s">
        <v>17</v>
      </c>
      <c r="GU7" s="9" t="s">
        <v>247</v>
      </c>
      <c r="GV7" s="9" t="s">
        <v>17</v>
      </c>
      <c r="GW7" s="9" t="s">
        <v>247</v>
      </c>
      <c r="GX7" s="9" t="s">
        <v>17</v>
      </c>
      <c r="GY7" s="9" t="s">
        <v>247</v>
      </c>
      <c r="GZ7" s="9" t="s">
        <v>17</v>
      </c>
      <c r="HA7" s="9" t="s">
        <v>247</v>
      </c>
      <c r="HB7" s="9" t="s">
        <v>17</v>
      </c>
      <c r="HC7" s="9" t="s">
        <v>247</v>
      </c>
      <c r="HD7" s="9" t="s">
        <v>17</v>
      </c>
      <c r="HE7" s="9" t="s">
        <v>247</v>
      </c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12"/>
      <c r="KP7" s="12"/>
      <c r="KQ7" s="12"/>
      <c r="KR7" s="12"/>
      <c r="KS7" s="12"/>
      <c r="KT7" s="12"/>
      <c r="KU7" s="13"/>
      <c r="KV7" s="13"/>
      <c r="KW7" s="13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</row>
    <row r="8" spans="1:610" x14ac:dyDescent="0.25">
      <c r="A8" s="5" t="s">
        <v>18</v>
      </c>
      <c r="B8" s="19">
        <f>D8+J8+FH8+GN8</f>
        <v>25697172.649999961</v>
      </c>
      <c r="C8" s="19">
        <f>E8+K8+FI8+GO8</f>
        <v>0</v>
      </c>
      <c r="D8" s="31">
        <f>F8+H8</f>
        <v>0</v>
      </c>
      <c r="E8" s="31">
        <f>G8+I8</f>
        <v>0</v>
      </c>
      <c r="F8" s="15"/>
      <c r="G8" s="15"/>
      <c r="H8" s="15"/>
      <c r="I8" s="29"/>
      <c r="J8" s="19">
        <f>L8+N8+P8+R8+T8+V8+X8+Z8+AB8+AD8+AF8+AH8+AJ8+AL8+AN8+AP8+AR8+AV8+AT8+AX8+AZ8+BB8+BD8+BF8+BH8+BJ8+BL8+BN8+BP8+BR8+BT8+BV8+BX8+BZ8+CB8+CD8+CF8+CH8+CJ8+CL8+CN8+CP8+CR8+CT8+CV8+CX8+CZ8+DB8+DD8+DF8+DH8+DJ8+DL8+DN8+DP8+DR8+DT8+DV8+DX8+DZ8+EB8+ED8+EF8+EH8+EJ8+EL8+EN8+EP8+ER8+ET8+EV8+EX8+EZ8+FB8+FD8+FF8</f>
        <v>25479677.019999966</v>
      </c>
      <c r="K8" s="19">
        <f>M8+O8+Q8+S8+U8+W8+Y8+AA8+AC8+AE8+AG8+AI8+AK8+AM8+AO8+AQ8+AS8+AW8+AU8+AY8+BA8+BC8+BE8+BG8+BI8+BK8+BM8+BO8+BQ8+BS8+BU8+BW8+BY8+CA8+CC8+CE8+CG8+CI8+CK8+CM8+CO8+CQ8+CS8+CU8+CW8+CY8+DA8+DC8+DE8+DG8+DI8+DK8+DM8+DO8+DQ8+DS8+DU8+DW8+DY8+EA8+EC8+EE8+EG8+EI8+EK8+EM8+EO8+EQ8+ES8+EU8+EW8+EY8+FA8+FC8+FE8+FG8</f>
        <v>0</v>
      </c>
      <c r="L8" s="15"/>
      <c r="M8" s="15"/>
      <c r="N8" s="15"/>
      <c r="O8" s="15"/>
      <c r="P8" s="15"/>
      <c r="Q8" s="15"/>
      <c r="R8" s="15"/>
      <c r="S8" s="15"/>
      <c r="T8" s="15"/>
      <c r="U8" s="15">
        <v>0</v>
      </c>
      <c r="V8" s="15"/>
      <c r="W8" s="15"/>
      <c r="X8" s="15"/>
      <c r="Y8" s="15"/>
      <c r="Z8" s="15"/>
      <c r="AA8" s="15"/>
      <c r="AB8" s="18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>
        <v>2223060</v>
      </c>
      <c r="AS8" s="15">
        <v>0</v>
      </c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>
        <v>468466.8</v>
      </c>
      <c r="BM8" s="15">
        <v>0</v>
      </c>
      <c r="BN8" s="15"/>
      <c r="BO8" s="15"/>
      <c r="BP8" s="15"/>
      <c r="BQ8" s="15"/>
      <c r="BR8" s="15"/>
      <c r="BS8" s="15"/>
      <c r="BT8" s="15"/>
      <c r="BU8" s="29"/>
      <c r="BV8" s="15"/>
      <c r="BW8" s="15"/>
      <c r="BX8" s="32"/>
      <c r="BY8" s="15"/>
      <c r="BZ8" s="33">
        <v>863108.63</v>
      </c>
      <c r="CA8" s="15"/>
      <c r="CB8" s="15">
        <v>4354366</v>
      </c>
      <c r="CC8" s="15">
        <v>0</v>
      </c>
      <c r="CD8" s="15">
        <v>4771075.2699999996</v>
      </c>
      <c r="CE8" s="15">
        <v>0</v>
      </c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>
        <v>29398.209999999963</v>
      </c>
      <c r="CS8" s="15">
        <v>0</v>
      </c>
      <c r="CT8" s="15"/>
      <c r="CU8" s="15"/>
      <c r="CV8" s="15"/>
      <c r="CW8" s="15"/>
      <c r="CX8" s="15"/>
      <c r="CY8" s="15"/>
      <c r="CZ8" s="15"/>
      <c r="DA8" s="15"/>
      <c r="DB8" s="15">
        <v>29313.37</v>
      </c>
      <c r="DC8" s="15">
        <v>0</v>
      </c>
      <c r="DD8" s="15"/>
      <c r="DE8" s="15"/>
      <c r="DF8" s="34">
        <v>438601.7</v>
      </c>
      <c r="DG8" s="15">
        <v>0</v>
      </c>
      <c r="DH8" s="15"/>
      <c r="DI8" s="15"/>
      <c r="DJ8" s="33">
        <v>27099.32999996841</v>
      </c>
      <c r="DK8" s="29">
        <v>0</v>
      </c>
      <c r="DL8" s="33">
        <v>777687.71</v>
      </c>
      <c r="DM8" s="29">
        <v>0</v>
      </c>
      <c r="DN8" s="15">
        <v>72500</v>
      </c>
      <c r="DO8" s="29">
        <v>0</v>
      </c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29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>
        <v>11425000</v>
      </c>
      <c r="ES8" s="15">
        <v>0</v>
      </c>
      <c r="ET8" s="15"/>
      <c r="EU8" s="15"/>
      <c r="EV8" s="15"/>
      <c r="EW8" s="15"/>
      <c r="EX8" s="15"/>
      <c r="EY8" s="15"/>
      <c r="EZ8" s="15"/>
      <c r="FA8" s="29"/>
      <c r="FB8" s="15"/>
      <c r="FC8" s="15"/>
      <c r="FD8" s="15"/>
      <c r="FE8" s="15"/>
      <c r="FF8" s="15"/>
      <c r="FG8" s="15"/>
      <c r="FH8" s="19">
        <f>FJ8+FL8+FN8+FP8+FR8+FT8+FV8+FX8+FZ8+GB8+GD8+GF8+GH8+GJ8+GL8</f>
        <v>0</v>
      </c>
      <c r="FI8" s="19">
        <f>FK8+FM8+FO8+FQ8+FS8+FU8+FW8+FY8+GA8+GC8+GE8+GG8+GI8+GK8+GM8</f>
        <v>0</v>
      </c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9">
        <f>GP8+GR8+GT8+GV8+GX8+GZ8+HB8+HD8</f>
        <v>217495.62999999523</v>
      </c>
      <c r="GO8" s="19">
        <f>GQ8+GS8+GU8+GW8+GY8+HA8+HC8+HE8</f>
        <v>0</v>
      </c>
      <c r="GP8" s="29"/>
      <c r="GQ8" s="29"/>
      <c r="GR8" s="29"/>
      <c r="GS8" s="29"/>
      <c r="GT8" s="15"/>
      <c r="GU8" s="15"/>
      <c r="GV8" s="15">
        <v>217495.62999999523</v>
      </c>
      <c r="GW8" s="29"/>
      <c r="GX8" s="15"/>
      <c r="GY8" s="15"/>
      <c r="GZ8" s="15"/>
      <c r="HA8" s="15"/>
      <c r="HB8" s="15"/>
      <c r="HC8" s="15"/>
      <c r="HD8" s="15"/>
      <c r="HE8" s="15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3"/>
      <c r="KV8" s="13"/>
      <c r="KW8" s="13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</row>
    <row r="9" spans="1:610" x14ac:dyDescent="0.25">
      <c r="A9" s="4" t="s">
        <v>19</v>
      </c>
      <c r="B9" s="19">
        <f>D9+J9+FH9+GN9</f>
        <v>620359616.75</v>
      </c>
      <c r="C9" s="19">
        <f>E9+K9+FI9+GO9</f>
        <v>413401570.85999995</v>
      </c>
      <c r="D9" s="31">
        <f>F9+H9</f>
        <v>169831985</v>
      </c>
      <c r="E9" s="31">
        <f>G9+I9</f>
        <v>128033000</v>
      </c>
      <c r="F9" s="15">
        <v>136156200</v>
      </c>
      <c r="G9" s="29">
        <v>102117150</v>
      </c>
      <c r="H9" s="15">
        <v>33675785</v>
      </c>
      <c r="I9" s="29">
        <v>25915850</v>
      </c>
      <c r="J9" s="19">
        <f t="shared" ref="J9:J72" si="0">L9+N9+P9+R9+T9+V9+X9+Z9+AB9+AD9+AF9+AH9+AJ9+AL9+AN9+AP9+AR9+AV9+AT9+AX9+AZ9+BB9+BD9+BF9+BH9+BJ9+BL9+BN9+BP9+BR9+BT9+BV9+BX9+BZ9+CB9+CD9+CF9+CH9+CJ9+CL9+CN9+CP9+CR9+CT9+CV9+CX9+CZ9+DB9+DD9+DF9+DH9+DJ9+DL9+DN9+DP9+DR9+DT9+DV9+DX9+DZ9+EB9+ED9+EF9+EH9+EJ9+EL9+EN9+EP9+ER9+ET9+EV9+EX9+EZ9+FB9+FD9+FF9</f>
        <v>150179061.17000002</v>
      </c>
      <c r="K9" s="19">
        <f>M9+O9+Q9+S9+U9+W9+Y9+AA9+AC9+AE9+AG9+AI9+AK9+AM9+AO9+AQ9+AS9+AW9+AU9+AY9+BA9+BC9+BE9+BG9+BI9+BK9+BM9+BO9+BQ9+BS9+BU9+BW9+BY9+CA9+CC9+CE9+CG9+CI9+CK9+CM9+CO9+CQ9+CS9+CU9+CW9+CY9+DA9+DC9+DE9+DG9+DI9+DK9+DM9+DO9+DQ9+DS9+DU9+DW9+DY9+EA9+EC9+EE9+EG9+EI9+EK9+EM9+EO9+EQ9+ES9+EU9+EW9+EY9+FA9+FC9+FE9+FG9</f>
        <v>81935830.00999999</v>
      </c>
      <c r="L9" s="15"/>
      <c r="M9" s="15"/>
      <c r="N9" s="15">
        <v>9000000</v>
      </c>
      <c r="O9" s="29">
        <v>2379037.5</v>
      </c>
      <c r="P9" s="15"/>
      <c r="Q9" s="15"/>
      <c r="R9" s="15"/>
      <c r="S9" s="15"/>
      <c r="T9" s="15">
        <v>35618.46</v>
      </c>
      <c r="U9" s="15"/>
      <c r="V9" s="15">
        <v>2234117.36</v>
      </c>
      <c r="W9" s="29">
        <v>1858673.44</v>
      </c>
      <c r="X9" s="15"/>
      <c r="Y9" s="15"/>
      <c r="Z9" s="15"/>
      <c r="AA9" s="15"/>
      <c r="AB9" s="18"/>
      <c r="AC9" s="15"/>
      <c r="AD9" s="15"/>
      <c r="AE9" s="15"/>
      <c r="AF9" s="15"/>
      <c r="AG9" s="15"/>
      <c r="AH9" s="15"/>
      <c r="AI9" s="15"/>
      <c r="AJ9" s="15">
        <v>1484733.6</v>
      </c>
      <c r="AK9" s="29">
        <v>989822.4</v>
      </c>
      <c r="AL9" s="15">
        <v>6039268</v>
      </c>
      <c r="AM9" s="15">
        <v>4529451</v>
      </c>
      <c r="AN9" s="15">
        <v>2655334.4700000002</v>
      </c>
      <c r="AO9" s="29">
        <v>1991500.86</v>
      </c>
      <c r="AP9" s="15"/>
      <c r="AQ9" s="15"/>
      <c r="AR9" s="15">
        <v>18667375</v>
      </c>
      <c r="AS9" s="15">
        <v>0</v>
      </c>
      <c r="AT9" s="15"/>
      <c r="AU9" s="15"/>
      <c r="AV9" s="15">
        <v>1806035.5</v>
      </c>
      <c r="AW9" s="15">
        <v>1806035.5</v>
      </c>
      <c r="AX9" s="15">
        <v>6667520.1200000001</v>
      </c>
      <c r="AY9" s="15">
        <v>0</v>
      </c>
      <c r="AZ9" s="15">
        <v>9036691.6400000006</v>
      </c>
      <c r="BA9" s="15">
        <v>7473909.3200000003</v>
      </c>
      <c r="BB9" s="15"/>
      <c r="BC9" s="15"/>
      <c r="BD9" s="15">
        <v>838530</v>
      </c>
      <c r="BE9" s="29">
        <v>838299</v>
      </c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>
        <v>1325847</v>
      </c>
      <c r="BS9" s="15">
        <v>994385.25</v>
      </c>
      <c r="BT9" s="15">
        <v>9253336.9900000002</v>
      </c>
      <c r="BU9" s="29">
        <v>0</v>
      </c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29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>
        <v>36692791.229999997</v>
      </c>
      <c r="DA9" s="15">
        <v>33000000</v>
      </c>
      <c r="DB9" s="15">
        <v>3691209.25</v>
      </c>
      <c r="DC9" s="29">
        <v>3691209.25</v>
      </c>
      <c r="DD9" s="15"/>
      <c r="DE9" s="15"/>
      <c r="DF9" s="15"/>
      <c r="DG9" s="15"/>
      <c r="DH9" s="15"/>
      <c r="DI9" s="15"/>
      <c r="DJ9" s="35">
        <v>7549363.5499999998</v>
      </c>
      <c r="DK9" s="29">
        <v>5803482.2400000002</v>
      </c>
      <c r="DL9" s="15"/>
      <c r="DM9" s="29"/>
      <c r="DN9" s="15"/>
      <c r="DO9" s="29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>
        <v>11200000</v>
      </c>
      <c r="EE9" s="29">
        <v>3420310.01</v>
      </c>
      <c r="EF9" s="15"/>
      <c r="EG9" s="15"/>
      <c r="EH9" s="15"/>
      <c r="EI9" s="15"/>
      <c r="EJ9" s="15"/>
      <c r="EK9" s="15"/>
      <c r="EL9" s="15">
        <v>12941289</v>
      </c>
      <c r="EM9" s="36">
        <v>9705966.75</v>
      </c>
      <c r="EN9" s="15"/>
      <c r="EO9" s="15"/>
      <c r="EP9" s="15"/>
      <c r="EQ9" s="15"/>
      <c r="ER9" s="15"/>
      <c r="ES9" s="15"/>
      <c r="ET9" s="15">
        <v>1710000</v>
      </c>
      <c r="EU9" s="29">
        <v>1710000</v>
      </c>
      <c r="EV9" s="15"/>
      <c r="EW9" s="15"/>
      <c r="EX9" s="37">
        <v>7000000</v>
      </c>
      <c r="EY9" s="29">
        <v>1743747.49</v>
      </c>
      <c r="EZ9" s="35">
        <v>150000</v>
      </c>
      <c r="FA9" s="29">
        <v>0</v>
      </c>
      <c r="FB9" s="15"/>
      <c r="FC9" s="15"/>
      <c r="FD9" s="15"/>
      <c r="FE9" s="15"/>
      <c r="FF9" s="38">
        <v>200000</v>
      </c>
      <c r="FG9" s="15">
        <v>0</v>
      </c>
      <c r="FH9" s="19">
        <f>FJ9+FL9+FN9+FP9+FR9+FT9+FV9+FX9+FZ9+GB9+GD9+GF9+GH9+GJ9+GL9</f>
        <v>190959476.41</v>
      </c>
      <c r="FI9" s="19">
        <f>FK9+FM9+FO9+FQ9+FS9+FU9+FW9+FY9+GA9+GC9+GE9+GG9+GI9+GK9+GM9</f>
        <v>142706228.63999999</v>
      </c>
      <c r="FJ9" s="15">
        <v>90802852</v>
      </c>
      <c r="FK9" s="29">
        <v>69012055</v>
      </c>
      <c r="FL9" s="15"/>
      <c r="FM9" s="15"/>
      <c r="FN9" s="15">
        <v>90145933</v>
      </c>
      <c r="FO9" s="29">
        <v>66249453</v>
      </c>
      <c r="FP9" s="15"/>
      <c r="FQ9" s="15"/>
      <c r="FR9" s="15"/>
      <c r="FS9" s="15"/>
      <c r="FT9" s="15">
        <v>3687808</v>
      </c>
      <c r="FU9" s="15">
        <v>2458540</v>
      </c>
      <c r="FV9" s="15">
        <v>2003086.36</v>
      </c>
      <c r="FW9" s="15">
        <v>1057739.45</v>
      </c>
      <c r="FX9" s="15">
        <v>3220371</v>
      </c>
      <c r="FY9" s="15">
        <v>3166698.2</v>
      </c>
      <c r="FZ9" s="15">
        <v>76230</v>
      </c>
      <c r="GA9" s="15">
        <v>76230</v>
      </c>
      <c r="GB9" s="15">
        <v>16897</v>
      </c>
      <c r="GC9" s="15">
        <v>8035.99</v>
      </c>
      <c r="GD9" s="15">
        <v>900166.66</v>
      </c>
      <c r="GE9" s="15">
        <v>672598</v>
      </c>
      <c r="GF9" s="15">
        <v>100278.39</v>
      </c>
      <c r="GG9" s="15">
        <v>0</v>
      </c>
      <c r="GH9" s="15"/>
      <c r="GI9" s="15"/>
      <c r="GJ9" s="15"/>
      <c r="GK9" s="15"/>
      <c r="GL9" s="15">
        <v>5854</v>
      </c>
      <c r="GM9" s="15">
        <v>4879</v>
      </c>
      <c r="GN9" s="19">
        <f>GP9+GR9+GT9+GV9+GX9+GZ9+HB9+HD9</f>
        <v>109389094.17</v>
      </c>
      <c r="GO9" s="19">
        <f>GQ9+GS9+GU9+GW9+GY9+HA9+HC9+HE9</f>
        <v>60726512.210000001</v>
      </c>
      <c r="GP9" s="29">
        <v>3489360</v>
      </c>
      <c r="GQ9" s="29">
        <v>826269.24</v>
      </c>
      <c r="GR9" s="29"/>
      <c r="GS9" s="29"/>
      <c r="GT9" s="15">
        <v>376000</v>
      </c>
      <c r="GU9" s="29">
        <v>325002.96999999997</v>
      </c>
      <c r="GV9" s="15">
        <v>35523734.170000002</v>
      </c>
      <c r="GW9" s="29">
        <v>0</v>
      </c>
      <c r="GX9" s="15"/>
      <c r="GY9" s="15"/>
      <c r="GZ9" s="15">
        <v>70000000</v>
      </c>
      <c r="HA9" s="15">
        <v>59575240</v>
      </c>
      <c r="HB9" s="15"/>
      <c r="HC9" s="15"/>
      <c r="HD9" s="15"/>
      <c r="HE9" s="15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3"/>
      <c r="KV9" s="13"/>
      <c r="KW9" s="13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</row>
    <row r="10" spans="1:610" x14ac:dyDescent="0.25">
      <c r="A10" s="6" t="s">
        <v>20</v>
      </c>
      <c r="B10" s="19">
        <f t="shared" ref="B10:B73" si="1">D10+J10+FH10+GN10</f>
        <v>5190211990.5200005</v>
      </c>
      <c r="C10" s="19">
        <f t="shared" ref="C10:C73" si="2">E10+K10+FI10+GO10</f>
        <v>3036906206.46</v>
      </c>
      <c r="D10" s="31">
        <f t="shared" ref="D10:D73" si="3">F10+H10</f>
        <v>621132660</v>
      </c>
      <c r="E10" s="31">
        <f t="shared" ref="E10:E73" si="4">G10+I10</f>
        <v>477147844</v>
      </c>
      <c r="F10" s="15">
        <v>391813600</v>
      </c>
      <c r="G10" s="29">
        <v>293860197</v>
      </c>
      <c r="H10" s="15">
        <v>229319060</v>
      </c>
      <c r="I10" s="29">
        <v>183287647</v>
      </c>
      <c r="J10" s="19">
        <f t="shared" si="0"/>
        <v>1510347429.3200002</v>
      </c>
      <c r="K10" s="19">
        <f t="shared" ref="K10:K73" si="5">M10+O10+Q10+S10+U10+W10+Y10+AA10+AC10+AE10+AG10+AI10+AK10+AM10+AO10+AQ10+AS10+AW10+AU10+AY10+BA10+BC10+BE10+BG10+BI10+BK10+BM10+BO10+BQ10+BS10+BU10+BW10+BY10+CA10+CC10+CE10+CG10+CI10+CK10+CM10+CO10+CQ10+CS10+CU10+CW10+CY10+DA10+DC10+DE10+DG10+DI10+DK10+DM10+DO10+DQ10+DS10+DU10+DW10+DY10+EA10+EC10+EE10+EG10+EI10+EK10+EM10+EO10+EQ10+ES10+EU10+EW10+EY10+FA10+FC10+FE10+FG10</f>
        <v>571101726.16000009</v>
      </c>
      <c r="L10" s="15"/>
      <c r="M10" s="15"/>
      <c r="N10" s="15">
        <v>60000000</v>
      </c>
      <c r="O10" s="39">
        <v>60000000</v>
      </c>
      <c r="P10" s="15">
        <v>73000000</v>
      </c>
      <c r="Q10" s="15">
        <v>11193955.460000001</v>
      </c>
      <c r="R10" s="15"/>
      <c r="S10" s="15"/>
      <c r="T10" s="15">
        <v>213710.76</v>
      </c>
      <c r="U10" s="15"/>
      <c r="V10" s="15"/>
      <c r="W10" s="29"/>
      <c r="X10" s="15">
        <v>327353540</v>
      </c>
      <c r="Y10" s="15">
        <v>0</v>
      </c>
      <c r="Z10" s="15"/>
      <c r="AA10" s="15"/>
      <c r="AB10" s="18"/>
      <c r="AC10" s="15"/>
      <c r="AD10" s="15"/>
      <c r="AE10" s="15"/>
      <c r="AF10" s="15">
        <v>200282845.06</v>
      </c>
      <c r="AG10" s="15">
        <v>44971059.240000002</v>
      </c>
      <c r="AH10" s="15"/>
      <c r="AI10" s="15"/>
      <c r="AJ10" s="15">
        <v>16909219.780000001</v>
      </c>
      <c r="AK10" s="29">
        <v>12680800</v>
      </c>
      <c r="AL10" s="15">
        <v>15460807</v>
      </c>
      <c r="AM10" s="15">
        <v>11595606</v>
      </c>
      <c r="AN10" s="15">
        <v>2898166.8</v>
      </c>
      <c r="AO10" s="29">
        <v>1512168</v>
      </c>
      <c r="AP10" s="15"/>
      <c r="AQ10" s="15"/>
      <c r="AR10" s="15"/>
      <c r="AS10" s="15"/>
      <c r="AT10" s="15"/>
      <c r="AU10" s="15"/>
      <c r="AV10" s="15">
        <v>3692611.99</v>
      </c>
      <c r="AW10" s="15">
        <v>3692611.99</v>
      </c>
      <c r="AX10" s="15">
        <v>78174010.609999999</v>
      </c>
      <c r="AY10" s="15">
        <v>11726101.59</v>
      </c>
      <c r="AZ10" s="15">
        <v>101662780.95</v>
      </c>
      <c r="BA10" s="15">
        <v>100608769.42</v>
      </c>
      <c r="BB10" s="15">
        <v>13264848.48</v>
      </c>
      <c r="BC10" s="15">
        <v>13264848.48</v>
      </c>
      <c r="BD10" s="15">
        <v>8309070</v>
      </c>
      <c r="BE10" s="29">
        <v>5696844.3700000001</v>
      </c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>
        <v>16752250</v>
      </c>
      <c r="BS10" s="15">
        <v>12564187.5</v>
      </c>
      <c r="BT10" s="15">
        <v>75478544.159999996</v>
      </c>
      <c r="BU10" s="29">
        <v>0</v>
      </c>
      <c r="BV10" s="15">
        <v>25000000</v>
      </c>
      <c r="BW10" s="15">
        <v>25000000</v>
      </c>
      <c r="BX10" s="15"/>
      <c r="BY10" s="15"/>
      <c r="BZ10" s="15"/>
      <c r="CA10" s="15"/>
      <c r="CB10" s="15"/>
      <c r="CC10" s="15"/>
      <c r="CD10" s="15"/>
      <c r="CE10" s="15"/>
      <c r="CF10" s="29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>
        <v>25252525.260000002</v>
      </c>
      <c r="CW10" s="15">
        <v>25252525.260000002</v>
      </c>
      <c r="CX10" s="15"/>
      <c r="CY10" s="15"/>
      <c r="CZ10" s="35">
        <v>40000000</v>
      </c>
      <c r="DA10" s="15">
        <v>37903663.810000002</v>
      </c>
      <c r="DB10" s="15">
        <v>9974015.6600000001</v>
      </c>
      <c r="DC10" s="29">
        <v>3278841.47</v>
      </c>
      <c r="DD10" s="15">
        <v>70000000</v>
      </c>
      <c r="DE10" s="15">
        <v>18338922.710000001</v>
      </c>
      <c r="DF10" s="15"/>
      <c r="DG10" s="15"/>
      <c r="DH10" s="15"/>
      <c r="DI10" s="15"/>
      <c r="DJ10" s="35">
        <v>36453976.950000003</v>
      </c>
      <c r="DK10" s="29">
        <v>33829006.390000001</v>
      </c>
      <c r="DL10" s="35">
        <v>14613789.960000001</v>
      </c>
      <c r="DM10" s="29">
        <v>12874053.060000001</v>
      </c>
      <c r="DN10" s="15">
        <v>9927500</v>
      </c>
      <c r="DO10" s="29">
        <v>0</v>
      </c>
      <c r="DP10" s="15"/>
      <c r="DQ10" s="15"/>
      <c r="DR10" s="15">
        <v>212599404.70000002</v>
      </c>
      <c r="DS10" s="15">
        <v>72633028.969999999</v>
      </c>
      <c r="DT10" s="35">
        <v>11056943.68</v>
      </c>
      <c r="DU10" s="29">
        <v>8527213.0299999993</v>
      </c>
      <c r="DV10" s="35">
        <v>111685.52</v>
      </c>
      <c r="DW10" s="29">
        <v>86133.45</v>
      </c>
      <c r="DX10" s="29"/>
      <c r="DY10" s="29"/>
      <c r="DZ10" s="15"/>
      <c r="EA10" s="15"/>
      <c r="EB10" s="15"/>
      <c r="EC10" s="15"/>
      <c r="ED10" s="15"/>
      <c r="EE10" s="29"/>
      <c r="EF10" s="15"/>
      <c r="EG10" s="15"/>
      <c r="EH10" s="15"/>
      <c r="EI10" s="15"/>
      <c r="EJ10" s="15"/>
      <c r="EK10" s="15"/>
      <c r="EL10" s="15">
        <v>32215182</v>
      </c>
      <c r="EM10" s="29">
        <v>24161386</v>
      </c>
      <c r="EN10" s="15"/>
      <c r="EO10" s="15"/>
      <c r="EP10" s="15"/>
      <c r="EQ10" s="15"/>
      <c r="ER10" s="15"/>
      <c r="ES10" s="15"/>
      <c r="ET10" s="15">
        <v>20600000</v>
      </c>
      <c r="EU10" s="29">
        <v>17259999.960000001</v>
      </c>
      <c r="EV10" s="15">
        <v>2046000</v>
      </c>
      <c r="EW10" s="15">
        <v>1146000</v>
      </c>
      <c r="EX10" s="37">
        <v>1304000</v>
      </c>
      <c r="EY10" s="29">
        <v>1304000</v>
      </c>
      <c r="EZ10" s="35">
        <v>5590000</v>
      </c>
      <c r="FA10" s="29">
        <v>0</v>
      </c>
      <c r="FB10" s="15"/>
      <c r="FC10" s="15"/>
      <c r="FD10" s="37">
        <v>150000</v>
      </c>
      <c r="FE10" s="15">
        <v>0</v>
      </c>
      <c r="FF10" s="15"/>
      <c r="FG10" s="15"/>
      <c r="FH10" s="19">
        <f t="shared" ref="FH10:FH73" si="6">FJ10+FL10+FN10+FP10+FR10+FT10+FV10+FX10+FZ10+GB10+GD10+GF10+GH10+GJ10+GL10</f>
        <v>2421993381.1999998</v>
      </c>
      <c r="FI10" s="19">
        <f t="shared" ref="FI10:FI73" si="7">FK10+FM10+FO10+FQ10+FS10+FU10+FW10+FY10+GA10+GC10+GE10+GG10+GI10+GK10+GM10</f>
        <v>1739569980.1300001</v>
      </c>
      <c r="FJ10" s="15">
        <v>1272867035</v>
      </c>
      <c r="FK10" s="29">
        <v>896758400</v>
      </c>
      <c r="FL10" s="15">
        <v>7245000</v>
      </c>
      <c r="FM10" s="15">
        <v>4950000</v>
      </c>
      <c r="FN10" s="15">
        <v>1068598891.25</v>
      </c>
      <c r="FO10" s="29">
        <v>801355487.79999995</v>
      </c>
      <c r="FP10" s="15">
        <v>20643363.75</v>
      </c>
      <c r="FQ10" s="15">
        <v>14533020</v>
      </c>
      <c r="FR10" s="15"/>
      <c r="FS10" s="15"/>
      <c r="FT10" s="15">
        <v>13829280</v>
      </c>
      <c r="FU10" s="15">
        <v>7913500</v>
      </c>
      <c r="FV10" s="15">
        <v>15586441.5</v>
      </c>
      <c r="FW10" s="15">
        <v>5859578.2000000002</v>
      </c>
      <c r="FX10" s="15">
        <v>14636219.630000001</v>
      </c>
      <c r="FY10" s="15">
        <v>2510314</v>
      </c>
      <c r="FZ10" s="15">
        <v>787710</v>
      </c>
      <c r="GA10" s="15">
        <v>0</v>
      </c>
      <c r="GB10" s="15">
        <v>101263.25</v>
      </c>
      <c r="GC10" s="15">
        <v>58250.98</v>
      </c>
      <c r="GD10" s="15">
        <v>6476897</v>
      </c>
      <c r="GE10" s="15">
        <v>5265297.4000000004</v>
      </c>
      <c r="GF10" s="15">
        <v>1177181.1000000001</v>
      </c>
      <c r="GG10" s="15">
        <v>354731.75</v>
      </c>
      <c r="GH10" s="15"/>
      <c r="GI10" s="15"/>
      <c r="GJ10" s="15"/>
      <c r="GK10" s="15"/>
      <c r="GL10" s="15">
        <v>44098.720000000001</v>
      </c>
      <c r="GM10" s="15">
        <v>11400</v>
      </c>
      <c r="GN10" s="19">
        <f t="shared" ref="GN10:GN73" si="8">GP10+GR10+GT10+GV10+GX10+GZ10+HB10+HD10</f>
        <v>636738520</v>
      </c>
      <c r="GO10" s="19">
        <f t="shared" ref="GO10:GO73" si="9">GQ10+GS10+GU10+GW10+GY10+HA10+HC10+HE10</f>
        <v>249086656.16999999</v>
      </c>
      <c r="GP10" s="29">
        <v>39138120</v>
      </c>
      <c r="GQ10" s="29">
        <v>9784530</v>
      </c>
      <c r="GR10" s="29"/>
      <c r="GS10" s="29"/>
      <c r="GT10" s="15">
        <v>9400400</v>
      </c>
      <c r="GU10" s="29">
        <v>0</v>
      </c>
      <c r="GV10" s="27"/>
      <c r="GW10" s="29"/>
      <c r="GX10" s="15">
        <v>588200000</v>
      </c>
      <c r="GY10" s="15">
        <v>239302126.16999999</v>
      </c>
      <c r="GZ10" s="15"/>
      <c r="HA10" s="15"/>
      <c r="HB10" s="15"/>
      <c r="HC10" s="15"/>
      <c r="HD10" s="15"/>
      <c r="HE10" s="15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3"/>
      <c r="KV10" s="13"/>
      <c r="KW10" s="13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</row>
    <row r="11" spans="1:610" x14ac:dyDescent="0.25">
      <c r="A11" s="4" t="s">
        <v>21</v>
      </c>
      <c r="B11" s="19">
        <f t="shared" si="1"/>
        <v>1650365333.1700001</v>
      </c>
      <c r="C11" s="19">
        <f t="shared" si="2"/>
        <v>892375324.38</v>
      </c>
      <c r="D11" s="31">
        <f t="shared" si="3"/>
        <v>368695847</v>
      </c>
      <c r="E11" s="31">
        <f t="shared" si="4"/>
        <v>278748367</v>
      </c>
      <c r="F11" s="15">
        <v>294332700</v>
      </c>
      <c r="G11" s="29">
        <v>220749525</v>
      </c>
      <c r="H11" s="15">
        <v>74363147</v>
      </c>
      <c r="I11" s="29">
        <v>57998842</v>
      </c>
      <c r="J11" s="19">
        <f t="shared" si="0"/>
        <v>522393535.32999992</v>
      </c>
      <c r="K11" s="19">
        <f t="shared" si="5"/>
        <v>200485265.51000005</v>
      </c>
      <c r="L11" s="15"/>
      <c r="M11" s="15"/>
      <c r="N11" s="15">
        <v>15000000</v>
      </c>
      <c r="O11" s="39">
        <v>4389294.2699999996</v>
      </c>
      <c r="P11" s="15"/>
      <c r="Q11" s="15"/>
      <c r="R11" s="15"/>
      <c r="S11" s="15"/>
      <c r="T11" s="15">
        <v>71236.92</v>
      </c>
      <c r="U11" s="15"/>
      <c r="V11" s="15"/>
      <c r="W11" s="29"/>
      <c r="X11" s="15"/>
      <c r="Y11" s="15"/>
      <c r="Z11" s="15"/>
      <c r="AA11" s="15"/>
      <c r="AB11" s="18"/>
      <c r="AC11" s="15"/>
      <c r="AD11" s="15"/>
      <c r="AE11" s="15"/>
      <c r="AF11" s="15"/>
      <c r="AG11" s="15"/>
      <c r="AH11" s="15"/>
      <c r="AI11" s="15"/>
      <c r="AJ11" s="15">
        <v>911410.26</v>
      </c>
      <c r="AK11" s="29">
        <v>683560.26</v>
      </c>
      <c r="AL11" s="15">
        <v>9210860</v>
      </c>
      <c r="AM11" s="15">
        <v>6908145</v>
      </c>
      <c r="AN11" s="15">
        <v>3651535.11</v>
      </c>
      <c r="AO11" s="29">
        <v>2738651.34</v>
      </c>
      <c r="AP11" s="15">
        <v>7981320</v>
      </c>
      <c r="AQ11" s="15">
        <v>0</v>
      </c>
      <c r="AR11" s="15"/>
      <c r="AS11" s="15"/>
      <c r="AT11" s="15"/>
      <c r="AU11" s="15"/>
      <c r="AV11" s="15">
        <v>2936108.18</v>
      </c>
      <c r="AW11" s="15">
        <v>2936108.18</v>
      </c>
      <c r="AX11" s="15">
        <v>15094583.880000001</v>
      </c>
      <c r="AY11" s="15">
        <v>0</v>
      </c>
      <c r="AZ11" s="15">
        <v>18073383.280000001</v>
      </c>
      <c r="BA11" s="15">
        <v>17392441.760000002</v>
      </c>
      <c r="BB11" s="15"/>
      <c r="BC11" s="15"/>
      <c r="BD11" s="15">
        <v>2081079</v>
      </c>
      <c r="BE11" s="29">
        <v>2080421.36</v>
      </c>
      <c r="BF11" s="15">
        <v>82635146</v>
      </c>
      <c r="BG11" s="15">
        <v>0</v>
      </c>
      <c r="BH11" s="15"/>
      <c r="BI11" s="15"/>
      <c r="BJ11" s="15">
        <v>4500000</v>
      </c>
      <c r="BK11" s="15">
        <v>0</v>
      </c>
      <c r="BL11" s="15"/>
      <c r="BM11" s="15"/>
      <c r="BN11" s="15"/>
      <c r="BO11" s="15"/>
      <c r="BP11" s="15"/>
      <c r="BQ11" s="15"/>
      <c r="BR11" s="15">
        <v>2306414</v>
      </c>
      <c r="BS11" s="15">
        <v>1729810.5</v>
      </c>
      <c r="BT11" s="15">
        <v>17665942.66</v>
      </c>
      <c r="BU11" s="29">
        <v>0</v>
      </c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29"/>
      <c r="CG11" s="15"/>
      <c r="CH11" s="15">
        <v>7968213.1299999999</v>
      </c>
      <c r="CI11" s="29">
        <v>6360135.5300000003</v>
      </c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>
        <v>25252525.25</v>
      </c>
      <c r="CW11" s="15">
        <v>0</v>
      </c>
      <c r="CX11" s="15">
        <v>100114100</v>
      </c>
      <c r="CY11" s="15">
        <v>7215737.6900000004</v>
      </c>
      <c r="CZ11" s="35">
        <v>50000000</v>
      </c>
      <c r="DA11" s="15">
        <v>47520265.939999998</v>
      </c>
      <c r="DB11" s="15">
        <v>7522475</v>
      </c>
      <c r="DC11" s="29">
        <v>827049.84</v>
      </c>
      <c r="DD11" s="15">
        <v>1586500</v>
      </c>
      <c r="DE11" s="15">
        <v>0</v>
      </c>
      <c r="DF11" s="35">
        <v>2246226.59</v>
      </c>
      <c r="DG11" s="15">
        <v>0</v>
      </c>
      <c r="DH11" s="15"/>
      <c r="DI11" s="15"/>
      <c r="DJ11" s="35">
        <v>13595737.470000001</v>
      </c>
      <c r="DK11" s="29">
        <v>10000075.84</v>
      </c>
      <c r="DL11" s="35">
        <v>1574294.4</v>
      </c>
      <c r="DM11" s="29">
        <v>1520253.97</v>
      </c>
      <c r="DN11" s="15"/>
      <c r="DO11" s="15"/>
      <c r="DP11" s="15"/>
      <c r="DQ11" s="15"/>
      <c r="DR11" s="15"/>
      <c r="DS11" s="15"/>
      <c r="DT11" s="35">
        <v>4830073.2699999996</v>
      </c>
      <c r="DU11" s="29">
        <v>1385742.95</v>
      </c>
      <c r="DV11" s="35">
        <v>48788.62</v>
      </c>
      <c r="DW11" s="29">
        <v>13997.62</v>
      </c>
      <c r="DX11" s="29"/>
      <c r="DY11" s="29"/>
      <c r="DZ11" s="15"/>
      <c r="EA11" s="15"/>
      <c r="EB11" s="15"/>
      <c r="EC11" s="15"/>
      <c r="ED11" s="15"/>
      <c r="EE11" s="29"/>
      <c r="EF11" s="15"/>
      <c r="EG11" s="15"/>
      <c r="EH11" s="15"/>
      <c r="EI11" s="15"/>
      <c r="EJ11" s="15"/>
      <c r="EK11" s="15"/>
      <c r="EL11" s="15">
        <v>18221335</v>
      </c>
      <c r="EM11" s="29">
        <v>13666002</v>
      </c>
      <c r="EN11" s="15"/>
      <c r="EO11" s="15"/>
      <c r="EP11" s="40">
        <v>93309247.310000002</v>
      </c>
      <c r="EQ11" s="15">
        <v>69051421.170000002</v>
      </c>
      <c r="ER11" s="15">
        <v>6225000</v>
      </c>
      <c r="ES11" s="15">
        <v>569050</v>
      </c>
      <c r="ET11" s="15">
        <v>5130000</v>
      </c>
      <c r="EU11" s="29">
        <v>1752655.99</v>
      </c>
      <c r="EV11" s="15"/>
      <c r="EW11" s="15"/>
      <c r="EX11" s="37">
        <v>1000000</v>
      </c>
      <c r="EY11" s="29">
        <v>694444.3</v>
      </c>
      <c r="EZ11" s="35">
        <v>900000</v>
      </c>
      <c r="FA11" s="29">
        <v>300000</v>
      </c>
      <c r="FB11" s="15"/>
      <c r="FC11" s="15"/>
      <c r="FD11" s="37">
        <v>750000</v>
      </c>
      <c r="FE11" s="15">
        <v>750000</v>
      </c>
      <c r="FF11" s="15"/>
      <c r="FG11" s="15"/>
      <c r="FH11" s="19">
        <f t="shared" si="6"/>
        <v>477161784.88</v>
      </c>
      <c r="FI11" s="19">
        <f t="shared" si="7"/>
        <v>355720704.73000002</v>
      </c>
      <c r="FJ11" s="15">
        <v>243449627</v>
      </c>
      <c r="FK11" s="29">
        <v>182587220</v>
      </c>
      <c r="FL11" s="15"/>
      <c r="FM11" s="15"/>
      <c r="FN11" s="15">
        <v>220566851.75</v>
      </c>
      <c r="FO11" s="29">
        <v>164497065</v>
      </c>
      <c r="FP11" s="15">
        <v>2121144</v>
      </c>
      <c r="FQ11" s="15">
        <v>1512796</v>
      </c>
      <c r="FR11" s="15"/>
      <c r="FS11" s="15"/>
      <c r="FT11" s="15">
        <v>2247258</v>
      </c>
      <c r="FU11" s="15">
        <v>1421341</v>
      </c>
      <c r="FV11" s="15">
        <v>4632279.04</v>
      </c>
      <c r="FW11" s="15">
        <v>2715618.99</v>
      </c>
      <c r="FX11" s="15">
        <v>2146914</v>
      </c>
      <c r="FY11" s="15">
        <v>1838437.38</v>
      </c>
      <c r="FZ11" s="15">
        <v>182952</v>
      </c>
      <c r="GA11" s="15">
        <v>0</v>
      </c>
      <c r="GB11" s="15">
        <v>32794.400000000001</v>
      </c>
      <c r="GC11" s="15">
        <v>4800</v>
      </c>
      <c r="GD11" s="15">
        <v>1523956.54</v>
      </c>
      <c r="GE11" s="15">
        <v>1142967.3600000001</v>
      </c>
      <c r="GF11" s="15">
        <v>239796.15</v>
      </c>
      <c r="GG11" s="15">
        <v>0</v>
      </c>
      <c r="GH11" s="15"/>
      <c r="GI11" s="15"/>
      <c r="GJ11" s="15"/>
      <c r="GK11" s="15"/>
      <c r="GL11" s="15">
        <v>18212</v>
      </c>
      <c r="GM11" s="15">
        <v>459</v>
      </c>
      <c r="GN11" s="19">
        <f t="shared" si="8"/>
        <v>282114165.95999998</v>
      </c>
      <c r="GO11" s="19">
        <f t="shared" si="9"/>
        <v>57420987.140000001</v>
      </c>
      <c r="GP11" s="29">
        <v>8515080</v>
      </c>
      <c r="GQ11" s="29">
        <v>2128770</v>
      </c>
      <c r="GR11" s="29"/>
      <c r="GS11" s="29"/>
      <c r="GT11" s="15">
        <v>752050</v>
      </c>
      <c r="GU11" s="29">
        <v>0</v>
      </c>
      <c r="GV11" s="27">
        <v>190647035.95999998</v>
      </c>
      <c r="GW11" s="29">
        <v>0</v>
      </c>
      <c r="GX11" s="15"/>
      <c r="GY11" s="15"/>
      <c r="GZ11" s="15">
        <v>81200000</v>
      </c>
      <c r="HA11" s="15">
        <v>54292217.140000001</v>
      </c>
      <c r="HB11" s="15">
        <v>1000000</v>
      </c>
      <c r="HC11" s="15">
        <v>1000000</v>
      </c>
      <c r="HD11" s="15"/>
      <c r="HE11" s="15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3"/>
      <c r="KV11" s="13"/>
      <c r="KW11" s="13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</row>
    <row r="12" spans="1:610" x14ac:dyDescent="0.25">
      <c r="A12" s="4" t="s">
        <v>22</v>
      </c>
      <c r="B12" s="19">
        <f t="shared" si="1"/>
        <v>595711729.69000006</v>
      </c>
      <c r="C12" s="19">
        <f t="shared" si="2"/>
        <v>279717304.51999998</v>
      </c>
      <c r="D12" s="31">
        <f t="shared" si="3"/>
        <v>155202713</v>
      </c>
      <c r="E12" s="31">
        <f t="shared" si="4"/>
        <v>118330703</v>
      </c>
      <c r="F12" s="15">
        <v>139056900</v>
      </c>
      <c r="G12" s="29">
        <v>104292675</v>
      </c>
      <c r="H12" s="15">
        <v>16145813</v>
      </c>
      <c r="I12" s="29">
        <v>14038028</v>
      </c>
      <c r="J12" s="19">
        <f t="shared" si="0"/>
        <v>210553482.80000001</v>
      </c>
      <c r="K12" s="19">
        <f t="shared" si="5"/>
        <v>42891079.639999993</v>
      </c>
      <c r="L12" s="15">
        <v>55371116.969999999</v>
      </c>
      <c r="M12" s="15">
        <v>15125491.5</v>
      </c>
      <c r="N12" s="15">
        <v>6000000</v>
      </c>
      <c r="O12" s="29">
        <v>2296387.5</v>
      </c>
      <c r="P12" s="15"/>
      <c r="Q12" s="15"/>
      <c r="R12" s="15"/>
      <c r="S12" s="15"/>
      <c r="T12" s="15"/>
      <c r="U12" s="15"/>
      <c r="V12" s="15">
        <v>2234117.36</v>
      </c>
      <c r="W12" s="29">
        <v>1747803.96</v>
      </c>
      <c r="X12" s="15"/>
      <c r="Y12" s="15"/>
      <c r="Z12" s="15"/>
      <c r="AA12" s="15"/>
      <c r="AB12" s="18"/>
      <c r="AC12" s="15"/>
      <c r="AD12" s="15"/>
      <c r="AE12" s="15"/>
      <c r="AF12" s="15">
        <v>66110225.5</v>
      </c>
      <c r="AG12" s="15">
        <v>6052987.4100000001</v>
      </c>
      <c r="AH12" s="15"/>
      <c r="AI12" s="15"/>
      <c r="AJ12" s="15">
        <v>1395256.45</v>
      </c>
      <c r="AK12" s="29">
        <v>1046442.34</v>
      </c>
      <c r="AL12" s="15">
        <v>3695672</v>
      </c>
      <c r="AM12" s="29">
        <v>2771754</v>
      </c>
      <c r="AN12" s="15">
        <v>1530433.69</v>
      </c>
      <c r="AO12" s="29">
        <v>1147825.26</v>
      </c>
      <c r="AP12" s="15"/>
      <c r="AQ12" s="15"/>
      <c r="AR12" s="15"/>
      <c r="AS12" s="15"/>
      <c r="AT12" s="15"/>
      <c r="AU12" s="15"/>
      <c r="AV12" s="15">
        <v>766322.25</v>
      </c>
      <c r="AW12" s="29">
        <v>766322.25</v>
      </c>
      <c r="AX12" s="29">
        <v>6049762.6600000001</v>
      </c>
      <c r="AY12" s="29">
        <v>0</v>
      </c>
      <c r="AZ12" s="15">
        <v>2259172.91</v>
      </c>
      <c r="BA12" s="15">
        <v>2241338.42</v>
      </c>
      <c r="BB12" s="15"/>
      <c r="BC12" s="15"/>
      <c r="BD12" s="15">
        <v>609840</v>
      </c>
      <c r="BE12" s="29">
        <v>309135.47999999858</v>
      </c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>
        <v>1455361</v>
      </c>
      <c r="BS12" s="29">
        <v>1091520.75</v>
      </c>
      <c r="BT12" s="15">
        <v>6609271.8399999999</v>
      </c>
      <c r="BU12" s="29">
        <v>0</v>
      </c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29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35"/>
      <c r="DA12" s="15"/>
      <c r="DB12" s="15">
        <v>4818046.78</v>
      </c>
      <c r="DC12" s="29">
        <v>3128291.09</v>
      </c>
      <c r="DD12" s="15"/>
      <c r="DE12" s="15"/>
      <c r="DF12" s="35">
        <v>123018.83</v>
      </c>
      <c r="DG12" s="15">
        <v>0</v>
      </c>
      <c r="DH12" s="15"/>
      <c r="DI12" s="15"/>
      <c r="DJ12" s="35">
        <v>1490073.56</v>
      </c>
      <c r="DK12" s="29">
        <v>1490073.56</v>
      </c>
      <c r="DL12" s="15"/>
      <c r="DM12" s="29"/>
      <c r="DN12" s="15"/>
      <c r="DO12" s="15"/>
      <c r="DP12" s="15"/>
      <c r="DQ12" s="15"/>
      <c r="DR12" s="15"/>
      <c r="DS12" s="15"/>
      <c r="DT12" s="15"/>
      <c r="DU12" s="29"/>
      <c r="DV12" s="15"/>
      <c r="DW12" s="15"/>
      <c r="DX12" s="15">
        <v>43362230</v>
      </c>
      <c r="DY12" s="15">
        <v>0</v>
      </c>
      <c r="DZ12" s="15"/>
      <c r="EA12" s="15"/>
      <c r="EB12" s="15"/>
      <c r="EC12" s="15"/>
      <c r="ED12" s="15"/>
      <c r="EE12" s="29"/>
      <c r="EF12" s="15"/>
      <c r="EG12" s="15"/>
      <c r="EH12" s="15"/>
      <c r="EI12" s="15"/>
      <c r="EJ12" s="15"/>
      <c r="EK12" s="15"/>
      <c r="EL12" s="15">
        <v>3623561</v>
      </c>
      <c r="EM12" s="29">
        <v>2415707</v>
      </c>
      <c r="EN12" s="15"/>
      <c r="EO12" s="15"/>
      <c r="EP12" s="15"/>
      <c r="EQ12" s="15"/>
      <c r="ER12" s="15"/>
      <c r="ES12" s="15"/>
      <c r="ET12" s="15">
        <v>3050000</v>
      </c>
      <c r="EU12" s="29">
        <v>1259999.1200000001</v>
      </c>
      <c r="EV12" s="15"/>
      <c r="EW12" s="15"/>
      <c r="EX12" s="37"/>
      <c r="EY12" s="29"/>
      <c r="EZ12" s="35"/>
      <c r="FA12" s="29"/>
      <c r="FB12" s="15"/>
      <c r="FC12" s="15"/>
      <c r="FD12" s="15"/>
      <c r="FE12" s="15"/>
      <c r="FF12" s="15"/>
      <c r="FG12" s="15"/>
      <c r="FH12" s="19">
        <f t="shared" si="6"/>
        <v>160996383.88999999</v>
      </c>
      <c r="FI12" s="19">
        <f t="shared" si="7"/>
        <v>117720831.88000001</v>
      </c>
      <c r="FJ12" s="15">
        <v>72035050</v>
      </c>
      <c r="FK12" s="29">
        <v>54026287</v>
      </c>
      <c r="FL12" s="15"/>
      <c r="FM12" s="15"/>
      <c r="FN12" s="15">
        <v>80765069.5</v>
      </c>
      <c r="FO12" s="29">
        <v>59917621</v>
      </c>
      <c r="FP12" s="15"/>
      <c r="FQ12" s="15"/>
      <c r="FR12" s="15"/>
      <c r="FS12" s="15"/>
      <c r="FT12" s="15">
        <v>950763</v>
      </c>
      <c r="FU12" s="15">
        <v>633840</v>
      </c>
      <c r="FV12" s="15">
        <v>2156529.9</v>
      </c>
      <c r="FW12" s="15">
        <v>954025.02</v>
      </c>
      <c r="FX12" s="15">
        <v>3220371</v>
      </c>
      <c r="FY12" s="15">
        <v>1056666.67</v>
      </c>
      <c r="FZ12" s="15">
        <v>50820</v>
      </c>
      <c r="GA12" s="15">
        <v>0</v>
      </c>
      <c r="GB12" s="15">
        <v>15110</v>
      </c>
      <c r="GC12" s="15">
        <v>8469.5</v>
      </c>
      <c r="GD12" s="15">
        <v>495868.89</v>
      </c>
      <c r="GE12" s="15">
        <v>363063.4</v>
      </c>
      <c r="GF12" s="15">
        <v>87198.6</v>
      </c>
      <c r="GG12" s="15">
        <v>0</v>
      </c>
      <c r="GH12" s="15"/>
      <c r="GI12" s="15"/>
      <c r="GJ12" s="15">
        <v>1214400</v>
      </c>
      <c r="GK12" s="15">
        <v>760859.29</v>
      </c>
      <c r="GL12" s="15">
        <v>5203</v>
      </c>
      <c r="GM12" s="15">
        <v>0</v>
      </c>
      <c r="GN12" s="19">
        <f t="shared" si="8"/>
        <v>68959150</v>
      </c>
      <c r="GO12" s="19">
        <f t="shared" si="9"/>
        <v>774690</v>
      </c>
      <c r="GP12" s="29">
        <v>3124800</v>
      </c>
      <c r="GQ12" s="29">
        <v>774690</v>
      </c>
      <c r="GR12" s="29"/>
      <c r="GS12" s="29"/>
      <c r="GT12" s="15">
        <v>322300</v>
      </c>
      <c r="GU12" s="29">
        <v>0</v>
      </c>
      <c r="GV12" s="27">
        <v>46949550</v>
      </c>
      <c r="GW12" s="29">
        <v>0</v>
      </c>
      <c r="GX12" s="15">
        <v>18562500</v>
      </c>
      <c r="GY12" s="15">
        <v>0</v>
      </c>
      <c r="GZ12" s="15"/>
      <c r="HA12" s="15"/>
      <c r="HB12" s="15"/>
      <c r="HC12" s="15"/>
      <c r="HD12" s="15"/>
      <c r="HE12" s="15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3"/>
      <c r="KV12" s="13"/>
      <c r="KW12" s="13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</row>
    <row r="13" spans="1:610" x14ac:dyDescent="0.25">
      <c r="A13" s="4" t="s">
        <v>23</v>
      </c>
      <c r="B13" s="19">
        <f t="shared" si="1"/>
        <v>576006755.01999998</v>
      </c>
      <c r="C13" s="19">
        <f t="shared" si="2"/>
        <v>333331733.38</v>
      </c>
      <c r="D13" s="31">
        <f t="shared" si="3"/>
        <v>89032773</v>
      </c>
      <c r="E13" s="31">
        <f t="shared" si="4"/>
        <v>67022515</v>
      </c>
      <c r="F13" s="15">
        <v>69908000</v>
      </c>
      <c r="G13" s="29">
        <v>52430994</v>
      </c>
      <c r="H13" s="15">
        <v>19124773</v>
      </c>
      <c r="I13" s="29">
        <v>14591521</v>
      </c>
      <c r="J13" s="19">
        <f t="shared" si="0"/>
        <v>113743403.98</v>
      </c>
      <c r="K13" s="19">
        <f t="shared" si="5"/>
        <v>53090847.450000003</v>
      </c>
      <c r="L13" s="15"/>
      <c r="M13" s="15"/>
      <c r="N13" s="15">
        <v>6000000</v>
      </c>
      <c r="O13" s="29">
        <v>6000000</v>
      </c>
      <c r="P13" s="15"/>
      <c r="Q13" s="15"/>
      <c r="R13" s="15"/>
      <c r="S13" s="15"/>
      <c r="T13" s="15">
        <v>71236.92</v>
      </c>
      <c r="U13" s="15"/>
      <c r="V13" s="15">
        <v>4468234.72</v>
      </c>
      <c r="W13" s="29">
        <v>3717346.87</v>
      </c>
      <c r="X13" s="15"/>
      <c r="Y13" s="15"/>
      <c r="Z13" s="15"/>
      <c r="AA13" s="15"/>
      <c r="AB13" s="18"/>
      <c r="AC13" s="15"/>
      <c r="AD13" s="15"/>
      <c r="AE13" s="15"/>
      <c r="AF13" s="15"/>
      <c r="AG13" s="15"/>
      <c r="AH13" s="15"/>
      <c r="AI13" s="15"/>
      <c r="AJ13" s="15">
        <v>1058555.8400000001</v>
      </c>
      <c r="AK13" s="29">
        <v>705600</v>
      </c>
      <c r="AL13" s="15">
        <v>2208647</v>
      </c>
      <c r="AM13" s="15">
        <v>1656485</v>
      </c>
      <c r="AN13" s="15">
        <v>1487465.97</v>
      </c>
      <c r="AO13" s="29">
        <v>1115599.47</v>
      </c>
      <c r="AP13" s="15"/>
      <c r="AQ13" s="15"/>
      <c r="AR13" s="15"/>
      <c r="AS13" s="15"/>
      <c r="AT13" s="15">
        <v>10000000</v>
      </c>
      <c r="AU13" s="15">
        <v>0</v>
      </c>
      <c r="AV13" s="15">
        <v>447724.55</v>
      </c>
      <c r="AW13" s="15">
        <v>447724.55</v>
      </c>
      <c r="AX13" s="15">
        <v>6612134.96</v>
      </c>
      <c r="AY13" s="15">
        <v>991820.24</v>
      </c>
      <c r="AZ13" s="15">
        <v>4518345.82</v>
      </c>
      <c r="BA13" s="15">
        <v>4482676.84</v>
      </c>
      <c r="BB13" s="15"/>
      <c r="BC13" s="15"/>
      <c r="BD13" s="15">
        <v>736890</v>
      </c>
      <c r="BE13" s="29">
        <v>413602.22</v>
      </c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1345107</v>
      </c>
      <c r="BS13" s="15">
        <v>1008830.25</v>
      </c>
      <c r="BT13" s="15">
        <v>7188609.0199999996</v>
      </c>
      <c r="BU13" s="29">
        <v>0</v>
      </c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29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>
        <v>14000000</v>
      </c>
      <c r="CU13" s="15">
        <v>0</v>
      </c>
      <c r="CV13" s="15"/>
      <c r="CW13" s="15"/>
      <c r="CX13" s="15"/>
      <c r="CY13" s="15"/>
      <c r="CZ13" s="35">
        <v>30000000</v>
      </c>
      <c r="DA13" s="15">
        <v>25989283.010000002</v>
      </c>
      <c r="DB13" s="15">
        <v>3172500</v>
      </c>
      <c r="DC13" s="29">
        <v>2488050</v>
      </c>
      <c r="DD13" s="15"/>
      <c r="DE13" s="15"/>
      <c r="DF13" s="15"/>
      <c r="DG13" s="15"/>
      <c r="DH13" s="15"/>
      <c r="DI13" s="15"/>
      <c r="DJ13" s="35">
        <v>496691.18</v>
      </c>
      <c r="DK13" s="29"/>
      <c r="DL13" s="15"/>
      <c r="DM13" s="29"/>
      <c r="DN13" s="15"/>
      <c r="DO13" s="15"/>
      <c r="DP13" s="15"/>
      <c r="DQ13" s="15"/>
      <c r="DR13" s="15"/>
      <c r="DS13" s="15"/>
      <c r="DT13" s="15"/>
      <c r="DU13" s="29"/>
      <c r="DV13" s="15"/>
      <c r="DW13" s="15"/>
      <c r="DX13" s="15"/>
      <c r="DY13" s="15"/>
      <c r="DZ13" s="15"/>
      <c r="EA13" s="15"/>
      <c r="EB13" s="15"/>
      <c r="EC13" s="15"/>
      <c r="ED13" s="15">
        <v>12029490</v>
      </c>
      <c r="EE13" s="29">
        <v>0</v>
      </c>
      <c r="EF13" s="15"/>
      <c r="EG13" s="15"/>
      <c r="EH13" s="15"/>
      <c r="EI13" s="15"/>
      <c r="EJ13" s="15"/>
      <c r="EK13" s="15"/>
      <c r="EL13" s="15">
        <v>2711771</v>
      </c>
      <c r="EM13" s="29">
        <v>2033829</v>
      </c>
      <c r="EN13" s="15"/>
      <c r="EO13" s="15"/>
      <c r="EP13" s="15"/>
      <c r="EQ13" s="15"/>
      <c r="ER13" s="15">
        <v>3150000</v>
      </c>
      <c r="ES13" s="15">
        <v>0</v>
      </c>
      <c r="ET13" s="15">
        <v>400000</v>
      </c>
      <c r="EU13" s="29">
        <v>400000</v>
      </c>
      <c r="EV13" s="15"/>
      <c r="EW13" s="15"/>
      <c r="EX13" s="37">
        <v>100000</v>
      </c>
      <c r="EY13" s="29">
        <v>100000</v>
      </c>
      <c r="EZ13" s="35">
        <v>1540000</v>
      </c>
      <c r="FA13" s="29">
        <v>1540000</v>
      </c>
      <c r="FB13" s="15"/>
      <c r="FC13" s="15"/>
      <c r="FD13" s="15"/>
      <c r="FE13" s="15"/>
      <c r="FF13" s="15"/>
      <c r="FG13" s="15"/>
      <c r="FH13" s="19">
        <f t="shared" si="6"/>
        <v>204958723.24000001</v>
      </c>
      <c r="FI13" s="19">
        <f t="shared" si="7"/>
        <v>154342851.91000003</v>
      </c>
      <c r="FJ13" s="15">
        <v>104409106</v>
      </c>
      <c r="FK13" s="29">
        <v>78983627</v>
      </c>
      <c r="FL13" s="15">
        <v>3381000</v>
      </c>
      <c r="FM13" s="15">
        <v>2160000</v>
      </c>
      <c r="FN13" s="15">
        <v>91819116.5</v>
      </c>
      <c r="FO13" s="29">
        <v>69281200</v>
      </c>
      <c r="FP13" s="15"/>
      <c r="FQ13" s="15"/>
      <c r="FR13" s="15"/>
      <c r="FS13" s="15"/>
      <c r="FT13" s="15">
        <v>432165</v>
      </c>
      <c r="FU13" s="15">
        <v>288000</v>
      </c>
      <c r="FV13" s="15">
        <v>1762977.86</v>
      </c>
      <c r="FW13" s="15">
        <v>796575.25</v>
      </c>
      <c r="FX13" s="15">
        <v>2089750</v>
      </c>
      <c r="FY13" s="15">
        <v>2089750</v>
      </c>
      <c r="FZ13" s="15">
        <v>50820</v>
      </c>
      <c r="GA13" s="15">
        <v>0</v>
      </c>
      <c r="GB13" s="15">
        <v>16016.5</v>
      </c>
      <c r="GC13" s="15">
        <v>0</v>
      </c>
      <c r="GD13" s="15">
        <v>894114.85</v>
      </c>
      <c r="GE13" s="15">
        <v>703458.86</v>
      </c>
      <c r="GF13" s="15">
        <v>91558.53</v>
      </c>
      <c r="GG13" s="15">
        <v>40240.800000000003</v>
      </c>
      <c r="GH13" s="15"/>
      <c r="GI13" s="15"/>
      <c r="GJ13" s="15"/>
      <c r="GK13" s="15"/>
      <c r="GL13" s="15">
        <v>12098</v>
      </c>
      <c r="GM13" s="15">
        <v>0</v>
      </c>
      <c r="GN13" s="19">
        <f t="shared" si="8"/>
        <v>168271854.80000001</v>
      </c>
      <c r="GO13" s="19">
        <f t="shared" si="9"/>
        <v>58875519.020000003</v>
      </c>
      <c r="GP13" s="29">
        <v>3541440</v>
      </c>
      <c r="GQ13" s="29">
        <v>885360</v>
      </c>
      <c r="GR13" s="29"/>
      <c r="GS13" s="29"/>
      <c r="GT13" s="15">
        <v>537200</v>
      </c>
      <c r="GU13" s="29">
        <v>0</v>
      </c>
      <c r="GV13" s="15">
        <v>92656014.799999997</v>
      </c>
      <c r="GW13" s="29">
        <v>7355148</v>
      </c>
      <c r="GX13" s="15"/>
      <c r="GY13" s="15"/>
      <c r="GZ13" s="15">
        <v>71537200</v>
      </c>
      <c r="HA13" s="15">
        <v>50635011.020000003</v>
      </c>
      <c r="HB13" s="15"/>
      <c r="HC13" s="15"/>
      <c r="HD13" s="15"/>
      <c r="HE13" s="15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3"/>
      <c r="KV13" s="13"/>
      <c r="KW13" s="13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</row>
    <row r="14" spans="1:610" x14ac:dyDescent="0.25">
      <c r="A14" s="4" t="s">
        <v>24</v>
      </c>
      <c r="B14" s="19">
        <f t="shared" si="1"/>
        <v>922502794.63999999</v>
      </c>
      <c r="C14" s="19">
        <f t="shared" si="2"/>
        <v>544327416.78999996</v>
      </c>
      <c r="D14" s="31">
        <f t="shared" si="3"/>
        <v>211290646</v>
      </c>
      <c r="E14" s="31">
        <f t="shared" si="4"/>
        <v>161010398</v>
      </c>
      <c r="F14" s="15">
        <v>182427400</v>
      </c>
      <c r="G14" s="29">
        <v>136820547</v>
      </c>
      <c r="H14" s="15">
        <v>28863246</v>
      </c>
      <c r="I14" s="29">
        <v>24189851</v>
      </c>
      <c r="J14" s="19">
        <f t="shared" si="0"/>
        <v>157721693.98000002</v>
      </c>
      <c r="K14" s="19">
        <f t="shared" si="5"/>
        <v>65642583.910000004</v>
      </c>
      <c r="L14" s="15"/>
      <c r="M14" s="15"/>
      <c r="N14" s="15">
        <v>12000000</v>
      </c>
      <c r="O14" s="29">
        <v>8936480.3599999994</v>
      </c>
      <c r="P14" s="15"/>
      <c r="Q14" s="15"/>
      <c r="R14" s="15"/>
      <c r="S14" s="15"/>
      <c r="T14" s="15"/>
      <c r="U14" s="15"/>
      <c r="V14" s="15"/>
      <c r="W14" s="29"/>
      <c r="X14" s="15"/>
      <c r="Y14" s="15"/>
      <c r="Z14" s="15"/>
      <c r="AA14" s="15"/>
      <c r="AB14" s="18"/>
      <c r="AC14" s="15"/>
      <c r="AD14" s="15"/>
      <c r="AE14" s="15"/>
      <c r="AF14" s="15"/>
      <c r="AG14" s="15"/>
      <c r="AH14" s="15"/>
      <c r="AI14" s="15"/>
      <c r="AJ14" s="15">
        <v>977507.39</v>
      </c>
      <c r="AK14" s="29">
        <v>684250</v>
      </c>
      <c r="AL14" s="15">
        <v>7851049</v>
      </c>
      <c r="AM14" s="15">
        <v>5888287</v>
      </c>
      <c r="AN14" s="15">
        <v>3652429.39</v>
      </c>
      <c r="AO14" s="29">
        <v>2739322.05</v>
      </c>
      <c r="AP14" s="15"/>
      <c r="AQ14" s="15"/>
      <c r="AR14" s="15"/>
      <c r="AS14" s="15"/>
      <c r="AT14" s="15"/>
      <c r="AU14" s="15"/>
      <c r="AV14" s="15">
        <v>1269190.5</v>
      </c>
      <c r="AW14" s="15">
        <v>1269190.5</v>
      </c>
      <c r="AX14" s="15">
        <v>11268748.050000001</v>
      </c>
      <c r="AY14" s="15">
        <v>0</v>
      </c>
      <c r="AZ14" s="15">
        <v>9036691.6400000006</v>
      </c>
      <c r="BA14" s="15">
        <v>7473909.3200000003</v>
      </c>
      <c r="BB14" s="15"/>
      <c r="BC14" s="15"/>
      <c r="BD14" s="15">
        <v>1194270</v>
      </c>
      <c r="BE14" s="29">
        <v>1194270</v>
      </c>
      <c r="BF14" s="15">
        <v>11010000</v>
      </c>
      <c r="BG14" s="15">
        <v>0</v>
      </c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>
        <v>2563791</v>
      </c>
      <c r="BS14" s="15">
        <v>1922843.25</v>
      </c>
      <c r="BT14" s="15">
        <v>13207469.4</v>
      </c>
      <c r="BU14" s="29">
        <v>0</v>
      </c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29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>
        <v>7000000</v>
      </c>
      <c r="CU14" s="15">
        <v>0</v>
      </c>
      <c r="CV14" s="15"/>
      <c r="CW14" s="15"/>
      <c r="CX14" s="15"/>
      <c r="CY14" s="15"/>
      <c r="CZ14" s="35">
        <v>50000000</v>
      </c>
      <c r="DA14" s="15">
        <v>26678290.800000001</v>
      </c>
      <c r="DB14" s="15">
        <v>5295504.75</v>
      </c>
      <c r="DC14" s="29">
        <v>0</v>
      </c>
      <c r="DD14" s="15"/>
      <c r="DE14" s="15"/>
      <c r="DF14" s="15"/>
      <c r="DG14" s="15"/>
      <c r="DH14" s="15"/>
      <c r="DI14" s="15"/>
      <c r="DJ14" s="35">
        <v>2024577.86</v>
      </c>
      <c r="DK14" s="29">
        <v>1289731.5900000001</v>
      </c>
      <c r="DL14" s="15"/>
      <c r="DM14" s="29"/>
      <c r="DN14" s="15"/>
      <c r="DO14" s="15"/>
      <c r="DP14" s="15"/>
      <c r="DQ14" s="15"/>
      <c r="DR14" s="15"/>
      <c r="DS14" s="15"/>
      <c r="DT14" s="15"/>
      <c r="DU14" s="29"/>
      <c r="DV14" s="15"/>
      <c r="DW14" s="15"/>
      <c r="DX14" s="15"/>
      <c r="DY14" s="15"/>
      <c r="DZ14" s="15"/>
      <c r="EA14" s="15"/>
      <c r="EB14" s="15"/>
      <c r="EC14" s="15"/>
      <c r="ED14" s="15"/>
      <c r="EE14" s="29"/>
      <c r="EF14" s="15"/>
      <c r="EG14" s="15"/>
      <c r="EH14" s="15"/>
      <c r="EI14" s="15"/>
      <c r="EJ14" s="15"/>
      <c r="EK14" s="15"/>
      <c r="EL14" s="15">
        <v>8420465</v>
      </c>
      <c r="EM14" s="29">
        <v>6315348</v>
      </c>
      <c r="EN14" s="15"/>
      <c r="EO14" s="15"/>
      <c r="EP14" s="15"/>
      <c r="EQ14" s="15"/>
      <c r="ER14" s="15">
        <v>5200000</v>
      </c>
      <c r="ES14" s="15">
        <v>0</v>
      </c>
      <c r="ET14" s="15">
        <v>200000</v>
      </c>
      <c r="EU14" s="29">
        <v>200000</v>
      </c>
      <c r="EV14" s="15">
        <v>4450000</v>
      </c>
      <c r="EW14" s="15">
        <v>0</v>
      </c>
      <c r="EX14" s="41"/>
      <c r="EY14" s="29"/>
      <c r="EZ14" s="35">
        <v>1100000</v>
      </c>
      <c r="FA14" s="29">
        <v>1050661.04</v>
      </c>
      <c r="FB14" s="15"/>
      <c r="FC14" s="15"/>
      <c r="FD14" s="15"/>
      <c r="FE14" s="15"/>
      <c r="FF14" s="15"/>
      <c r="FG14" s="15"/>
      <c r="FH14" s="19">
        <f t="shared" si="6"/>
        <v>382822989.65999997</v>
      </c>
      <c r="FI14" s="19">
        <f t="shared" si="7"/>
        <v>277257838.02999997</v>
      </c>
      <c r="FJ14" s="15">
        <v>197462094</v>
      </c>
      <c r="FK14" s="29">
        <v>135454759</v>
      </c>
      <c r="FL14" s="15"/>
      <c r="FM14" s="15"/>
      <c r="FN14" s="15">
        <v>162007915.75</v>
      </c>
      <c r="FO14" s="29">
        <v>123851681</v>
      </c>
      <c r="FP14" s="15">
        <v>1978054.5</v>
      </c>
      <c r="FQ14" s="15">
        <v>960000</v>
      </c>
      <c r="FR14" s="15"/>
      <c r="FS14" s="15"/>
      <c r="FT14" s="15">
        <v>3082777</v>
      </c>
      <c r="FU14" s="15">
        <v>2080000</v>
      </c>
      <c r="FV14" s="15">
        <v>4037712.27</v>
      </c>
      <c r="FW14" s="15">
        <v>1453036.06</v>
      </c>
      <c r="FX14" s="15">
        <v>12881484</v>
      </c>
      <c r="FY14" s="15">
        <v>12690012.460000001</v>
      </c>
      <c r="FZ14" s="15">
        <v>127050</v>
      </c>
      <c r="GA14" s="15">
        <v>0</v>
      </c>
      <c r="GB14" s="15">
        <v>23027.599999999999</v>
      </c>
      <c r="GC14" s="15">
        <v>4824.51</v>
      </c>
      <c r="GD14" s="15">
        <v>1025977.2</v>
      </c>
      <c r="GE14" s="15">
        <v>763525</v>
      </c>
      <c r="GF14" s="15">
        <v>165677.34</v>
      </c>
      <c r="GG14" s="15">
        <v>0</v>
      </c>
      <c r="GH14" s="15"/>
      <c r="GI14" s="15"/>
      <c r="GJ14" s="15"/>
      <c r="GK14" s="15"/>
      <c r="GL14" s="15">
        <v>31220</v>
      </c>
      <c r="GM14" s="15">
        <v>0</v>
      </c>
      <c r="GN14" s="19">
        <f t="shared" si="8"/>
        <v>170667465</v>
      </c>
      <c r="GO14" s="19">
        <f t="shared" si="9"/>
        <v>40416596.850000001</v>
      </c>
      <c r="GP14" s="29">
        <v>6327720</v>
      </c>
      <c r="GQ14" s="29">
        <v>1581930</v>
      </c>
      <c r="GR14" s="29"/>
      <c r="GS14" s="29"/>
      <c r="GT14" s="15">
        <v>805750</v>
      </c>
      <c r="GU14" s="29">
        <v>0</v>
      </c>
      <c r="GV14" s="15">
        <v>108852795</v>
      </c>
      <c r="GW14" s="29">
        <v>0</v>
      </c>
      <c r="GX14" s="15"/>
      <c r="GY14" s="15"/>
      <c r="GZ14" s="15">
        <v>49681200</v>
      </c>
      <c r="HA14" s="15">
        <v>33834666.850000001</v>
      </c>
      <c r="HB14" s="15"/>
      <c r="HC14" s="15"/>
      <c r="HD14" s="15">
        <v>5000000</v>
      </c>
      <c r="HE14" s="15">
        <v>5000000</v>
      </c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3"/>
      <c r="KV14" s="13"/>
      <c r="KW14" s="13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</row>
    <row r="15" spans="1:610" ht="25.5" x14ac:dyDescent="0.25">
      <c r="A15" s="4" t="s">
        <v>25</v>
      </c>
      <c r="B15" s="19">
        <f t="shared" si="1"/>
        <v>78159641.329999998</v>
      </c>
      <c r="C15" s="19">
        <f t="shared" si="2"/>
        <v>54963348.629999995</v>
      </c>
      <c r="D15" s="31">
        <f t="shared" si="3"/>
        <v>42554627</v>
      </c>
      <c r="E15" s="31">
        <f t="shared" si="4"/>
        <v>32241937</v>
      </c>
      <c r="F15" s="15">
        <v>37841400</v>
      </c>
      <c r="G15" s="29">
        <v>28381050</v>
      </c>
      <c r="H15" s="15">
        <v>4713227</v>
      </c>
      <c r="I15" s="29">
        <v>3860887</v>
      </c>
      <c r="J15" s="19">
        <f t="shared" si="0"/>
        <v>15472432.860000001</v>
      </c>
      <c r="K15" s="19">
        <f t="shared" si="5"/>
        <v>7826626.5099999998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>
        <v>2234117.36</v>
      </c>
      <c r="W15" s="29">
        <v>1858673.46</v>
      </c>
      <c r="X15" s="15"/>
      <c r="Y15" s="15"/>
      <c r="Z15" s="15"/>
      <c r="AA15" s="15"/>
      <c r="AB15" s="18">
        <v>2238602.2000000002</v>
      </c>
      <c r="AC15" s="15">
        <v>0</v>
      </c>
      <c r="AD15" s="15"/>
      <c r="AE15" s="15"/>
      <c r="AF15" s="15"/>
      <c r="AG15" s="15"/>
      <c r="AH15" s="15">
        <v>2000000</v>
      </c>
      <c r="AI15" s="15">
        <v>1541034</v>
      </c>
      <c r="AJ15" s="15">
        <v>375568.79</v>
      </c>
      <c r="AK15" s="29">
        <v>278703</v>
      </c>
      <c r="AL15" s="15">
        <v>244643</v>
      </c>
      <c r="AM15" s="15">
        <v>183482</v>
      </c>
      <c r="AN15" s="15"/>
      <c r="AO15" s="29"/>
      <c r="AP15" s="15"/>
      <c r="AQ15" s="15"/>
      <c r="AR15" s="15"/>
      <c r="AS15" s="15"/>
      <c r="AT15" s="15"/>
      <c r="AU15" s="15"/>
      <c r="AV15" s="15">
        <v>88179.3</v>
      </c>
      <c r="AW15" s="15">
        <v>88179.3</v>
      </c>
      <c r="AX15" s="15">
        <v>393057.79</v>
      </c>
      <c r="AY15" s="15">
        <v>58958.67</v>
      </c>
      <c r="AZ15" s="15"/>
      <c r="BA15" s="15"/>
      <c r="BB15" s="15"/>
      <c r="BC15" s="15"/>
      <c r="BD15" s="15">
        <v>101640</v>
      </c>
      <c r="BE15" s="29">
        <v>54208</v>
      </c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>
        <v>732758</v>
      </c>
      <c r="BS15" s="15">
        <v>549568.5</v>
      </c>
      <c r="BT15" s="15">
        <v>3020161.84</v>
      </c>
      <c r="BU15" s="29">
        <v>0</v>
      </c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29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>
        <v>717500</v>
      </c>
      <c r="CS15" s="15">
        <v>0</v>
      </c>
      <c r="CT15" s="15"/>
      <c r="CU15" s="15"/>
      <c r="CV15" s="15"/>
      <c r="CW15" s="15"/>
      <c r="CX15" s="15"/>
      <c r="CY15" s="15"/>
      <c r="CZ15" s="15"/>
      <c r="DA15" s="15"/>
      <c r="DB15" s="15"/>
      <c r="DC15" s="29"/>
      <c r="DD15" s="15"/>
      <c r="DE15" s="15"/>
      <c r="DF15" s="15"/>
      <c r="DG15" s="15"/>
      <c r="DH15" s="15"/>
      <c r="DI15" s="15"/>
      <c r="DJ15" s="35">
        <v>1888664.58</v>
      </c>
      <c r="DK15" s="29">
        <v>1888664.58</v>
      </c>
      <c r="DL15" s="15"/>
      <c r="DM15" s="29"/>
      <c r="DN15" s="15"/>
      <c r="DO15" s="15"/>
      <c r="DP15" s="15"/>
      <c r="DQ15" s="15"/>
      <c r="DR15" s="15"/>
      <c r="DS15" s="15"/>
      <c r="DT15" s="15"/>
      <c r="DU15" s="29"/>
      <c r="DV15" s="15"/>
      <c r="DW15" s="15"/>
      <c r="DX15" s="15"/>
      <c r="DY15" s="15"/>
      <c r="DZ15" s="15"/>
      <c r="EA15" s="15"/>
      <c r="EB15" s="15"/>
      <c r="EC15" s="15"/>
      <c r="ED15" s="15"/>
      <c r="EE15" s="29"/>
      <c r="EF15" s="15"/>
      <c r="EG15" s="15"/>
      <c r="EH15" s="15"/>
      <c r="EI15" s="15"/>
      <c r="EJ15" s="15"/>
      <c r="EK15" s="15"/>
      <c r="EL15" s="15">
        <v>449540</v>
      </c>
      <c r="EM15" s="29">
        <v>337155</v>
      </c>
      <c r="EN15" s="15"/>
      <c r="EO15" s="15"/>
      <c r="EP15" s="15"/>
      <c r="EQ15" s="15"/>
      <c r="ER15" s="15"/>
      <c r="ES15" s="15"/>
      <c r="ET15" s="35">
        <v>988000</v>
      </c>
      <c r="EU15" s="29">
        <v>988000</v>
      </c>
      <c r="EV15" s="15"/>
      <c r="EW15" s="15"/>
      <c r="EX15" s="15"/>
      <c r="EY15" s="29"/>
      <c r="EZ15" s="15"/>
      <c r="FA15" s="29"/>
      <c r="FB15" s="15"/>
      <c r="FC15" s="15"/>
      <c r="FD15" s="15"/>
      <c r="FE15" s="15"/>
      <c r="FF15" s="15"/>
      <c r="FG15" s="15"/>
      <c r="FH15" s="19">
        <f t="shared" si="6"/>
        <v>19585741.469999995</v>
      </c>
      <c r="FI15" s="19">
        <f t="shared" si="7"/>
        <v>14764585.119999999</v>
      </c>
      <c r="FJ15" s="15">
        <v>5048246</v>
      </c>
      <c r="FK15" s="29">
        <v>3932372</v>
      </c>
      <c r="FL15" s="15"/>
      <c r="FM15" s="15"/>
      <c r="FN15" s="15">
        <v>12747935.5</v>
      </c>
      <c r="FO15" s="29">
        <v>9328649</v>
      </c>
      <c r="FP15" s="15"/>
      <c r="FQ15" s="15"/>
      <c r="FR15" s="15"/>
      <c r="FS15" s="15"/>
      <c r="FT15" s="15">
        <v>49682</v>
      </c>
      <c r="FU15" s="15">
        <v>33400</v>
      </c>
      <c r="FV15" s="15">
        <v>197138.38</v>
      </c>
      <c r="FW15" s="15">
        <v>71567.679999999993</v>
      </c>
      <c r="FX15" s="15">
        <v>1073457</v>
      </c>
      <c r="FY15" s="15">
        <v>1073457</v>
      </c>
      <c r="FZ15" s="15">
        <v>25410</v>
      </c>
      <c r="GA15" s="15">
        <v>0</v>
      </c>
      <c r="GB15" s="15">
        <v>2603.4</v>
      </c>
      <c r="GC15" s="15">
        <v>0</v>
      </c>
      <c r="GD15" s="15">
        <v>357993.4</v>
      </c>
      <c r="GE15" s="15">
        <v>269000</v>
      </c>
      <c r="GF15" s="15">
        <v>13079.79</v>
      </c>
      <c r="GG15" s="15">
        <v>0</v>
      </c>
      <c r="GH15" s="15">
        <v>70196</v>
      </c>
      <c r="GI15" s="15">
        <v>56139.44</v>
      </c>
      <c r="GJ15" s="15"/>
      <c r="GK15" s="15"/>
      <c r="GL15" s="15"/>
      <c r="GM15" s="15"/>
      <c r="GN15" s="19">
        <f t="shared" si="8"/>
        <v>546840</v>
      </c>
      <c r="GO15" s="19">
        <f t="shared" si="9"/>
        <v>130200</v>
      </c>
      <c r="GP15" s="29">
        <v>546840</v>
      </c>
      <c r="GQ15" s="29">
        <v>130200</v>
      </c>
      <c r="GR15" s="29"/>
      <c r="GS15" s="29"/>
      <c r="GT15" s="15"/>
      <c r="GU15" s="29"/>
      <c r="GV15" s="15"/>
      <c r="GW15" s="29"/>
      <c r="GX15" s="15"/>
      <c r="GY15" s="15"/>
      <c r="GZ15" s="15"/>
      <c r="HA15" s="15"/>
      <c r="HB15" s="15"/>
      <c r="HC15" s="15"/>
      <c r="HD15" s="15"/>
      <c r="HE15" s="15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3"/>
      <c r="KV15" s="13"/>
      <c r="KW15" s="13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</row>
    <row r="16" spans="1:610" x14ac:dyDescent="0.25">
      <c r="A16" s="5" t="s">
        <v>26</v>
      </c>
      <c r="B16" s="19">
        <f t="shared" si="1"/>
        <v>10903445.49</v>
      </c>
      <c r="C16" s="19">
        <f t="shared" si="2"/>
        <v>7711455.1900000004</v>
      </c>
      <c r="D16" s="31">
        <f t="shared" si="3"/>
        <v>6655565</v>
      </c>
      <c r="E16" s="31">
        <f t="shared" si="4"/>
        <v>5079762</v>
      </c>
      <c r="F16" s="15">
        <v>5568700</v>
      </c>
      <c r="G16" s="29">
        <v>4176522</v>
      </c>
      <c r="H16" s="15">
        <v>1086865</v>
      </c>
      <c r="I16" s="29">
        <v>903240</v>
      </c>
      <c r="J16" s="19">
        <f t="shared" si="0"/>
        <v>4045580.49</v>
      </c>
      <c r="K16" s="19">
        <f t="shared" si="5"/>
        <v>2486191.87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29"/>
      <c r="X16" s="15"/>
      <c r="Y16" s="15"/>
      <c r="Z16" s="15"/>
      <c r="AA16" s="15"/>
      <c r="AB16" s="18"/>
      <c r="AC16" s="15"/>
      <c r="AD16" s="15"/>
      <c r="AE16" s="15"/>
      <c r="AF16" s="15"/>
      <c r="AG16" s="15"/>
      <c r="AH16" s="15"/>
      <c r="AI16" s="15"/>
      <c r="AJ16" s="15"/>
      <c r="AK16" s="29"/>
      <c r="AL16" s="15"/>
      <c r="AM16" s="15"/>
      <c r="AN16" s="15"/>
      <c r="AO16" s="29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32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>
        <v>869186.62</v>
      </c>
      <c r="BU16" s="29">
        <v>0</v>
      </c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29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>
        <v>415585.87</v>
      </c>
      <c r="DC16" s="29">
        <v>415585.87</v>
      </c>
      <c r="DD16" s="15"/>
      <c r="DE16" s="15"/>
      <c r="DF16" s="15"/>
      <c r="DG16" s="15"/>
      <c r="DH16" s="15"/>
      <c r="DI16" s="15"/>
      <c r="DJ16" s="15"/>
      <c r="DK16" s="29"/>
      <c r="DL16" s="15"/>
      <c r="DM16" s="29"/>
      <c r="DN16" s="15"/>
      <c r="DO16" s="15"/>
      <c r="DP16" s="15"/>
      <c r="DQ16" s="15"/>
      <c r="DR16" s="15"/>
      <c r="DS16" s="15"/>
      <c r="DT16" s="15"/>
      <c r="DU16" s="29"/>
      <c r="DV16" s="15"/>
      <c r="DW16" s="15"/>
      <c r="DX16" s="15"/>
      <c r="DY16" s="15"/>
      <c r="DZ16" s="15"/>
      <c r="EA16" s="15"/>
      <c r="EB16" s="15"/>
      <c r="EC16" s="15"/>
      <c r="ED16" s="15"/>
      <c r="EE16" s="29"/>
      <c r="EF16" s="15"/>
      <c r="EG16" s="15"/>
      <c r="EH16" s="15"/>
      <c r="EI16" s="15"/>
      <c r="EJ16" s="15"/>
      <c r="EK16" s="15"/>
      <c r="EL16" s="15">
        <v>2760808</v>
      </c>
      <c r="EM16" s="29">
        <v>2070606</v>
      </c>
      <c r="EN16" s="15"/>
      <c r="EO16" s="15"/>
      <c r="EP16" s="15"/>
      <c r="EQ16" s="15"/>
      <c r="ER16" s="15"/>
      <c r="ES16" s="15"/>
      <c r="ET16" s="15"/>
      <c r="EU16" s="29"/>
      <c r="EV16" s="15"/>
      <c r="EW16" s="15"/>
      <c r="EX16" s="15"/>
      <c r="EY16" s="29"/>
      <c r="EZ16" s="15"/>
      <c r="FA16" s="29"/>
      <c r="FB16" s="15"/>
      <c r="FC16" s="15"/>
      <c r="FD16" s="15"/>
      <c r="FE16" s="15"/>
      <c r="FF16" s="15"/>
      <c r="FG16" s="15"/>
      <c r="FH16" s="19">
        <f t="shared" si="6"/>
        <v>202300</v>
      </c>
      <c r="FI16" s="19">
        <f t="shared" si="7"/>
        <v>145501.32</v>
      </c>
      <c r="FJ16" s="15"/>
      <c r="FK16" s="29"/>
      <c r="FL16" s="15"/>
      <c r="FM16" s="15"/>
      <c r="FN16" s="15"/>
      <c r="FO16" s="29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>
        <v>202300</v>
      </c>
      <c r="GK16" s="15">
        <v>145501.32</v>
      </c>
      <c r="GL16" s="15"/>
      <c r="GM16" s="15"/>
      <c r="GN16" s="19">
        <f t="shared" si="8"/>
        <v>0</v>
      </c>
      <c r="GO16" s="19">
        <f t="shared" si="9"/>
        <v>0</v>
      </c>
      <c r="GP16" s="29"/>
      <c r="GQ16" s="29"/>
      <c r="GR16" s="29"/>
      <c r="GS16" s="29"/>
      <c r="GT16" s="15"/>
      <c r="GU16" s="29"/>
      <c r="GV16" s="15"/>
      <c r="GW16" s="29"/>
      <c r="GX16" s="15"/>
      <c r="GY16" s="15"/>
      <c r="GZ16" s="15"/>
      <c r="HA16" s="15"/>
      <c r="HB16" s="15"/>
      <c r="HC16" s="15"/>
      <c r="HD16" s="15"/>
      <c r="HE16" s="15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3"/>
      <c r="KV16" s="13"/>
      <c r="KW16" s="13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</row>
    <row r="17" spans="1:610" x14ac:dyDescent="0.25">
      <c r="A17" s="5" t="s">
        <v>27</v>
      </c>
      <c r="B17" s="19">
        <f t="shared" si="1"/>
        <v>3627368</v>
      </c>
      <c r="C17" s="19">
        <f t="shared" si="2"/>
        <v>2708620.97</v>
      </c>
      <c r="D17" s="31">
        <f t="shared" si="3"/>
        <v>3231690</v>
      </c>
      <c r="E17" s="31">
        <f t="shared" si="4"/>
        <v>2423754</v>
      </c>
      <c r="F17" s="15">
        <v>3089000</v>
      </c>
      <c r="G17" s="29">
        <v>2316744</v>
      </c>
      <c r="H17" s="15">
        <v>142690</v>
      </c>
      <c r="I17" s="29">
        <v>107010</v>
      </c>
      <c r="J17" s="19">
        <f t="shared" si="0"/>
        <v>314678</v>
      </c>
      <c r="K17" s="19">
        <f t="shared" si="5"/>
        <v>236008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29"/>
      <c r="X17" s="15"/>
      <c r="Y17" s="15"/>
      <c r="Z17" s="15"/>
      <c r="AA17" s="15"/>
      <c r="AB17" s="18"/>
      <c r="AC17" s="15"/>
      <c r="AD17" s="15"/>
      <c r="AE17" s="15"/>
      <c r="AF17" s="15"/>
      <c r="AG17" s="15"/>
      <c r="AH17" s="15"/>
      <c r="AI17" s="15"/>
      <c r="AJ17" s="15"/>
      <c r="AK17" s="29"/>
      <c r="AL17" s="15"/>
      <c r="AM17" s="15"/>
      <c r="AN17" s="15"/>
      <c r="AO17" s="29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29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29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29"/>
      <c r="DD17" s="15"/>
      <c r="DE17" s="15"/>
      <c r="DF17" s="15"/>
      <c r="DG17" s="15"/>
      <c r="DH17" s="15"/>
      <c r="DI17" s="15"/>
      <c r="DJ17" s="15"/>
      <c r="DK17" s="29"/>
      <c r="DL17" s="15"/>
      <c r="DM17" s="29"/>
      <c r="DN17" s="15"/>
      <c r="DO17" s="15"/>
      <c r="DP17" s="15"/>
      <c r="DQ17" s="15"/>
      <c r="DR17" s="15"/>
      <c r="DS17" s="15"/>
      <c r="DT17" s="15"/>
      <c r="DU17" s="29"/>
      <c r="DV17" s="15"/>
      <c r="DW17" s="15"/>
      <c r="DX17" s="15"/>
      <c r="DY17" s="15"/>
      <c r="DZ17" s="15"/>
      <c r="EA17" s="15"/>
      <c r="EB17" s="15"/>
      <c r="EC17" s="15"/>
      <c r="ED17" s="15"/>
      <c r="EE17" s="29"/>
      <c r="EF17" s="15"/>
      <c r="EG17" s="15"/>
      <c r="EH17" s="15"/>
      <c r="EI17" s="15"/>
      <c r="EJ17" s="15"/>
      <c r="EK17" s="15"/>
      <c r="EL17" s="15">
        <v>314678</v>
      </c>
      <c r="EM17" s="29">
        <v>236008</v>
      </c>
      <c r="EN17" s="15"/>
      <c r="EO17" s="15"/>
      <c r="EP17" s="15"/>
      <c r="EQ17" s="15"/>
      <c r="ER17" s="15"/>
      <c r="ES17" s="15"/>
      <c r="ET17" s="15"/>
      <c r="EU17" s="29"/>
      <c r="EV17" s="15"/>
      <c r="EW17" s="15"/>
      <c r="EX17" s="15"/>
      <c r="EY17" s="29"/>
      <c r="EZ17" s="15"/>
      <c r="FA17" s="29"/>
      <c r="FB17" s="15"/>
      <c r="FC17" s="15"/>
      <c r="FD17" s="15"/>
      <c r="FE17" s="15"/>
      <c r="FF17" s="15"/>
      <c r="FG17" s="15"/>
      <c r="FH17" s="19">
        <f t="shared" si="6"/>
        <v>81000</v>
      </c>
      <c r="FI17" s="19">
        <f t="shared" si="7"/>
        <v>48858.97</v>
      </c>
      <c r="FJ17" s="15"/>
      <c r="FK17" s="29"/>
      <c r="FL17" s="15"/>
      <c r="FM17" s="15"/>
      <c r="FN17" s="15"/>
      <c r="FO17" s="29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>
        <v>81000</v>
      </c>
      <c r="GK17" s="15">
        <v>48858.97</v>
      </c>
      <c r="GL17" s="15"/>
      <c r="GM17" s="15"/>
      <c r="GN17" s="19">
        <f t="shared" si="8"/>
        <v>0</v>
      </c>
      <c r="GO17" s="19">
        <f t="shared" si="9"/>
        <v>0</v>
      </c>
      <c r="GP17" s="29"/>
      <c r="GQ17" s="29"/>
      <c r="GR17" s="29"/>
      <c r="GS17" s="29"/>
      <c r="GT17" s="15"/>
      <c r="GU17" s="29"/>
      <c r="GV17" s="15"/>
      <c r="GW17" s="29"/>
      <c r="GX17" s="15"/>
      <c r="GY17" s="15"/>
      <c r="GZ17" s="15"/>
      <c r="HA17" s="15"/>
      <c r="HB17" s="15"/>
      <c r="HC17" s="15"/>
      <c r="HD17" s="15"/>
      <c r="HE17" s="15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3"/>
      <c r="KV17" s="13"/>
      <c r="KW17" s="13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</row>
    <row r="18" spans="1:610" x14ac:dyDescent="0.25">
      <c r="A18" s="5" t="s">
        <v>28</v>
      </c>
      <c r="B18" s="19">
        <f t="shared" si="1"/>
        <v>29043959.200000003</v>
      </c>
      <c r="C18" s="19">
        <f t="shared" si="2"/>
        <v>5127596.66</v>
      </c>
      <c r="D18" s="31">
        <f t="shared" si="3"/>
        <v>5370241</v>
      </c>
      <c r="E18" s="31">
        <f t="shared" si="4"/>
        <v>4032366</v>
      </c>
      <c r="F18" s="15">
        <v>5104900</v>
      </c>
      <c r="G18" s="29">
        <v>3828672</v>
      </c>
      <c r="H18" s="15">
        <v>265341</v>
      </c>
      <c r="I18" s="29">
        <v>203694</v>
      </c>
      <c r="J18" s="19">
        <f t="shared" si="0"/>
        <v>23592718.200000003</v>
      </c>
      <c r="K18" s="19">
        <f t="shared" si="5"/>
        <v>1045179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29"/>
      <c r="X18" s="15"/>
      <c r="Y18" s="15"/>
      <c r="Z18" s="15"/>
      <c r="AA18" s="15"/>
      <c r="AB18" s="18"/>
      <c r="AC18" s="15"/>
      <c r="AD18" s="15"/>
      <c r="AE18" s="15"/>
      <c r="AF18" s="15"/>
      <c r="AG18" s="15"/>
      <c r="AH18" s="15"/>
      <c r="AI18" s="15"/>
      <c r="AJ18" s="15"/>
      <c r="AK18" s="29"/>
      <c r="AL18" s="15"/>
      <c r="AM18" s="15"/>
      <c r="AN18" s="15"/>
      <c r="AO18" s="29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29"/>
      <c r="BV18" s="15"/>
      <c r="BW18" s="15"/>
      <c r="BX18" s="15"/>
      <c r="BY18" s="15"/>
      <c r="BZ18" s="15"/>
      <c r="CA18" s="15"/>
      <c r="CB18" s="15"/>
      <c r="CC18" s="15"/>
      <c r="CD18" s="15">
        <v>22199146.200000003</v>
      </c>
      <c r="CE18" s="15">
        <v>0</v>
      </c>
      <c r="CF18" s="29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29"/>
      <c r="DD18" s="15"/>
      <c r="DE18" s="15"/>
      <c r="DF18" s="15"/>
      <c r="DG18" s="15"/>
      <c r="DH18" s="15"/>
      <c r="DI18" s="15"/>
      <c r="DJ18" s="15"/>
      <c r="DK18" s="29"/>
      <c r="DL18" s="15"/>
      <c r="DM18" s="29"/>
      <c r="DN18" s="15"/>
      <c r="DO18" s="15"/>
      <c r="DP18" s="15"/>
      <c r="DQ18" s="15"/>
      <c r="DR18" s="15"/>
      <c r="DS18" s="15"/>
      <c r="DT18" s="15"/>
      <c r="DU18" s="29"/>
      <c r="DV18" s="15"/>
      <c r="DW18" s="15"/>
      <c r="DX18" s="15"/>
      <c r="DY18" s="15"/>
      <c r="DZ18" s="15"/>
      <c r="EA18" s="15"/>
      <c r="EB18" s="15"/>
      <c r="EC18" s="15"/>
      <c r="ED18" s="15"/>
      <c r="EE18" s="29"/>
      <c r="EF18" s="15"/>
      <c r="EG18" s="15"/>
      <c r="EH18" s="15"/>
      <c r="EI18" s="15"/>
      <c r="EJ18" s="15"/>
      <c r="EK18" s="15"/>
      <c r="EL18" s="15">
        <v>1393572</v>
      </c>
      <c r="EM18" s="29">
        <v>1045179</v>
      </c>
      <c r="EN18" s="15"/>
      <c r="EO18" s="15"/>
      <c r="EP18" s="15"/>
      <c r="EQ18" s="15"/>
      <c r="ER18" s="15"/>
      <c r="ES18" s="15"/>
      <c r="ET18" s="15"/>
      <c r="EU18" s="29"/>
      <c r="EV18" s="15"/>
      <c r="EW18" s="15"/>
      <c r="EX18" s="15"/>
      <c r="EY18" s="29"/>
      <c r="EZ18" s="15"/>
      <c r="FA18" s="29"/>
      <c r="FB18" s="15"/>
      <c r="FC18" s="15"/>
      <c r="FD18" s="15"/>
      <c r="FE18" s="15"/>
      <c r="FF18" s="15"/>
      <c r="FG18" s="15"/>
      <c r="FH18" s="19">
        <f t="shared" si="6"/>
        <v>81000</v>
      </c>
      <c r="FI18" s="19">
        <f t="shared" si="7"/>
        <v>50051.66</v>
      </c>
      <c r="FJ18" s="15"/>
      <c r="FK18" s="29"/>
      <c r="FL18" s="15"/>
      <c r="FM18" s="15"/>
      <c r="FN18" s="15"/>
      <c r="FO18" s="29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>
        <v>81000</v>
      </c>
      <c r="GK18" s="29">
        <v>50051.66</v>
      </c>
      <c r="GL18" s="15"/>
      <c r="GM18" s="15"/>
      <c r="GN18" s="19">
        <f t="shared" si="8"/>
        <v>0</v>
      </c>
      <c r="GO18" s="19">
        <f t="shared" si="9"/>
        <v>0</v>
      </c>
      <c r="GP18" s="29"/>
      <c r="GQ18" s="29"/>
      <c r="GR18" s="29"/>
      <c r="GS18" s="29"/>
      <c r="GT18" s="15"/>
      <c r="GU18" s="29"/>
      <c r="GV18" s="15"/>
      <c r="GW18" s="29"/>
      <c r="GX18" s="15"/>
      <c r="GY18" s="15"/>
      <c r="GZ18" s="15"/>
      <c r="HA18" s="15"/>
      <c r="HB18" s="15"/>
      <c r="HC18" s="15"/>
      <c r="HD18" s="15"/>
      <c r="HE18" s="15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3"/>
      <c r="KV18" s="13"/>
      <c r="KW18" s="13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</row>
    <row r="19" spans="1:610" x14ac:dyDescent="0.25">
      <c r="A19" s="5" t="s">
        <v>29</v>
      </c>
      <c r="B19" s="19">
        <f t="shared" si="1"/>
        <v>3402572</v>
      </c>
      <c r="C19" s="19">
        <f t="shared" si="2"/>
        <v>2555729.48</v>
      </c>
      <c r="D19" s="31">
        <f t="shared" si="3"/>
        <v>2872032</v>
      </c>
      <c r="E19" s="31">
        <f t="shared" si="4"/>
        <v>2154524</v>
      </c>
      <c r="F19" s="15">
        <v>2682900</v>
      </c>
      <c r="G19" s="29">
        <v>2012175</v>
      </c>
      <c r="H19" s="15">
        <v>189132</v>
      </c>
      <c r="I19" s="29">
        <v>142349</v>
      </c>
      <c r="J19" s="19">
        <f t="shared" si="0"/>
        <v>449540</v>
      </c>
      <c r="K19" s="19">
        <f t="shared" si="5"/>
        <v>337155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29"/>
      <c r="X19" s="15"/>
      <c r="Y19" s="15"/>
      <c r="Z19" s="15"/>
      <c r="AA19" s="15"/>
      <c r="AB19" s="18"/>
      <c r="AC19" s="15"/>
      <c r="AD19" s="15"/>
      <c r="AE19" s="15"/>
      <c r="AF19" s="15"/>
      <c r="AG19" s="15"/>
      <c r="AH19" s="15"/>
      <c r="AI19" s="15"/>
      <c r="AJ19" s="15"/>
      <c r="AK19" s="29"/>
      <c r="AL19" s="15"/>
      <c r="AM19" s="15"/>
      <c r="AN19" s="15"/>
      <c r="AO19" s="29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29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29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29"/>
      <c r="DD19" s="15"/>
      <c r="DE19" s="15"/>
      <c r="DF19" s="15"/>
      <c r="DG19" s="15"/>
      <c r="DH19" s="15"/>
      <c r="DI19" s="15"/>
      <c r="DJ19" s="15"/>
      <c r="DK19" s="29"/>
      <c r="DL19" s="15"/>
      <c r="DM19" s="29"/>
      <c r="DN19" s="15"/>
      <c r="DO19" s="15"/>
      <c r="DP19" s="15"/>
      <c r="DQ19" s="15"/>
      <c r="DR19" s="15"/>
      <c r="DS19" s="15"/>
      <c r="DT19" s="15"/>
      <c r="DU19" s="29"/>
      <c r="DV19" s="15"/>
      <c r="DW19" s="15"/>
      <c r="DX19" s="15"/>
      <c r="DY19" s="15"/>
      <c r="DZ19" s="15"/>
      <c r="EA19" s="15"/>
      <c r="EB19" s="15"/>
      <c r="EC19" s="15"/>
      <c r="ED19" s="15"/>
      <c r="EE19" s="29"/>
      <c r="EF19" s="15"/>
      <c r="EG19" s="15"/>
      <c r="EH19" s="15"/>
      <c r="EI19" s="15"/>
      <c r="EJ19" s="15"/>
      <c r="EK19" s="15"/>
      <c r="EL19" s="15">
        <v>449540</v>
      </c>
      <c r="EM19" s="29">
        <v>337155</v>
      </c>
      <c r="EN19" s="15"/>
      <c r="EO19" s="15"/>
      <c r="EP19" s="15"/>
      <c r="EQ19" s="15"/>
      <c r="ER19" s="15"/>
      <c r="ES19" s="15"/>
      <c r="ET19" s="15"/>
      <c r="EU19" s="29"/>
      <c r="EV19" s="15"/>
      <c r="EW19" s="15"/>
      <c r="EX19" s="15"/>
      <c r="EY19" s="29"/>
      <c r="EZ19" s="15"/>
      <c r="FA19" s="29"/>
      <c r="FB19" s="15"/>
      <c r="FC19" s="15"/>
      <c r="FD19" s="15"/>
      <c r="FE19" s="15"/>
      <c r="FF19" s="15"/>
      <c r="FG19" s="15"/>
      <c r="FH19" s="19">
        <f t="shared" si="6"/>
        <v>81000</v>
      </c>
      <c r="FI19" s="19">
        <f t="shared" si="7"/>
        <v>64050.48</v>
      </c>
      <c r="FJ19" s="15"/>
      <c r="FK19" s="29"/>
      <c r="FL19" s="15"/>
      <c r="FM19" s="15"/>
      <c r="FN19" s="15"/>
      <c r="FO19" s="29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>
        <v>81000</v>
      </c>
      <c r="GK19" s="15">
        <v>64050.48</v>
      </c>
      <c r="GL19" s="15"/>
      <c r="GM19" s="15"/>
      <c r="GN19" s="19">
        <f t="shared" si="8"/>
        <v>0</v>
      </c>
      <c r="GO19" s="19">
        <f t="shared" si="9"/>
        <v>0</v>
      </c>
      <c r="GP19" s="29"/>
      <c r="GQ19" s="29"/>
      <c r="GR19" s="29"/>
      <c r="GS19" s="29"/>
      <c r="GT19" s="15"/>
      <c r="GU19" s="29"/>
      <c r="GV19" s="15"/>
      <c r="GW19" s="29"/>
      <c r="GX19" s="15"/>
      <c r="GY19" s="15"/>
      <c r="GZ19" s="15"/>
      <c r="HA19" s="15"/>
      <c r="HB19" s="15"/>
      <c r="HC19" s="15"/>
      <c r="HD19" s="15"/>
      <c r="HE19" s="15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3"/>
      <c r="KV19" s="13"/>
      <c r="KW19" s="13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</row>
    <row r="20" spans="1:610" x14ac:dyDescent="0.25">
      <c r="A20" s="4" t="s">
        <v>30</v>
      </c>
      <c r="B20" s="19">
        <f t="shared" si="1"/>
        <v>270363195.56</v>
      </c>
      <c r="C20" s="19">
        <f t="shared" si="2"/>
        <v>185498825.50999999</v>
      </c>
      <c r="D20" s="31">
        <f t="shared" si="3"/>
        <v>112780966</v>
      </c>
      <c r="E20" s="31">
        <f t="shared" si="4"/>
        <v>84867048</v>
      </c>
      <c r="F20" s="15">
        <v>101684100</v>
      </c>
      <c r="G20" s="29">
        <v>76263075</v>
      </c>
      <c r="H20" s="15">
        <v>11096866</v>
      </c>
      <c r="I20" s="29">
        <v>8603973</v>
      </c>
      <c r="J20" s="19">
        <f t="shared" si="0"/>
        <v>41344517.940000005</v>
      </c>
      <c r="K20" s="19">
        <f t="shared" si="5"/>
        <v>14786572.289999999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>
        <v>1117058.69</v>
      </c>
      <c r="W20" s="29">
        <v>929336.71</v>
      </c>
      <c r="X20" s="15"/>
      <c r="Y20" s="15"/>
      <c r="Z20" s="15"/>
      <c r="AA20" s="15"/>
      <c r="AB20" s="18"/>
      <c r="AC20" s="15"/>
      <c r="AD20" s="15"/>
      <c r="AE20" s="15"/>
      <c r="AF20" s="15"/>
      <c r="AG20" s="15"/>
      <c r="AH20" s="15"/>
      <c r="AI20" s="15"/>
      <c r="AJ20" s="15">
        <v>527808</v>
      </c>
      <c r="AK20" s="29">
        <v>395856</v>
      </c>
      <c r="AL20" s="15">
        <v>2462851</v>
      </c>
      <c r="AM20" s="15">
        <v>1847138</v>
      </c>
      <c r="AN20" s="15"/>
      <c r="AO20" s="29"/>
      <c r="AP20" s="15"/>
      <c r="AQ20" s="15"/>
      <c r="AR20" s="15"/>
      <c r="AS20" s="15"/>
      <c r="AT20" s="15"/>
      <c r="AU20" s="15"/>
      <c r="AV20" s="15">
        <v>296702.36</v>
      </c>
      <c r="AW20" s="15">
        <v>296702.36</v>
      </c>
      <c r="AX20" s="15">
        <v>2354074.35</v>
      </c>
      <c r="AY20" s="15">
        <v>205130.01</v>
      </c>
      <c r="AZ20" s="15">
        <v>2259172.91</v>
      </c>
      <c r="BA20" s="15">
        <v>2241338.2999999998</v>
      </c>
      <c r="BB20" s="15"/>
      <c r="BC20" s="15"/>
      <c r="BD20" s="15">
        <v>508200</v>
      </c>
      <c r="BE20" s="15">
        <v>354200</v>
      </c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>
        <v>4927594.4400000004</v>
      </c>
      <c r="BU20" s="29">
        <v>0</v>
      </c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29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29"/>
      <c r="DD20" s="15"/>
      <c r="DE20" s="15"/>
      <c r="DF20" s="15"/>
      <c r="DG20" s="15"/>
      <c r="DH20" s="35">
        <f>10475290+9249042+322269.1+2888725</f>
        <v>22935326.100000001</v>
      </c>
      <c r="DI20" s="15">
        <v>5370311.8200000003</v>
      </c>
      <c r="DJ20" s="35">
        <v>719046.09</v>
      </c>
      <c r="DK20" s="29">
        <v>719046.09</v>
      </c>
      <c r="DL20" s="15"/>
      <c r="DM20" s="29"/>
      <c r="DN20" s="15"/>
      <c r="DO20" s="15"/>
      <c r="DP20" s="15"/>
      <c r="DQ20" s="15"/>
      <c r="DR20" s="15"/>
      <c r="DS20" s="15"/>
      <c r="DT20" s="15"/>
      <c r="DU20" s="29"/>
      <c r="DV20" s="15"/>
      <c r="DW20" s="15"/>
      <c r="DX20" s="15"/>
      <c r="DY20" s="15"/>
      <c r="DZ20" s="15"/>
      <c r="EA20" s="15"/>
      <c r="EB20" s="15"/>
      <c r="EC20" s="15"/>
      <c r="ED20" s="15"/>
      <c r="EE20" s="29"/>
      <c r="EF20" s="15"/>
      <c r="EG20" s="15"/>
      <c r="EH20" s="15"/>
      <c r="EI20" s="15"/>
      <c r="EJ20" s="15"/>
      <c r="EK20" s="15"/>
      <c r="EL20" s="15">
        <v>3236684</v>
      </c>
      <c r="EM20" s="29">
        <v>2427513</v>
      </c>
      <c r="EN20" s="15"/>
      <c r="EO20" s="15"/>
      <c r="EP20" s="15"/>
      <c r="EQ20" s="15"/>
      <c r="ER20" s="15"/>
      <c r="ES20" s="15"/>
      <c r="ET20" s="15"/>
      <c r="EU20" s="29"/>
      <c r="EV20" s="15"/>
      <c r="EW20" s="15"/>
      <c r="EX20" s="29"/>
      <c r="EY20" s="29"/>
      <c r="EZ20" s="15"/>
      <c r="FA20" s="29"/>
      <c r="FB20" s="15"/>
      <c r="FC20" s="15"/>
      <c r="FD20" s="15"/>
      <c r="FE20" s="15"/>
      <c r="FF20" s="15"/>
      <c r="FG20" s="15"/>
      <c r="FH20" s="19">
        <f t="shared" si="6"/>
        <v>113967321.62</v>
      </c>
      <c r="FI20" s="19">
        <f t="shared" si="7"/>
        <v>85303539.420000002</v>
      </c>
      <c r="FJ20" s="15">
        <v>37472415</v>
      </c>
      <c r="FK20" s="29">
        <v>28104312</v>
      </c>
      <c r="FL20" s="15"/>
      <c r="FM20" s="15"/>
      <c r="FN20" s="15">
        <v>72541281.75</v>
      </c>
      <c r="FO20" s="29">
        <v>54162321</v>
      </c>
      <c r="FP20" s="15"/>
      <c r="FQ20" s="15"/>
      <c r="FR20" s="15">
        <v>36345</v>
      </c>
      <c r="FS20" s="15">
        <v>24232</v>
      </c>
      <c r="FT20" s="15">
        <v>248410</v>
      </c>
      <c r="FU20" s="15">
        <v>165610</v>
      </c>
      <c r="FV20" s="15">
        <v>852983.67</v>
      </c>
      <c r="FW20" s="15">
        <v>385864.42</v>
      </c>
      <c r="FX20" s="15">
        <v>2140000</v>
      </c>
      <c r="FY20" s="15">
        <v>2140000</v>
      </c>
      <c r="FZ20" s="15">
        <v>50820</v>
      </c>
      <c r="GA20" s="15">
        <v>0</v>
      </c>
      <c r="GB20" s="15">
        <v>10249.799999999999</v>
      </c>
      <c r="GC20" s="15">
        <v>0</v>
      </c>
      <c r="GD20" s="15">
        <v>418795.17</v>
      </c>
      <c r="GE20" s="15">
        <v>321200</v>
      </c>
      <c r="GF20" s="15">
        <v>47959.23</v>
      </c>
      <c r="GG20" s="15">
        <v>0</v>
      </c>
      <c r="GH20" s="15">
        <v>147411.6</v>
      </c>
      <c r="GI20" s="15">
        <v>0</v>
      </c>
      <c r="GJ20" s="15"/>
      <c r="GK20" s="15"/>
      <c r="GL20" s="15">
        <v>650.4</v>
      </c>
      <c r="GM20" s="15">
        <v>0</v>
      </c>
      <c r="GN20" s="19">
        <f t="shared" si="8"/>
        <v>2270390</v>
      </c>
      <c r="GO20" s="19">
        <f t="shared" si="9"/>
        <v>541665.80000000005</v>
      </c>
      <c r="GP20" s="29">
        <v>2109240</v>
      </c>
      <c r="GQ20" s="29">
        <v>508233.8</v>
      </c>
      <c r="GR20" s="29"/>
      <c r="GS20" s="29"/>
      <c r="GT20" s="15">
        <v>161150</v>
      </c>
      <c r="GU20" s="29">
        <v>33432</v>
      </c>
      <c r="GV20" s="15"/>
      <c r="GW20" s="29"/>
      <c r="GX20" s="15"/>
      <c r="GY20" s="15"/>
      <c r="GZ20" s="15"/>
      <c r="HA20" s="15"/>
      <c r="HB20" s="15"/>
      <c r="HC20" s="15"/>
      <c r="HD20" s="15"/>
      <c r="HE20" s="15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3"/>
      <c r="KV20" s="13"/>
      <c r="KW20" s="13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</row>
    <row r="21" spans="1:610" x14ac:dyDescent="0.25">
      <c r="A21" s="5" t="s">
        <v>31</v>
      </c>
      <c r="B21" s="19">
        <f t="shared" si="1"/>
        <v>15923648.640000001</v>
      </c>
      <c r="C21" s="19">
        <f t="shared" si="2"/>
        <v>10113272.09</v>
      </c>
      <c r="D21" s="31">
        <f t="shared" si="3"/>
        <v>7458680</v>
      </c>
      <c r="E21" s="31">
        <f t="shared" si="4"/>
        <v>5594004</v>
      </c>
      <c r="F21" s="15">
        <v>6283300</v>
      </c>
      <c r="G21" s="29">
        <v>4712472</v>
      </c>
      <c r="H21" s="15">
        <v>1175380</v>
      </c>
      <c r="I21" s="29">
        <v>881532</v>
      </c>
      <c r="J21" s="19">
        <f t="shared" si="0"/>
        <v>5864614.6300000008</v>
      </c>
      <c r="K21" s="19">
        <f t="shared" si="5"/>
        <v>4374898.05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29"/>
      <c r="X21" s="15"/>
      <c r="Y21" s="15"/>
      <c r="Z21" s="15"/>
      <c r="AA21" s="15"/>
      <c r="AB21" s="18"/>
      <c r="AC21" s="15"/>
      <c r="AD21" s="15"/>
      <c r="AE21" s="15"/>
      <c r="AF21" s="15"/>
      <c r="AG21" s="15"/>
      <c r="AH21" s="15"/>
      <c r="AI21" s="15"/>
      <c r="AJ21" s="15"/>
      <c r="AK21" s="29"/>
      <c r="AL21" s="15"/>
      <c r="AM21" s="15"/>
      <c r="AN21" s="15"/>
      <c r="AO21" s="29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>
        <v>954239.48</v>
      </c>
      <c r="BU21" s="29">
        <v>0</v>
      </c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29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35">
        <v>4223616.1500000004</v>
      </c>
      <c r="DA21" s="15">
        <v>3859828.8</v>
      </c>
      <c r="DB21" s="15"/>
      <c r="DC21" s="29"/>
      <c r="DD21" s="15"/>
      <c r="DE21" s="15"/>
      <c r="DF21" s="15"/>
      <c r="DG21" s="15"/>
      <c r="DH21" s="15"/>
      <c r="DI21" s="15"/>
      <c r="DJ21" s="15"/>
      <c r="DK21" s="29"/>
      <c r="DL21" s="15"/>
      <c r="DM21" s="29"/>
      <c r="DN21" s="15"/>
      <c r="DO21" s="15"/>
      <c r="DP21" s="15"/>
      <c r="DQ21" s="15"/>
      <c r="DR21" s="15"/>
      <c r="DS21" s="15"/>
      <c r="DT21" s="15"/>
      <c r="DU21" s="29"/>
      <c r="DV21" s="15"/>
      <c r="DW21" s="15"/>
      <c r="DX21" s="15"/>
      <c r="DY21" s="15"/>
      <c r="DZ21" s="15"/>
      <c r="EA21" s="15"/>
      <c r="EB21" s="15"/>
      <c r="EC21" s="15"/>
      <c r="ED21" s="15"/>
      <c r="EE21" s="29"/>
      <c r="EF21" s="15"/>
      <c r="EG21" s="15"/>
      <c r="EH21" s="15"/>
      <c r="EI21" s="15"/>
      <c r="EJ21" s="15"/>
      <c r="EK21" s="15"/>
      <c r="EL21" s="15">
        <v>686759</v>
      </c>
      <c r="EM21" s="29">
        <v>515069.25</v>
      </c>
      <c r="EN21" s="15"/>
      <c r="EO21" s="15"/>
      <c r="EP21" s="15"/>
      <c r="EQ21" s="15"/>
      <c r="ER21" s="15"/>
      <c r="ES21" s="15"/>
      <c r="ET21" s="15"/>
      <c r="EU21" s="29"/>
      <c r="EV21" s="15"/>
      <c r="EW21" s="15"/>
      <c r="EX21" s="15"/>
      <c r="EY21" s="29"/>
      <c r="EZ21" s="15"/>
      <c r="FA21" s="29"/>
      <c r="FB21" s="15"/>
      <c r="FC21" s="15"/>
      <c r="FD21" s="15"/>
      <c r="FE21" s="15"/>
      <c r="FF21" s="15"/>
      <c r="FG21" s="15"/>
      <c r="FH21" s="19">
        <f t="shared" si="6"/>
        <v>202300</v>
      </c>
      <c r="FI21" s="19">
        <f t="shared" si="7"/>
        <v>144370.04</v>
      </c>
      <c r="FJ21" s="15"/>
      <c r="FK21" s="29"/>
      <c r="FL21" s="15"/>
      <c r="FM21" s="15"/>
      <c r="FN21" s="15"/>
      <c r="FO21" s="29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>
        <v>202300</v>
      </c>
      <c r="GK21" s="15">
        <v>144370.04</v>
      </c>
      <c r="GL21" s="15"/>
      <c r="GM21" s="15"/>
      <c r="GN21" s="19">
        <f t="shared" si="8"/>
        <v>2398054.0099999998</v>
      </c>
      <c r="GO21" s="19">
        <f t="shared" si="9"/>
        <v>0</v>
      </c>
      <c r="GP21" s="29"/>
      <c r="GQ21" s="29"/>
      <c r="GR21" s="29"/>
      <c r="GS21" s="29"/>
      <c r="GT21" s="15"/>
      <c r="GU21" s="29"/>
      <c r="GV21" s="15">
        <v>2398054.0099999998</v>
      </c>
      <c r="GW21" s="29">
        <v>0</v>
      </c>
      <c r="GX21" s="15"/>
      <c r="GY21" s="15"/>
      <c r="GZ21" s="15"/>
      <c r="HA21" s="15"/>
      <c r="HB21" s="15"/>
      <c r="HC21" s="15"/>
      <c r="HD21" s="15"/>
      <c r="HE21" s="15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3"/>
      <c r="KV21" s="13"/>
      <c r="KW21" s="13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</row>
    <row r="22" spans="1:610" x14ac:dyDescent="0.25">
      <c r="A22" s="5" t="s">
        <v>32</v>
      </c>
      <c r="B22" s="19">
        <f t="shared" si="1"/>
        <v>7424795.6500000004</v>
      </c>
      <c r="C22" s="19">
        <f t="shared" si="2"/>
        <v>4520989.5199999996</v>
      </c>
      <c r="D22" s="31">
        <f t="shared" si="3"/>
        <v>4341010</v>
      </c>
      <c r="E22" s="31">
        <f t="shared" si="4"/>
        <v>3255750</v>
      </c>
      <c r="F22" s="15">
        <v>4288400</v>
      </c>
      <c r="G22" s="29">
        <v>3216294</v>
      </c>
      <c r="H22" s="15">
        <v>52610</v>
      </c>
      <c r="I22" s="29">
        <v>39456</v>
      </c>
      <c r="J22" s="19">
        <f t="shared" si="0"/>
        <v>2881485.65</v>
      </c>
      <c r="K22" s="19">
        <f t="shared" si="5"/>
        <v>1135616.01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29"/>
      <c r="X22" s="15"/>
      <c r="Y22" s="15"/>
      <c r="Z22" s="15"/>
      <c r="AA22" s="15"/>
      <c r="AB22" s="18"/>
      <c r="AC22" s="15"/>
      <c r="AD22" s="15"/>
      <c r="AE22" s="15"/>
      <c r="AF22" s="15"/>
      <c r="AG22" s="15"/>
      <c r="AH22" s="15"/>
      <c r="AI22" s="15"/>
      <c r="AJ22" s="15"/>
      <c r="AK22" s="29"/>
      <c r="AL22" s="15"/>
      <c r="AM22" s="15"/>
      <c r="AN22" s="15"/>
      <c r="AO22" s="29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>
        <v>706333.65</v>
      </c>
      <c r="BU22" s="29">
        <v>0</v>
      </c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29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>
        <v>202500</v>
      </c>
      <c r="DC22" s="29">
        <v>195000</v>
      </c>
      <c r="DD22" s="15"/>
      <c r="DE22" s="15"/>
      <c r="DF22" s="15"/>
      <c r="DG22" s="15"/>
      <c r="DH22" s="15"/>
      <c r="DI22" s="15"/>
      <c r="DJ22" s="15"/>
      <c r="DK22" s="29"/>
      <c r="DL22" s="15"/>
      <c r="DM22" s="29"/>
      <c r="DN22" s="15"/>
      <c r="DO22" s="15"/>
      <c r="DP22" s="15"/>
      <c r="DQ22" s="15"/>
      <c r="DR22" s="15"/>
      <c r="DS22" s="15"/>
      <c r="DT22" s="15"/>
      <c r="DU22" s="29"/>
      <c r="DV22" s="15"/>
      <c r="DW22" s="15"/>
      <c r="DX22" s="15"/>
      <c r="DY22" s="15"/>
      <c r="DZ22" s="15"/>
      <c r="EA22" s="15"/>
      <c r="EB22" s="15"/>
      <c r="EC22" s="15"/>
      <c r="ED22" s="15"/>
      <c r="EE22" s="29"/>
      <c r="EF22" s="15">
        <v>1455000</v>
      </c>
      <c r="EG22" s="15">
        <v>552377.01</v>
      </c>
      <c r="EH22" s="15"/>
      <c r="EI22" s="15"/>
      <c r="EJ22" s="15"/>
      <c r="EK22" s="15"/>
      <c r="EL22" s="15">
        <v>517652</v>
      </c>
      <c r="EM22" s="29">
        <v>388239</v>
      </c>
      <c r="EN22" s="15"/>
      <c r="EO22" s="15"/>
      <c r="EP22" s="15"/>
      <c r="EQ22" s="15"/>
      <c r="ER22" s="15"/>
      <c r="ES22" s="15"/>
      <c r="ET22" s="15"/>
      <c r="EU22" s="29"/>
      <c r="EV22" s="15"/>
      <c r="EW22" s="15"/>
      <c r="EX22" s="15"/>
      <c r="EY22" s="29"/>
      <c r="EZ22" s="15"/>
      <c r="FA22" s="29"/>
      <c r="FB22" s="15"/>
      <c r="FC22" s="15"/>
      <c r="FD22" s="15"/>
      <c r="FE22" s="15"/>
      <c r="FF22" s="15"/>
      <c r="FG22" s="15"/>
      <c r="FH22" s="19">
        <f t="shared" si="6"/>
        <v>202300</v>
      </c>
      <c r="FI22" s="19">
        <f t="shared" si="7"/>
        <v>129623.51</v>
      </c>
      <c r="FJ22" s="15"/>
      <c r="FK22" s="29"/>
      <c r="FL22" s="15"/>
      <c r="FM22" s="15"/>
      <c r="FN22" s="15"/>
      <c r="FO22" s="29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>
        <v>202300</v>
      </c>
      <c r="GK22" s="15">
        <v>129623.51</v>
      </c>
      <c r="GL22" s="15"/>
      <c r="GM22" s="15"/>
      <c r="GN22" s="19">
        <f t="shared" si="8"/>
        <v>0</v>
      </c>
      <c r="GO22" s="19">
        <f t="shared" si="9"/>
        <v>0</v>
      </c>
      <c r="GP22" s="29"/>
      <c r="GQ22" s="29"/>
      <c r="GR22" s="29"/>
      <c r="GS22" s="29"/>
      <c r="GT22" s="15"/>
      <c r="GU22" s="29"/>
      <c r="GV22" s="15"/>
      <c r="GW22" s="29"/>
      <c r="GX22" s="15"/>
      <c r="GY22" s="15"/>
      <c r="GZ22" s="15"/>
      <c r="HA22" s="15"/>
      <c r="HB22" s="15"/>
      <c r="HC22" s="15"/>
      <c r="HD22" s="15"/>
      <c r="HE22" s="15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3"/>
      <c r="KV22" s="13"/>
      <c r="KW22" s="13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</row>
    <row r="23" spans="1:610" x14ac:dyDescent="0.25">
      <c r="A23" s="5" t="s">
        <v>33</v>
      </c>
      <c r="B23" s="19">
        <f t="shared" si="1"/>
        <v>28464714.299999997</v>
      </c>
      <c r="C23" s="19">
        <f t="shared" si="2"/>
        <v>8660145.3100000005</v>
      </c>
      <c r="D23" s="31">
        <f t="shared" si="3"/>
        <v>8583451</v>
      </c>
      <c r="E23" s="31">
        <f t="shared" si="4"/>
        <v>6546095</v>
      </c>
      <c r="F23" s="15">
        <v>7453200</v>
      </c>
      <c r="G23" s="29">
        <v>5589900</v>
      </c>
      <c r="H23" s="15">
        <v>1130251</v>
      </c>
      <c r="I23" s="29">
        <v>956195</v>
      </c>
      <c r="J23" s="19">
        <f t="shared" si="0"/>
        <v>3395132.27</v>
      </c>
      <c r="K23" s="19">
        <f t="shared" si="5"/>
        <v>1988553.35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29"/>
      <c r="X23" s="15"/>
      <c r="Y23" s="15"/>
      <c r="Z23" s="15"/>
      <c r="AA23" s="15"/>
      <c r="AB23" s="18"/>
      <c r="AC23" s="15"/>
      <c r="AD23" s="15"/>
      <c r="AE23" s="15"/>
      <c r="AF23" s="15"/>
      <c r="AG23" s="15"/>
      <c r="AH23" s="15"/>
      <c r="AI23" s="15"/>
      <c r="AJ23" s="15"/>
      <c r="AK23" s="29"/>
      <c r="AL23" s="15"/>
      <c r="AM23" s="15"/>
      <c r="AN23" s="15"/>
      <c r="AO23" s="29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>
        <v>1084028.43</v>
      </c>
      <c r="BU23" s="29">
        <v>0</v>
      </c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29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>
        <v>150000</v>
      </c>
      <c r="DC23" s="29">
        <v>0</v>
      </c>
      <c r="DD23" s="15"/>
      <c r="DE23" s="15"/>
      <c r="DF23" s="15"/>
      <c r="DG23" s="15"/>
      <c r="DH23" s="15"/>
      <c r="DI23" s="15"/>
      <c r="DJ23" s="35">
        <v>1470901.84</v>
      </c>
      <c r="DK23" s="29">
        <v>1470901.85</v>
      </c>
      <c r="DL23" s="15"/>
      <c r="DM23" s="29"/>
      <c r="DN23" s="15"/>
      <c r="DO23" s="15"/>
      <c r="DP23" s="15"/>
      <c r="DQ23" s="15"/>
      <c r="DR23" s="15"/>
      <c r="DS23" s="15"/>
      <c r="DT23" s="15"/>
      <c r="DU23" s="29"/>
      <c r="DV23" s="15"/>
      <c r="DW23" s="15"/>
      <c r="DX23" s="15"/>
      <c r="DY23" s="15"/>
      <c r="DZ23" s="15"/>
      <c r="EA23" s="15"/>
      <c r="EB23" s="15"/>
      <c r="EC23" s="15"/>
      <c r="ED23" s="15"/>
      <c r="EE23" s="29"/>
      <c r="EF23" s="15"/>
      <c r="EG23" s="15"/>
      <c r="EH23" s="15"/>
      <c r="EI23" s="15"/>
      <c r="EJ23" s="15"/>
      <c r="EK23" s="15"/>
      <c r="EL23" s="15">
        <v>690202</v>
      </c>
      <c r="EM23" s="29">
        <v>517651.5</v>
      </c>
      <c r="EN23" s="15"/>
      <c r="EO23" s="15"/>
      <c r="EP23" s="15"/>
      <c r="EQ23" s="15"/>
      <c r="ER23" s="15"/>
      <c r="ES23" s="15"/>
      <c r="ET23" s="15"/>
      <c r="EU23" s="29"/>
      <c r="EV23" s="15"/>
      <c r="EW23" s="15"/>
      <c r="EX23" s="15"/>
      <c r="EY23" s="29"/>
      <c r="EZ23" s="15"/>
      <c r="FA23" s="29"/>
      <c r="FB23" s="15"/>
      <c r="FC23" s="15"/>
      <c r="FD23" s="15"/>
      <c r="FE23" s="15"/>
      <c r="FF23" s="15"/>
      <c r="FG23" s="15"/>
      <c r="FH23" s="19">
        <f t="shared" si="6"/>
        <v>202300</v>
      </c>
      <c r="FI23" s="19">
        <f t="shared" si="7"/>
        <v>125496.96000000001</v>
      </c>
      <c r="FJ23" s="15"/>
      <c r="FK23" s="29"/>
      <c r="FL23" s="15"/>
      <c r="FM23" s="15"/>
      <c r="FN23" s="15"/>
      <c r="FO23" s="29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>
        <v>202300</v>
      </c>
      <c r="GK23" s="15">
        <v>125496.96000000001</v>
      </c>
      <c r="GL23" s="15"/>
      <c r="GM23" s="15"/>
      <c r="GN23" s="19">
        <f t="shared" si="8"/>
        <v>16283831.029999999</v>
      </c>
      <c r="GO23" s="19">
        <f t="shared" si="9"/>
        <v>0</v>
      </c>
      <c r="GP23" s="29"/>
      <c r="GQ23" s="29"/>
      <c r="GR23" s="29"/>
      <c r="GS23" s="29"/>
      <c r="GT23" s="15"/>
      <c r="GU23" s="29"/>
      <c r="GV23" s="15">
        <v>16283831.029999999</v>
      </c>
      <c r="GW23" s="29">
        <v>0</v>
      </c>
      <c r="GX23" s="15"/>
      <c r="GY23" s="15"/>
      <c r="GZ23" s="15"/>
      <c r="HA23" s="15"/>
      <c r="HB23" s="15"/>
      <c r="HC23" s="15"/>
      <c r="HD23" s="15"/>
      <c r="HE23" s="15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3"/>
      <c r="KV23" s="13"/>
      <c r="KW23" s="13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</row>
    <row r="24" spans="1:610" x14ac:dyDescent="0.25">
      <c r="A24" s="5" t="s">
        <v>34</v>
      </c>
      <c r="B24" s="19">
        <f t="shared" si="1"/>
        <v>15423392</v>
      </c>
      <c r="C24" s="19">
        <f t="shared" si="2"/>
        <v>8025451.1500000004</v>
      </c>
      <c r="D24" s="31">
        <f t="shared" si="3"/>
        <v>9389250</v>
      </c>
      <c r="E24" s="31">
        <f t="shared" si="4"/>
        <v>7043988</v>
      </c>
      <c r="F24" s="15">
        <v>8878900</v>
      </c>
      <c r="G24" s="29">
        <v>6659172</v>
      </c>
      <c r="H24" s="15">
        <v>510350</v>
      </c>
      <c r="I24" s="29">
        <v>384816</v>
      </c>
      <c r="J24" s="19">
        <f t="shared" si="0"/>
        <v>5953142</v>
      </c>
      <c r="K24" s="19">
        <f>M24+O24+Q24+S24+U24+W24+Y24+AA24+AC24+AE24+AG24+AI24+AK24+AM24+AO24+AQ24+AS24+AW24+AU24+AY24+BA24+BC24+BE24+BG24+BI24+BK24+BM24+BO24+BQ24+BS24+BU24+BW24+BY24+CA24+CC24+CE24+CG24+CI24+CK24+CM24+CO24+CQ24+CS24+CU24+CW24+CY24+DA24+DC24+DE24+DG24+DI24+DK24+DM24+DO24+DQ24+DS24+DU24+DW24+DY24+EA24+EC24+EE24+EG24+EI24+EK24+EM24+EO24+EQ24+ES24+EU24+EW24+EY24+FA24+FC24+FE24+FG24</f>
        <v>920797.75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29"/>
      <c r="X24" s="15"/>
      <c r="Y24" s="15"/>
      <c r="Z24" s="15"/>
      <c r="AA24" s="15"/>
      <c r="AB24" s="18"/>
      <c r="AC24" s="15"/>
      <c r="AD24" s="15"/>
      <c r="AE24" s="15"/>
      <c r="AF24" s="15"/>
      <c r="AG24" s="15"/>
      <c r="AH24" s="15"/>
      <c r="AI24" s="15"/>
      <c r="AJ24" s="15"/>
      <c r="AK24" s="29"/>
      <c r="AL24" s="15"/>
      <c r="AM24" s="15"/>
      <c r="AN24" s="15"/>
      <c r="AO24" s="29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29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29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29"/>
      <c r="DD24" s="15"/>
      <c r="DE24" s="15"/>
      <c r="DF24" s="15"/>
      <c r="DG24" s="15"/>
      <c r="DH24" s="15"/>
      <c r="DI24" s="15"/>
      <c r="DJ24" s="15"/>
      <c r="DK24" s="29"/>
      <c r="DL24" s="15"/>
      <c r="DM24" s="29"/>
      <c r="DN24" s="15"/>
      <c r="DO24" s="15"/>
      <c r="DP24" s="15"/>
      <c r="DQ24" s="15"/>
      <c r="DR24" s="15"/>
      <c r="DS24" s="15"/>
      <c r="DT24" s="15"/>
      <c r="DU24" s="29"/>
      <c r="DV24" s="15"/>
      <c r="DW24" s="15"/>
      <c r="DX24" s="15"/>
      <c r="DY24" s="15"/>
      <c r="DZ24" s="15"/>
      <c r="EA24" s="15"/>
      <c r="EB24" s="15"/>
      <c r="EC24" s="15"/>
      <c r="ED24" s="15"/>
      <c r="EE24" s="29"/>
      <c r="EF24" s="15"/>
      <c r="EG24" s="15"/>
      <c r="EH24" s="15"/>
      <c r="EI24" s="15"/>
      <c r="EJ24" s="15">
        <v>53764</v>
      </c>
      <c r="EK24" s="15">
        <v>53764</v>
      </c>
      <c r="EL24" s="37">
        <v>1156045</v>
      </c>
      <c r="EM24" s="29">
        <v>867033.75</v>
      </c>
      <c r="EN24" s="37">
        <v>4743333</v>
      </c>
      <c r="EO24" s="15">
        <v>0</v>
      </c>
      <c r="EP24" s="15"/>
      <c r="EQ24" s="15"/>
      <c r="ER24" s="15"/>
      <c r="ES24" s="15"/>
      <c r="ET24" s="15"/>
      <c r="EU24" s="29"/>
      <c r="EV24" s="15"/>
      <c r="EW24" s="15"/>
      <c r="EX24" s="15"/>
      <c r="EY24" s="29"/>
      <c r="EZ24" s="15"/>
      <c r="FA24" s="29"/>
      <c r="FB24" s="15"/>
      <c r="FC24" s="15"/>
      <c r="FD24" s="15"/>
      <c r="FE24" s="15"/>
      <c r="FF24" s="15"/>
      <c r="FG24" s="15"/>
      <c r="FH24" s="19">
        <f t="shared" si="6"/>
        <v>81000</v>
      </c>
      <c r="FI24" s="19">
        <f t="shared" si="7"/>
        <v>60665.4</v>
      </c>
      <c r="FJ24" s="15"/>
      <c r="FK24" s="29"/>
      <c r="FL24" s="15"/>
      <c r="FM24" s="15"/>
      <c r="FN24" s="15"/>
      <c r="FO24" s="29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>
        <v>81000</v>
      </c>
      <c r="GK24" s="15">
        <v>60665.4</v>
      </c>
      <c r="GL24" s="15"/>
      <c r="GM24" s="15"/>
      <c r="GN24" s="19">
        <f t="shared" si="8"/>
        <v>0</v>
      </c>
      <c r="GO24" s="19">
        <f t="shared" si="9"/>
        <v>0</v>
      </c>
      <c r="GP24" s="29"/>
      <c r="GQ24" s="29"/>
      <c r="GR24" s="29"/>
      <c r="GS24" s="29"/>
      <c r="GT24" s="15"/>
      <c r="GU24" s="29"/>
      <c r="GV24" s="15"/>
      <c r="GW24" s="29"/>
      <c r="GX24" s="15"/>
      <c r="GY24" s="15"/>
      <c r="GZ24" s="15"/>
      <c r="HA24" s="15"/>
      <c r="HB24" s="15"/>
      <c r="HC24" s="15"/>
      <c r="HD24" s="15"/>
      <c r="HE24" s="15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3"/>
      <c r="KV24" s="13"/>
      <c r="KW24" s="13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</row>
    <row r="25" spans="1:610" x14ac:dyDescent="0.25">
      <c r="A25" s="5" t="s">
        <v>35</v>
      </c>
      <c r="B25" s="19">
        <f t="shared" si="1"/>
        <v>15966611</v>
      </c>
      <c r="C25" s="19">
        <f t="shared" si="2"/>
        <v>6430773.6600000001</v>
      </c>
      <c r="D25" s="31">
        <f t="shared" si="3"/>
        <v>7146129</v>
      </c>
      <c r="E25" s="31">
        <f t="shared" si="4"/>
        <v>5362680</v>
      </c>
      <c r="F25" s="29">
        <v>6602200</v>
      </c>
      <c r="G25" s="29">
        <v>4951647</v>
      </c>
      <c r="H25" s="15">
        <v>543929</v>
      </c>
      <c r="I25" s="29">
        <v>411033</v>
      </c>
      <c r="J25" s="19">
        <f t="shared" si="0"/>
        <v>8739482</v>
      </c>
      <c r="K25" s="19">
        <f t="shared" si="5"/>
        <v>1011971.76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29"/>
      <c r="X25" s="15"/>
      <c r="Y25" s="15"/>
      <c r="Z25" s="15"/>
      <c r="AA25" s="15"/>
      <c r="AB25" s="18"/>
      <c r="AC25" s="15"/>
      <c r="AD25" s="15"/>
      <c r="AE25" s="15"/>
      <c r="AF25" s="15"/>
      <c r="AG25" s="15"/>
      <c r="AH25" s="15"/>
      <c r="AI25" s="15"/>
      <c r="AJ25" s="15"/>
      <c r="AK25" s="29"/>
      <c r="AL25" s="15"/>
      <c r="AM25" s="15"/>
      <c r="AN25" s="15"/>
      <c r="AO25" s="29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29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29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>
        <v>322000</v>
      </c>
      <c r="DC25" s="29">
        <v>270231.51</v>
      </c>
      <c r="DD25" s="15"/>
      <c r="DE25" s="15"/>
      <c r="DF25" s="15"/>
      <c r="DG25" s="15"/>
      <c r="DH25" s="15"/>
      <c r="DI25" s="15"/>
      <c r="DJ25" s="15"/>
      <c r="DK25" s="29"/>
      <c r="DL25" s="15"/>
      <c r="DM25" s="29"/>
      <c r="DN25" s="15"/>
      <c r="DO25" s="15"/>
      <c r="DP25" s="15"/>
      <c r="DQ25" s="15"/>
      <c r="DR25" s="15"/>
      <c r="DS25" s="15"/>
      <c r="DT25" s="15"/>
      <c r="DU25" s="29"/>
      <c r="DV25" s="15"/>
      <c r="DW25" s="15"/>
      <c r="DX25" s="15"/>
      <c r="DY25" s="15"/>
      <c r="DZ25" s="15"/>
      <c r="EA25" s="15"/>
      <c r="EB25" s="15"/>
      <c r="EC25" s="15"/>
      <c r="ED25" s="15"/>
      <c r="EE25" s="29"/>
      <c r="EF25" s="15"/>
      <c r="EG25" s="15"/>
      <c r="EH25" s="15"/>
      <c r="EI25" s="15"/>
      <c r="EJ25" s="15"/>
      <c r="EK25" s="15"/>
      <c r="EL25" s="37">
        <v>988987</v>
      </c>
      <c r="EM25" s="29">
        <v>741740.25</v>
      </c>
      <c r="EN25" s="15">
        <v>7428495</v>
      </c>
      <c r="EO25" s="15">
        <v>0</v>
      </c>
      <c r="EP25" s="15"/>
      <c r="EQ25" s="15"/>
      <c r="ER25" s="15"/>
      <c r="ES25" s="15"/>
      <c r="ET25" s="15"/>
      <c r="EU25" s="29"/>
      <c r="EV25" s="15"/>
      <c r="EW25" s="15"/>
      <c r="EX25" s="15"/>
      <c r="EY25" s="29"/>
      <c r="EZ25" s="15"/>
      <c r="FA25" s="29"/>
      <c r="FB25" s="15"/>
      <c r="FC25" s="15"/>
      <c r="FD25" s="15"/>
      <c r="FE25" s="15"/>
      <c r="FF25" s="15"/>
      <c r="FG25" s="15"/>
      <c r="FH25" s="19">
        <f t="shared" si="6"/>
        <v>81000</v>
      </c>
      <c r="FI25" s="19">
        <f t="shared" si="7"/>
        <v>56121.9</v>
      </c>
      <c r="FJ25" s="15"/>
      <c r="FK25" s="29"/>
      <c r="FL25" s="15"/>
      <c r="FM25" s="15"/>
      <c r="FN25" s="15"/>
      <c r="FO25" s="29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>
        <v>81000</v>
      </c>
      <c r="GK25" s="15">
        <v>56121.9</v>
      </c>
      <c r="GL25" s="15"/>
      <c r="GM25" s="15"/>
      <c r="GN25" s="19">
        <f t="shared" si="8"/>
        <v>0</v>
      </c>
      <c r="GO25" s="19">
        <f t="shared" si="9"/>
        <v>0</v>
      </c>
      <c r="GP25" s="29"/>
      <c r="GQ25" s="29"/>
      <c r="GR25" s="29"/>
      <c r="GS25" s="29"/>
      <c r="GT25" s="15"/>
      <c r="GU25" s="29"/>
      <c r="GV25" s="15"/>
      <c r="GW25" s="29"/>
      <c r="GX25" s="15"/>
      <c r="GY25" s="15"/>
      <c r="GZ25" s="15"/>
      <c r="HA25" s="15"/>
      <c r="HB25" s="15"/>
      <c r="HC25" s="15"/>
      <c r="HD25" s="15"/>
      <c r="HE25" s="15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3"/>
      <c r="KV25" s="13"/>
      <c r="KW25" s="13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</row>
    <row r="26" spans="1:610" x14ac:dyDescent="0.25">
      <c r="A26" s="5" t="s">
        <v>36</v>
      </c>
      <c r="B26" s="19">
        <f t="shared" si="1"/>
        <v>13682551</v>
      </c>
      <c r="C26" s="19">
        <f t="shared" si="2"/>
        <v>10253887.289999999</v>
      </c>
      <c r="D26" s="31">
        <f t="shared" si="3"/>
        <v>12650390</v>
      </c>
      <c r="E26" s="31">
        <f t="shared" si="4"/>
        <v>9487782</v>
      </c>
      <c r="F26" s="15">
        <v>12506600</v>
      </c>
      <c r="G26" s="29">
        <v>9379944</v>
      </c>
      <c r="H26" s="15">
        <v>143790</v>
      </c>
      <c r="I26" s="29">
        <v>107838</v>
      </c>
      <c r="J26" s="19">
        <f t="shared" si="0"/>
        <v>829861</v>
      </c>
      <c r="K26" s="19">
        <f t="shared" si="5"/>
        <v>622395.75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9"/>
      <c r="X26" s="15"/>
      <c r="Y26" s="15"/>
      <c r="Z26" s="15"/>
      <c r="AA26" s="15"/>
      <c r="AB26" s="18"/>
      <c r="AC26" s="15"/>
      <c r="AD26" s="15"/>
      <c r="AE26" s="15"/>
      <c r="AF26" s="15"/>
      <c r="AG26" s="15"/>
      <c r="AH26" s="15"/>
      <c r="AI26" s="15"/>
      <c r="AJ26" s="15"/>
      <c r="AK26" s="29"/>
      <c r="AL26" s="15"/>
      <c r="AM26" s="15"/>
      <c r="AN26" s="15"/>
      <c r="AO26" s="29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29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29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29"/>
      <c r="DD26" s="15"/>
      <c r="DE26" s="15"/>
      <c r="DF26" s="15"/>
      <c r="DG26" s="15"/>
      <c r="DH26" s="15"/>
      <c r="DI26" s="15"/>
      <c r="DJ26" s="15"/>
      <c r="DK26" s="29"/>
      <c r="DL26" s="15"/>
      <c r="DM26" s="29"/>
      <c r="DN26" s="15"/>
      <c r="DO26" s="15"/>
      <c r="DP26" s="15"/>
      <c r="DQ26" s="15"/>
      <c r="DR26" s="15"/>
      <c r="DS26" s="15"/>
      <c r="DT26" s="15"/>
      <c r="DU26" s="29"/>
      <c r="DV26" s="15"/>
      <c r="DW26" s="15"/>
      <c r="DX26" s="15"/>
      <c r="DY26" s="15"/>
      <c r="DZ26" s="15"/>
      <c r="EA26" s="15"/>
      <c r="EB26" s="15"/>
      <c r="EC26" s="15"/>
      <c r="ED26" s="15"/>
      <c r="EE26" s="29"/>
      <c r="EF26" s="15"/>
      <c r="EG26" s="15"/>
      <c r="EH26" s="15"/>
      <c r="EI26" s="15"/>
      <c r="EJ26" s="15"/>
      <c r="EK26" s="15"/>
      <c r="EL26" s="37">
        <v>829861</v>
      </c>
      <c r="EM26" s="29">
        <v>622395.75</v>
      </c>
      <c r="EN26" s="15"/>
      <c r="EO26" s="15"/>
      <c r="EP26" s="15"/>
      <c r="EQ26" s="15"/>
      <c r="ER26" s="15"/>
      <c r="ES26" s="15"/>
      <c r="ET26" s="15"/>
      <c r="EU26" s="29"/>
      <c r="EV26" s="15"/>
      <c r="EW26" s="15"/>
      <c r="EX26" s="15"/>
      <c r="EY26" s="29"/>
      <c r="EZ26" s="15"/>
      <c r="FA26" s="29"/>
      <c r="FB26" s="15"/>
      <c r="FC26" s="15"/>
      <c r="FD26" s="15"/>
      <c r="FE26" s="15"/>
      <c r="FF26" s="15"/>
      <c r="FG26" s="15"/>
      <c r="FH26" s="19">
        <f t="shared" si="6"/>
        <v>202300</v>
      </c>
      <c r="FI26" s="19">
        <f t="shared" si="7"/>
        <v>143709.54</v>
      </c>
      <c r="FJ26" s="15"/>
      <c r="FK26" s="29"/>
      <c r="FL26" s="15"/>
      <c r="FM26" s="15"/>
      <c r="FN26" s="15"/>
      <c r="FO26" s="29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>
        <v>202300</v>
      </c>
      <c r="GK26" s="15">
        <v>143709.54</v>
      </c>
      <c r="GL26" s="15"/>
      <c r="GM26" s="15"/>
      <c r="GN26" s="19">
        <f t="shared" si="8"/>
        <v>0</v>
      </c>
      <c r="GO26" s="19">
        <f t="shared" si="9"/>
        <v>0</v>
      </c>
      <c r="GP26" s="29"/>
      <c r="GQ26" s="29"/>
      <c r="GR26" s="29"/>
      <c r="GS26" s="29"/>
      <c r="GT26" s="15"/>
      <c r="GU26" s="29"/>
      <c r="GV26" s="15"/>
      <c r="GW26" s="29"/>
      <c r="GX26" s="15"/>
      <c r="GY26" s="15"/>
      <c r="GZ26" s="15"/>
      <c r="HA26" s="15"/>
      <c r="HB26" s="15"/>
      <c r="HC26" s="15"/>
      <c r="HD26" s="15"/>
      <c r="HE26" s="15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3"/>
      <c r="KV26" s="13"/>
      <c r="KW26" s="13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</row>
    <row r="27" spans="1:610" ht="25.5" x14ac:dyDescent="0.25">
      <c r="A27" s="4" t="s">
        <v>37</v>
      </c>
      <c r="B27" s="19">
        <f t="shared" si="1"/>
        <v>389814833.73000002</v>
      </c>
      <c r="C27" s="19">
        <f t="shared" si="2"/>
        <v>164874622.57999998</v>
      </c>
      <c r="D27" s="31">
        <f t="shared" si="3"/>
        <v>88930175</v>
      </c>
      <c r="E27" s="31">
        <f t="shared" si="4"/>
        <v>66916941</v>
      </c>
      <c r="F27" s="15">
        <v>76133100</v>
      </c>
      <c r="G27" s="29">
        <v>57099825</v>
      </c>
      <c r="H27" s="15">
        <v>12797075</v>
      </c>
      <c r="I27" s="29">
        <v>9817116</v>
      </c>
      <c r="J27" s="19">
        <f t="shared" si="0"/>
        <v>193138773.94</v>
      </c>
      <c r="K27" s="19">
        <f t="shared" si="5"/>
        <v>21938297.400000002</v>
      </c>
      <c r="L27" s="15"/>
      <c r="M27" s="15"/>
      <c r="N27" s="15"/>
      <c r="O27" s="15"/>
      <c r="P27" s="15"/>
      <c r="Q27" s="15"/>
      <c r="R27" s="15"/>
      <c r="S27" s="15"/>
      <c r="T27" s="15">
        <v>142473.84</v>
      </c>
      <c r="U27" s="15"/>
      <c r="V27" s="15">
        <v>3351176.04</v>
      </c>
      <c r="W27" s="29">
        <v>2788008.17</v>
      </c>
      <c r="X27" s="15"/>
      <c r="Y27" s="15"/>
      <c r="Z27" s="15"/>
      <c r="AA27" s="15"/>
      <c r="AB27" s="18">
        <v>2238602.2000000002</v>
      </c>
      <c r="AC27" s="15">
        <v>0</v>
      </c>
      <c r="AD27" s="15"/>
      <c r="AE27" s="15"/>
      <c r="AF27" s="15"/>
      <c r="AG27" s="15"/>
      <c r="AH27" s="15"/>
      <c r="AI27" s="15"/>
      <c r="AJ27" s="15">
        <v>183305.49</v>
      </c>
      <c r="AK27" s="29">
        <v>137479.04999999999</v>
      </c>
      <c r="AL27" s="15">
        <v>710556</v>
      </c>
      <c r="AM27" s="15">
        <v>532917</v>
      </c>
      <c r="AN27" s="15"/>
      <c r="AO27" s="29"/>
      <c r="AP27" s="15"/>
      <c r="AQ27" s="15"/>
      <c r="AR27" s="15"/>
      <c r="AS27" s="15"/>
      <c r="AT27" s="15"/>
      <c r="AU27" s="15"/>
      <c r="AV27" s="15">
        <v>206407.14</v>
      </c>
      <c r="AW27" s="15">
        <v>206407.14</v>
      </c>
      <c r="AX27" s="15">
        <v>2157545.46</v>
      </c>
      <c r="AY27" s="15">
        <v>0</v>
      </c>
      <c r="AZ27" s="15">
        <v>2259172.91</v>
      </c>
      <c r="BA27" s="15">
        <v>2241338.2999999998</v>
      </c>
      <c r="BB27" s="15"/>
      <c r="BC27" s="15"/>
      <c r="BD27" s="15">
        <v>381150</v>
      </c>
      <c r="BE27" s="15">
        <v>322432.37</v>
      </c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>
        <v>1027641</v>
      </c>
      <c r="BS27" s="15">
        <v>770730.75</v>
      </c>
      <c r="BT27" s="15">
        <v>6020598.3499999996</v>
      </c>
      <c r="BU27" s="29">
        <v>0</v>
      </c>
      <c r="BV27" s="15"/>
      <c r="BW27" s="15"/>
      <c r="BX27" s="15"/>
      <c r="BY27" s="15"/>
      <c r="BZ27" s="15">
        <v>1500000</v>
      </c>
      <c r="CA27" s="15">
        <v>0</v>
      </c>
      <c r="CB27" s="15">
        <v>160515581</v>
      </c>
      <c r="CC27" s="15">
        <v>10560577.109999999</v>
      </c>
      <c r="CD27" s="15"/>
      <c r="CE27" s="15"/>
      <c r="CF27" s="29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29"/>
      <c r="DD27" s="15"/>
      <c r="DE27" s="15"/>
      <c r="DF27" s="15"/>
      <c r="DG27" s="15"/>
      <c r="DH27" s="35">
        <f>200000+100000</f>
        <v>300000</v>
      </c>
      <c r="DI27" s="15">
        <v>0</v>
      </c>
      <c r="DJ27" s="35">
        <v>1023939.51</v>
      </c>
      <c r="DK27" s="29">
        <v>1023939.51</v>
      </c>
      <c r="DL27" s="15"/>
      <c r="DM27" s="29"/>
      <c r="DN27" s="15"/>
      <c r="DO27" s="15"/>
      <c r="DP27" s="15"/>
      <c r="DQ27" s="15"/>
      <c r="DR27" s="15"/>
      <c r="DS27" s="15"/>
      <c r="DT27" s="15"/>
      <c r="DU27" s="29"/>
      <c r="DV27" s="15"/>
      <c r="DW27" s="15"/>
      <c r="DX27" s="15"/>
      <c r="DY27" s="15"/>
      <c r="DZ27" s="15"/>
      <c r="EA27" s="15"/>
      <c r="EB27" s="15"/>
      <c r="EC27" s="15"/>
      <c r="ED27" s="15">
        <v>6700000</v>
      </c>
      <c r="EE27" s="29">
        <v>0</v>
      </c>
      <c r="EF27" s="15"/>
      <c r="EG27" s="15"/>
      <c r="EH27" s="15"/>
      <c r="EI27" s="15"/>
      <c r="EJ27" s="15"/>
      <c r="EK27" s="15"/>
      <c r="EL27" s="15">
        <v>4270625</v>
      </c>
      <c r="EM27" s="29">
        <v>3204468</v>
      </c>
      <c r="EN27" s="15"/>
      <c r="EO27" s="15"/>
      <c r="EP27" s="15"/>
      <c r="EQ27" s="15"/>
      <c r="ER27" s="15"/>
      <c r="ES27" s="15"/>
      <c r="ET27" s="15"/>
      <c r="EU27" s="29"/>
      <c r="EV27" s="15"/>
      <c r="EW27" s="15"/>
      <c r="EX27" s="15"/>
      <c r="EY27" s="29"/>
      <c r="EZ27" s="15"/>
      <c r="FA27" s="29"/>
      <c r="FB27" s="35">
        <v>150000</v>
      </c>
      <c r="FC27" s="15">
        <v>150000</v>
      </c>
      <c r="FD27" s="15"/>
      <c r="FE27" s="15"/>
      <c r="FF27" s="15"/>
      <c r="FG27" s="15"/>
      <c r="FH27" s="19">
        <f t="shared" si="6"/>
        <v>101746486.17999999</v>
      </c>
      <c r="FI27" s="19">
        <f t="shared" si="7"/>
        <v>75280027.809999987</v>
      </c>
      <c r="FJ27" s="15">
        <v>27193618</v>
      </c>
      <c r="FK27" s="29">
        <v>20911586</v>
      </c>
      <c r="FL27" s="15"/>
      <c r="FM27" s="15"/>
      <c r="FN27" s="15">
        <v>69183724.25</v>
      </c>
      <c r="FO27" s="29">
        <v>51377571</v>
      </c>
      <c r="FP27" s="15"/>
      <c r="FQ27" s="15"/>
      <c r="FR27" s="15">
        <v>72690</v>
      </c>
      <c r="FS27" s="15">
        <v>48458</v>
      </c>
      <c r="FT27" s="15">
        <v>264290</v>
      </c>
      <c r="FU27" s="15">
        <v>176192</v>
      </c>
      <c r="FV27" s="15">
        <v>1004241</v>
      </c>
      <c r="FW27" s="15">
        <v>443821.52</v>
      </c>
      <c r="FX27" s="15">
        <v>3220371</v>
      </c>
      <c r="FY27" s="15">
        <v>1907698.34</v>
      </c>
      <c r="FZ27" s="15">
        <v>25410</v>
      </c>
      <c r="GA27" s="15">
        <v>0</v>
      </c>
      <c r="GB27" s="15">
        <v>9399.6</v>
      </c>
      <c r="GC27" s="15">
        <v>0</v>
      </c>
      <c r="GD27" s="15">
        <v>409098.03</v>
      </c>
      <c r="GE27" s="15">
        <v>322445.46000000002</v>
      </c>
      <c r="GF27" s="15">
        <v>43599.3</v>
      </c>
      <c r="GG27" s="15">
        <v>40000</v>
      </c>
      <c r="GH27" s="15">
        <v>315882</v>
      </c>
      <c r="GI27" s="15">
        <v>48092.49</v>
      </c>
      <c r="GJ27" s="15"/>
      <c r="GK27" s="15"/>
      <c r="GL27" s="15">
        <v>4163</v>
      </c>
      <c r="GM27" s="15">
        <v>4163</v>
      </c>
      <c r="GN27" s="19">
        <f t="shared" si="8"/>
        <v>5999398.6099999994</v>
      </c>
      <c r="GO27" s="19">
        <f t="shared" si="9"/>
        <v>739356.37</v>
      </c>
      <c r="GP27" s="29">
        <v>2525880</v>
      </c>
      <c r="GQ27" s="29">
        <v>578206.37</v>
      </c>
      <c r="GR27" s="29"/>
      <c r="GS27" s="29"/>
      <c r="GT27" s="15">
        <v>161150</v>
      </c>
      <c r="GU27" s="29">
        <v>161150</v>
      </c>
      <c r="GV27" s="15">
        <v>3312368.61</v>
      </c>
      <c r="GW27" s="29">
        <v>0</v>
      </c>
      <c r="GX27" s="15"/>
      <c r="GY27" s="15"/>
      <c r="GZ27" s="15"/>
      <c r="HA27" s="15"/>
      <c r="HB27" s="15"/>
      <c r="HC27" s="15"/>
      <c r="HD27" s="15"/>
      <c r="HE27" s="15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3"/>
      <c r="KV27" s="13"/>
      <c r="KW27" s="13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</row>
    <row r="28" spans="1:610" x14ac:dyDescent="0.25">
      <c r="A28" s="5" t="s">
        <v>38</v>
      </c>
      <c r="B28" s="19">
        <f t="shared" si="1"/>
        <v>99827867.890000001</v>
      </c>
      <c r="C28" s="19">
        <f t="shared" si="2"/>
        <v>85062028.859999999</v>
      </c>
      <c r="D28" s="31">
        <f t="shared" si="3"/>
        <v>12065980</v>
      </c>
      <c r="E28" s="31">
        <f t="shared" si="4"/>
        <v>9049482</v>
      </c>
      <c r="F28" s="15">
        <v>9406300</v>
      </c>
      <c r="G28" s="29">
        <v>7054722</v>
      </c>
      <c r="H28" s="15">
        <v>2659680</v>
      </c>
      <c r="I28" s="29">
        <v>1994760</v>
      </c>
      <c r="J28" s="19">
        <f t="shared" si="0"/>
        <v>37195647.090000004</v>
      </c>
      <c r="K28" s="19">
        <f t="shared" si="5"/>
        <v>31012546.859999999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29"/>
      <c r="X28" s="15"/>
      <c r="Y28" s="15"/>
      <c r="Z28" s="15"/>
      <c r="AA28" s="15"/>
      <c r="AB28" s="18"/>
      <c r="AC28" s="15"/>
      <c r="AD28" s="15"/>
      <c r="AE28" s="15"/>
      <c r="AF28" s="15"/>
      <c r="AG28" s="15"/>
      <c r="AH28" s="15"/>
      <c r="AI28" s="15"/>
      <c r="AJ28" s="15"/>
      <c r="AK28" s="29"/>
      <c r="AL28" s="15"/>
      <c r="AM28" s="15"/>
      <c r="AN28" s="15"/>
      <c r="AO28" s="29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>
        <v>1859536.09</v>
      </c>
      <c r="BU28" s="29">
        <v>0</v>
      </c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29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35">
        <v>31000000</v>
      </c>
      <c r="DA28" s="15">
        <v>27625465.859999999</v>
      </c>
      <c r="DB28" s="15"/>
      <c r="DC28" s="29"/>
      <c r="DD28" s="15"/>
      <c r="DE28" s="15"/>
      <c r="DF28" s="15"/>
      <c r="DG28" s="15"/>
      <c r="DH28" s="27"/>
      <c r="DI28" s="27"/>
      <c r="DJ28" s="15"/>
      <c r="DK28" s="29"/>
      <c r="DL28" s="15"/>
      <c r="DM28" s="29"/>
      <c r="DN28" s="15"/>
      <c r="DO28" s="15"/>
      <c r="DP28" s="15"/>
      <c r="DQ28" s="15"/>
      <c r="DR28" s="15"/>
      <c r="DS28" s="15"/>
      <c r="DT28" s="15"/>
      <c r="DU28" s="29"/>
      <c r="DV28" s="15"/>
      <c r="DW28" s="15"/>
      <c r="DX28" s="15"/>
      <c r="DY28" s="15"/>
      <c r="DZ28" s="15"/>
      <c r="EA28" s="15"/>
      <c r="EB28" s="15"/>
      <c r="EC28" s="15"/>
      <c r="ED28" s="15"/>
      <c r="EE28" s="29"/>
      <c r="EF28" s="15"/>
      <c r="EG28" s="15"/>
      <c r="EH28" s="15"/>
      <c r="EI28" s="15"/>
      <c r="EJ28" s="15"/>
      <c r="EK28" s="15"/>
      <c r="EL28" s="15">
        <v>3796111</v>
      </c>
      <c r="EM28" s="29">
        <v>2847081</v>
      </c>
      <c r="EN28" s="15"/>
      <c r="EO28" s="15"/>
      <c r="EP28" s="15"/>
      <c r="EQ28" s="15"/>
      <c r="ER28" s="15"/>
      <c r="ES28" s="15"/>
      <c r="ET28" s="15"/>
      <c r="EU28" s="29"/>
      <c r="EV28" s="15"/>
      <c r="EW28" s="15"/>
      <c r="EX28" s="37">
        <v>340000</v>
      </c>
      <c r="EY28" s="29">
        <v>340000</v>
      </c>
      <c r="EZ28" s="35">
        <v>200000</v>
      </c>
      <c r="FA28" s="29">
        <v>200000</v>
      </c>
      <c r="FB28" s="15"/>
      <c r="FC28" s="15"/>
      <c r="FD28" s="15"/>
      <c r="FE28" s="15"/>
      <c r="FF28" s="15"/>
      <c r="FG28" s="15"/>
      <c r="FH28" s="19">
        <f t="shared" si="6"/>
        <v>0</v>
      </c>
      <c r="FI28" s="19">
        <f t="shared" si="7"/>
        <v>0</v>
      </c>
      <c r="FJ28" s="15"/>
      <c r="FK28" s="29"/>
      <c r="FL28" s="15"/>
      <c r="FM28" s="15"/>
      <c r="FN28" s="15"/>
      <c r="FO28" s="29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9">
        <f t="shared" si="8"/>
        <v>50566240.799999997</v>
      </c>
      <c r="GO28" s="19">
        <f t="shared" si="9"/>
        <v>45000000</v>
      </c>
      <c r="GP28" s="29"/>
      <c r="GQ28" s="29"/>
      <c r="GR28" s="29"/>
      <c r="GS28" s="29"/>
      <c r="GT28" s="15"/>
      <c r="GU28" s="29"/>
      <c r="GV28" s="15">
        <v>5566240.7999999998</v>
      </c>
      <c r="GW28" s="29">
        <v>0</v>
      </c>
      <c r="GX28" s="15"/>
      <c r="GY28" s="15"/>
      <c r="GZ28" s="15">
        <v>45000000</v>
      </c>
      <c r="HA28" s="15">
        <v>45000000</v>
      </c>
      <c r="HB28" s="15"/>
      <c r="HC28" s="15"/>
      <c r="HD28" s="15"/>
      <c r="HE28" s="15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3"/>
      <c r="KV28" s="13"/>
      <c r="KW28" s="13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</row>
    <row r="29" spans="1:610" x14ac:dyDescent="0.25">
      <c r="A29" s="5" t="s">
        <v>39</v>
      </c>
      <c r="B29" s="19">
        <f t="shared" si="1"/>
        <v>67455515.019999996</v>
      </c>
      <c r="C29" s="19">
        <f t="shared" si="2"/>
        <v>58676361.579999998</v>
      </c>
      <c r="D29" s="31">
        <f t="shared" si="3"/>
        <v>9862160</v>
      </c>
      <c r="E29" s="31">
        <f t="shared" si="4"/>
        <v>7396614</v>
      </c>
      <c r="F29" s="15">
        <v>9371100</v>
      </c>
      <c r="G29" s="29">
        <v>7028325</v>
      </c>
      <c r="H29" s="15">
        <v>491060</v>
      </c>
      <c r="I29" s="29">
        <v>368289</v>
      </c>
      <c r="J29" s="19">
        <f t="shared" si="0"/>
        <v>57391055.019999996</v>
      </c>
      <c r="K29" s="19">
        <f t="shared" si="5"/>
        <v>51149257.039999999</v>
      </c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29"/>
      <c r="X29" s="15"/>
      <c r="Y29" s="15"/>
      <c r="Z29" s="15"/>
      <c r="AA29" s="15"/>
      <c r="AB29" s="18"/>
      <c r="AC29" s="15"/>
      <c r="AD29" s="15"/>
      <c r="AE29" s="15"/>
      <c r="AF29" s="15"/>
      <c r="AG29" s="15"/>
      <c r="AH29" s="15"/>
      <c r="AI29" s="15"/>
      <c r="AJ29" s="15"/>
      <c r="AK29" s="29"/>
      <c r="AL29" s="15"/>
      <c r="AM29" s="15"/>
      <c r="AN29" s="15"/>
      <c r="AO29" s="29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>
        <v>5385342</v>
      </c>
      <c r="BO29" s="15">
        <v>3839543.46</v>
      </c>
      <c r="BP29" s="15">
        <v>42762225</v>
      </c>
      <c r="BQ29" s="15">
        <v>42369965.109999999</v>
      </c>
      <c r="BR29" s="15"/>
      <c r="BS29" s="15"/>
      <c r="BT29" s="15">
        <v>1437716.65</v>
      </c>
      <c r="BU29" s="29">
        <v>0</v>
      </c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29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35">
        <v>4256186.37</v>
      </c>
      <c r="DA29" s="15">
        <v>4206691.47</v>
      </c>
      <c r="DB29" s="15"/>
      <c r="DC29" s="29"/>
      <c r="DD29" s="15"/>
      <c r="DE29" s="15"/>
      <c r="DF29" s="15"/>
      <c r="DG29" s="15"/>
      <c r="DH29" s="15"/>
      <c r="DI29" s="15"/>
      <c r="DJ29" s="15"/>
      <c r="DK29" s="29"/>
      <c r="DL29" s="15"/>
      <c r="DM29" s="29"/>
      <c r="DN29" s="15"/>
      <c r="DO29" s="15"/>
      <c r="DP29" s="15"/>
      <c r="DQ29" s="15"/>
      <c r="DR29" s="15"/>
      <c r="DS29" s="15"/>
      <c r="DT29" s="15"/>
      <c r="DU29" s="29"/>
      <c r="DV29" s="15"/>
      <c r="DW29" s="15"/>
      <c r="DX29" s="15"/>
      <c r="DY29" s="15"/>
      <c r="DZ29" s="15"/>
      <c r="EA29" s="15"/>
      <c r="EB29" s="15"/>
      <c r="EC29" s="15"/>
      <c r="ED29" s="15"/>
      <c r="EE29" s="29"/>
      <c r="EF29" s="15"/>
      <c r="EG29" s="15"/>
      <c r="EH29" s="15"/>
      <c r="EI29" s="15"/>
      <c r="EJ29" s="15"/>
      <c r="EK29" s="15"/>
      <c r="EL29" s="15">
        <v>1099585</v>
      </c>
      <c r="EM29" s="29">
        <v>733057</v>
      </c>
      <c r="EN29" s="15"/>
      <c r="EO29" s="15"/>
      <c r="EP29" s="15"/>
      <c r="EQ29" s="15"/>
      <c r="ER29" s="15">
        <v>1800000</v>
      </c>
      <c r="ES29" s="15">
        <v>0</v>
      </c>
      <c r="ET29" s="15"/>
      <c r="EU29" s="29"/>
      <c r="EV29" s="15"/>
      <c r="EW29" s="15"/>
      <c r="EX29" s="37">
        <v>500000</v>
      </c>
      <c r="EY29" s="29">
        <v>0</v>
      </c>
      <c r="EZ29" s="35">
        <v>150000</v>
      </c>
      <c r="FA29" s="29">
        <v>0</v>
      </c>
      <c r="FB29" s="15"/>
      <c r="FC29" s="15"/>
      <c r="FD29" s="15"/>
      <c r="FE29" s="15"/>
      <c r="FF29" s="15"/>
      <c r="FG29" s="15"/>
      <c r="FH29" s="19">
        <f t="shared" si="6"/>
        <v>202300</v>
      </c>
      <c r="FI29" s="19">
        <f t="shared" si="7"/>
        <v>130490.54</v>
      </c>
      <c r="FJ29" s="15"/>
      <c r="FK29" s="29"/>
      <c r="FL29" s="15"/>
      <c r="FM29" s="15"/>
      <c r="FN29" s="15"/>
      <c r="FO29" s="29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>
        <v>202300</v>
      </c>
      <c r="GK29" s="15">
        <v>130490.54</v>
      </c>
      <c r="GL29" s="15"/>
      <c r="GM29" s="15"/>
      <c r="GN29" s="19">
        <f t="shared" si="8"/>
        <v>0</v>
      </c>
      <c r="GO29" s="19">
        <f t="shared" si="9"/>
        <v>0</v>
      </c>
      <c r="GP29" s="29"/>
      <c r="GQ29" s="29"/>
      <c r="GR29" s="29"/>
      <c r="GS29" s="29"/>
      <c r="GT29" s="15"/>
      <c r="GU29" s="29"/>
      <c r="GV29" s="15"/>
      <c r="GW29" s="29"/>
      <c r="GX29" s="15"/>
      <c r="GY29" s="15"/>
      <c r="GZ29" s="15"/>
      <c r="HA29" s="15"/>
      <c r="HB29" s="15"/>
      <c r="HC29" s="15"/>
      <c r="HD29" s="15"/>
      <c r="HE29" s="15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3"/>
      <c r="KV29" s="13"/>
      <c r="KW29" s="13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</row>
    <row r="30" spans="1:610" x14ac:dyDescent="0.25">
      <c r="A30" s="5" t="s">
        <v>40</v>
      </c>
      <c r="B30" s="19">
        <f t="shared" si="1"/>
        <v>9119890</v>
      </c>
      <c r="C30" s="19">
        <f t="shared" si="2"/>
        <v>6843954.7400000002</v>
      </c>
      <c r="D30" s="31">
        <f t="shared" si="3"/>
        <v>8094857</v>
      </c>
      <c r="E30" s="31">
        <f t="shared" si="4"/>
        <v>6088389</v>
      </c>
      <c r="F30" s="15">
        <v>5643800</v>
      </c>
      <c r="G30" s="29">
        <v>4232844</v>
      </c>
      <c r="H30" s="15">
        <v>2451057</v>
      </c>
      <c r="I30" s="29">
        <v>1855545</v>
      </c>
      <c r="J30" s="19">
        <f t="shared" si="0"/>
        <v>944033</v>
      </c>
      <c r="K30" s="19">
        <f t="shared" si="5"/>
        <v>708024</v>
      </c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29"/>
      <c r="X30" s="15"/>
      <c r="Y30" s="15"/>
      <c r="Z30" s="15"/>
      <c r="AA30" s="15"/>
      <c r="AB30" s="18"/>
      <c r="AC30" s="15"/>
      <c r="AD30" s="15"/>
      <c r="AE30" s="15"/>
      <c r="AF30" s="15"/>
      <c r="AG30" s="15"/>
      <c r="AH30" s="15"/>
      <c r="AI30" s="15"/>
      <c r="AJ30" s="15"/>
      <c r="AK30" s="29"/>
      <c r="AL30" s="15"/>
      <c r="AM30" s="15"/>
      <c r="AN30" s="15"/>
      <c r="AO30" s="29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29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29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29"/>
      <c r="DD30" s="15"/>
      <c r="DE30" s="15"/>
      <c r="DF30" s="15"/>
      <c r="DG30" s="15"/>
      <c r="DH30" s="15"/>
      <c r="DI30" s="15"/>
      <c r="DJ30" s="15"/>
      <c r="DK30" s="29"/>
      <c r="DL30" s="15"/>
      <c r="DM30" s="29"/>
      <c r="DN30" s="15"/>
      <c r="DO30" s="15"/>
      <c r="DP30" s="15"/>
      <c r="DQ30" s="15"/>
      <c r="DR30" s="15"/>
      <c r="DS30" s="15"/>
      <c r="DT30" s="15"/>
      <c r="DU30" s="29"/>
      <c r="DV30" s="15"/>
      <c r="DW30" s="15"/>
      <c r="DX30" s="15"/>
      <c r="DY30" s="15"/>
      <c r="DZ30" s="15"/>
      <c r="EA30" s="15"/>
      <c r="EB30" s="15"/>
      <c r="EC30" s="15"/>
      <c r="ED30" s="15"/>
      <c r="EE30" s="29"/>
      <c r="EF30" s="15"/>
      <c r="EG30" s="15"/>
      <c r="EH30" s="15"/>
      <c r="EI30" s="15"/>
      <c r="EJ30" s="15"/>
      <c r="EK30" s="15"/>
      <c r="EL30" s="15">
        <v>944033</v>
      </c>
      <c r="EM30" s="29">
        <v>708024</v>
      </c>
      <c r="EN30" s="15"/>
      <c r="EO30" s="15"/>
      <c r="EP30" s="15"/>
      <c r="EQ30" s="15"/>
      <c r="ER30" s="15"/>
      <c r="ES30" s="15"/>
      <c r="ET30" s="15"/>
      <c r="EU30" s="29"/>
      <c r="EV30" s="15"/>
      <c r="EW30" s="15"/>
      <c r="EX30" s="37"/>
      <c r="EY30" s="29"/>
      <c r="EZ30" s="15"/>
      <c r="FA30" s="29"/>
      <c r="FB30" s="15"/>
      <c r="FC30" s="15"/>
      <c r="FD30" s="15"/>
      <c r="FE30" s="15"/>
      <c r="FF30" s="15"/>
      <c r="FG30" s="15"/>
      <c r="FH30" s="19">
        <f t="shared" si="6"/>
        <v>81000</v>
      </c>
      <c r="FI30" s="19">
        <f t="shared" si="7"/>
        <v>47541.74</v>
      </c>
      <c r="FJ30" s="15"/>
      <c r="FK30" s="29"/>
      <c r="FL30" s="15"/>
      <c r="FM30" s="15"/>
      <c r="FN30" s="15"/>
      <c r="FO30" s="29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>
        <v>81000</v>
      </c>
      <c r="GK30" s="15">
        <v>47541.74</v>
      </c>
      <c r="GL30" s="15"/>
      <c r="GM30" s="15"/>
      <c r="GN30" s="19">
        <f t="shared" si="8"/>
        <v>0</v>
      </c>
      <c r="GO30" s="19">
        <f t="shared" si="9"/>
        <v>0</v>
      </c>
      <c r="GP30" s="29"/>
      <c r="GQ30" s="29"/>
      <c r="GR30" s="29"/>
      <c r="GS30" s="29"/>
      <c r="GT30" s="15"/>
      <c r="GU30" s="29"/>
      <c r="GV30" s="15"/>
      <c r="GW30" s="29"/>
      <c r="GX30" s="15"/>
      <c r="GY30" s="15"/>
      <c r="GZ30" s="15"/>
      <c r="HA30" s="15"/>
      <c r="HB30" s="15"/>
      <c r="HC30" s="15"/>
      <c r="HD30" s="15"/>
      <c r="HE30" s="15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3"/>
      <c r="KV30" s="13"/>
      <c r="KW30" s="13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</row>
    <row r="31" spans="1:610" x14ac:dyDescent="0.25">
      <c r="A31" s="5" t="s">
        <v>41</v>
      </c>
      <c r="B31" s="19">
        <f t="shared" si="1"/>
        <v>4548961</v>
      </c>
      <c r="C31" s="19">
        <f t="shared" si="2"/>
        <v>3257876.73</v>
      </c>
      <c r="D31" s="31">
        <f t="shared" si="3"/>
        <v>4095410</v>
      </c>
      <c r="E31" s="31">
        <f t="shared" si="4"/>
        <v>3071547</v>
      </c>
      <c r="F31" s="15">
        <v>3739600</v>
      </c>
      <c r="G31" s="29">
        <v>2804697</v>
      </c>
      <c r="H31" s="15">
        <v>355810</v>
      </c>
      <c r="I31" s="29">
        <v>266850</v>
      </c>
      <c r="J31" s="19">
        <f t="shared" si="0"/>
        <v>372551</v>
      </c>
      <c r="K31" s="19">
        <f t="shared" si="5"/>
        <v>129413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29"/>
      <c r="X31" s="15"/>
      <c r="Y31" s="15"/>
      <c r="Z31" s="15"/>
      <c r="AA31" s="15"/>
      <c r="AB31" s="18"/>
      <c r="AC31" s="15"/>
      <c r="AD31" s="15"/>
      <c r="AE31" s="15"/>
      <c r="AF31" s="15"/>
      <c r="AG31" s="15"/>
      <c r="AH31" s="15"/>
      <c r="AI31" s="15"/>
      <c r="AJ31" s="15"/>
      <c r="AK31" s="29"/>
      <c r="AL31" s="15"/>
      <c r="AM31" s="15"/>
      <c r="AN31" s="15"/>
      <c r="AO31" s="29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29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29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29"/>
      <c r="DD31" s="15"/>
      <c r="DE31" s="15"/>
      <c r="DF31" s="15"/>
      <c r="DG31" s="15"/>
      <c r="DH31" s="15"/>
      <c r="DI31" s="15"/>
      <c r="DJ31" s="15"/>
      <c r="DK31" s="29"/>
      <c r="DL31" s="15"/>
      <c r="DM31" s="29"/>
      <c r="DN31" s="15"/>
      <c r="DO31" s="15"/>
      <c r="DP31" s="15"/>
      <c r="DQ31" s="15"/>
      <c r="DR31" s="15"/>
      <c r="DS31" s="15"/>
      <c r="DT31" s="15"/>
      <c r="DU31" s="29"/>
      <c r="DV31" s="15"/>
      <c r="DW31" s="15"/>
      <c r="DX31" s="15"/>
      <c r="DY31" s="15"/>
      <c r="DZ31" s="15"/>
      <c r="EA31" s="15"/>
      <c r="EB31" s="15"/>
      <c r="EC31" s="15"/>
      <c r="ED31" s="15"/>
      <c r="EE31" s="29"/>
      <c r="EF31" s="15"/>
      <c r="EG31" s="15"/>
      <c r="EH31" s="15"/>
      <c r="EI31" s="15"/>
      <c r="EJ31" s="15"/>
      <c r="EK31" s="15"/>
      <c r="EL31" s="15">
        <v>172551</v>
      </c>
      <c r="EM31" s="29">
        <v>129413</v>
      </c>
      <c r="EN31" s="15"/>
      <c r="EO31" s="15"/>
      <c r="EP31" s="15"/>
      <c r="EQ31" s="15"/>
      <c r="ER31" s="15"/>
      <c r="ES31" s="15"/>
      <c r="ET31" s="15"/>
      <c r="EU31" s="29"/>
      <c r="EV31" s="15"/>
      <c r="EW31" s="15"/>
      <c r="EX31" s="37"/>
      <c r="EY31" s="29"/>
      <c r="EZ31" s="35">
        <v>200000</v>
      </c>
      <c r="FA31" s="29">
        <v>0</v>
      </c>
      <c r="FB31" s="15"/>
      <c r="FC31" s="15"/>
      <c r="FD31" s="15"/>
      <c r="FE31" s="15"/>
      <c r="FF31" s="15"/>
      <c r="FG31" s="15"/>
      <c r="FH31" s="19">
        <f t="shared" si="6"/>
        <v>81000</v>
      </c>
      <c r="FI31" s="19">
        <f t="shared" si="7"/>
        <v>56916.73</v>
      </c>
      <c r="FJ31" s="15"/>
      <c r="FK31" s="29"/>
      <c r="FL31" s="15"/>
      <c r="FM31" s="15"/>
      <c r="FN31" s="15"/>
      <c r="FO31" s="29"/>
      <c r="FP31" s="15"/>
      <c r="FQ31" s="15"/>
      <c r="FR31" s="15"/>
      <c r="FS31" s="15"/>
      <c r="FT31" s="15"/>
      <c r="FU31" s="15"/>
      <c r="FV31" s="15"/>
      <c r="FW31" s="15"/>
      <c r="FX31" s="15"/>
      <c r="FY31" s="29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>
        <v>81000</v>
      </c>
      <c r="GK31" s="15">
        <v>56916.73</v>
      </c>
      <c r="GL31" s="15"/>
      <c r="GM31" s="15"/>
      <c r="GN31" s="19">
        <f t="shared" si="8"/>
        <v>0</v>
      </c>
      <c r="GO31" s="19">
        <f t="shared" si="9"/>
        <v>0</v>
      </c>
      <c r="GP31" s="29"/>
      <c r="GQ31" s="29"/>
      <c r="GR31" s="29"/>
      <c r="GS31" s="29"/>
      <c r="GT31" s="15"/>
      <c r="GU31" s="29"/>
      <c r="GV31" s="15"/>
      <c r="GW31" s="29"/>
      <c r="GX31" s="15"/>
      <c r="GY31" s="15"/>
      <c r="GZ31" s="15"/>
      <c r="HA31" s="15"/>
      <c r="HB31" s="15"/>
      <c r="HC31" s="15"/>
      <c r="HD31" s="15"/>
      <c r="HE31" s="15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3"/>
      <c r="KV31" s="13"/>
      <c r="KW31" s="13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</row>
    <row r="32" spans="1:610" x14ac:dyDescent="0.25">
      <c r="A32" s="5" t="s">
        <v>42</v>
      </c>
      <c r="B32" s="19">
        <f t="shared" si="1"/>
        <v>9682052.1899999995</v>
      </c>
      <c r="C32" s="19">
        <f t="shared" si="2"/>
        <v>7973687.4299999997</v>
      </c>
      <c r="D32" s="31">
        <f t="shared" si="3"/>
        <v>7495262</v>
      </c>
      <c r="E32" s="31">
        <f t="shared" si="4"/>
        <v>6216095</v>
      </c>
      <c r="F32" s="15">
        <v>4781200</v>
      </c>
      <c r="G32" s="29">
        <v>3585897</v>
      </c>
      <c r="H32" s="15">
        <v>2714062</v>
      </c>
      <c r="I32" s="29">
        <v>2630198</v>
      </c>
      <c r="J32" s="19">
        <f t="shared" si="0"/>
        <v>2105790.19</v>
      </c>
      <c r="K32" s="19">
        <f t="shared" si="5"/>
        <v>1709788.79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29"/>
      <c r="X32" s="15"/>
      <c r="Y32" s="15"/>
      <c r="Z32" s="15"/>
      <c r="AA32" s="15"/>
      <c r="AB32" s="18"/>
      <c r="AC32" s="15"/>
      <c r="AD32" s="15"/>
      <c r="AE32" s="15"/>
      <c r="AF32" s="15"/>
      <c r="AG32" s="15"/>
      <c r="AH32" s="15"/>
      <c r="AI32" s="15"/>
      <c r="AJ32" s="15"/>
      <c r="AK32" s="29"/>
      <c r="AL32" s="15"/>
      <c r="AM32" s="15"/>
      <c r="AN32" s="15"/>
      <c r="AO32" s="29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29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29">
        <v>201881.4</v>
      </c>
      <c r="CG32" s="29">
        <v>0</v>
      </c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>
        <v>373933.79</v>
      </c>
      <c r="DC32" s="29">
        <v>373933.79</v>
      </c>
      <c r="DD32" s="15"/>
      <c r="DE32" s="15"/>
      <c r="DF32" s="15"/>
      <c r="DG32" s="15"/>
      <c r="DH32" s="15"/>
      <c r="DI32" s="15"/>
      <c r="DJ32" s="15"/>
      <c r="DK32" s="29"/>
      <c r="DL32" s="15"/>
      <c r="DM32" s="29"/>
      <c r="DN32" s="15"/>
      <c r="DO32" s="15"/>
      <c r="DP32" s="15"/>
      <c r="DQ32" s="15"/>
      <c r="DR32" s="15"/>
      <c r="DS32" s="15"/>
      <c r="DT32" s="15"/>
      <c r="DU32" s="29"/>
      <c r="DV32" s="15"/>
      <c r="DW32" s="15"/>
      <c r="DX32" s="15"/>
      <c r="DY32" s="15"/>
      <c r="DZ32" s="15"/>
      <c r="EA32" s="15"/>
      <c r="EB32" s="15"/>
      <c r="EC32" s="15"/>
      <c r="ED32" s="15"/>
      <c r="EE32" s="29"/>
      <c r="EF32" s="15">
        <v>453498</v>
      </c>
      <c r="EG32" s="15">
        <v>453498</v>
      </c>
      <c r="EH32" s="15"/>
      <c r="EI32" s="15"/>
      <c r="EJ32" s="15"/>
      <c r="EK32" s="15"/>
      <c r="EL32" s="15">
        <v>776477</v>
      </c>
      <c r="EM32" s="29">
        <v>582357</v>
      </c>
      <c r="EN32" s="15"/>
      <c r="EO32" s="15"/>
      <c r="EP32" s="15"/>
      <c r="EQ32" s="15"/>
      <c r="ER32" s="15"/>
      <c r="ES32" s="15"/>
      <c r="ET32" s="15"/>
      <c r="EU32" s="29"/>
      <c r="EV32" s="15"/>
      <c r="EW32" s="15"/>
      <c r="EX32" s="37">
        <v>200000</v>
      </c>
      <c r="EY32" s="29">
        <v>200000</v>
      </c>
      <c r="EZ32" s="35">
        <v>100000</v>
      </c>
      <c r="FA32" s="29">
        <v>100000</v>
      </c>
      <c r="FB32" s="15"/>
      <c r="FC32" s="15"/>
      <c r="FD32" s="15"/>
      <c r="FE32" s="15"/>
      <c r="FF32" s="15"/>
      <c r="FG32" s="15"/>
      <c r="FH32" s="19">
        <f t="shared" si="6"/>
        <v>81000</v>
      </c>
      <c r="FI32" s="19">
        <f t="shared" si="7"/>
        <v>47803.64</v>
      </c>
      <c r="FJ32" s="15"/>
      <c r="FK32" s="29"/>
      <c r="FL32" s="15"/>
      <c r="FM32" s="15"/>
      <c r="FN32" s="15"/>
      <c r="FO32" s="29"/>
      <c r="FP32" s="15"/>
      <c r="FQ32" s="15"/>
      <c r="FR32" s="15"/>
      <c r="FS32" s="15"/>
      <c r="FT32" s="15"/>
      <c r="FU32" s="15"/>
      <c r="FV32" s="15"/>
      <c r="FW32" s="15"/>
      <c r="FX32" s="15"/>
      <c r="FY32" s="29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>
        <v>81000</v>
      </c>
      <c r="GK32" s="15">
        <v>47803.64</v>
      </c>
      <c r="GL32" s="15"/>
      <c r="GM32" s="15"/>
      <c r="GN32" s="19">
        <f t="shared" si="8"/>
        <v>0</v>
      </c>
      <c r="GO32" s="19">
        <f t="shared" si="9"/>
        <v>0</v>
      </c>
      <c r="GP32" s="29"/>
      <c r="GQ32" s="29"/>
      <c r="GR32" s="29"/>
      <c r="GS32" s="29"/>
      <c r="GT32" s="15"/>
      <c r="GU32" s="29"/>
      <c r="GV32" s="15"/>
      <c r="GW32" s="29"/>
      <c r="GX32" s="15"/>
      <c r="GY32" s="15"/>
      <c r="GZ32" s="15"/>
      <c r="HA32" s="15"/>
      <c r="HB32" s="15"/>
      <c r="HC32" s="15"/>
      <c r="HD32" s="15"/>
      <c r="HE32" s="15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3"/>
      <c r="KV32" s="13"/>
      <c r="KW32" s="13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</row>
    <row r="33" spans="1:610" x14ac:dyDescent="0.25">
      <c r="A33" s="4" t="s">
        <v>43</v>
      </c>
      <c r="B33" s="19">
        <f t="shared" si="1"/>
        <v>233641376.16</v>
      </c>
      <c r="C33" s="19">
        <f t="shared" si="2"/>
        <v>149302320.81</v>
      </c>
      <c r="D33" s="31">
        <f t="shared" si="3"/>
        <v>105127220</v>
      </c>
      <c r="E33" s="31">
        <f t="shared" si="4"/>
        <v>78934614</v>
      </c>
      <c r="F33" s="15">
        <v>89191500</v>
      </c>
      <c r="G33" s="29">
        <v>66893625</v>
      </c>
      <c r="H33" s="15">
        <v>15935720</v>
      </c>
      <c r="I33" s="29">
        <v>12040989</v>
      </c>
      <c r="J33" s="19">
        <f t="shared" si="0"/>
        <v>30910461.439999998</v>
      </c>
      <c r="K33" s="19">
        <f t="shared" si="5"/>
        <v>6475096.4499999993</v>
      </c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>
        <v>1117058.69</v>
      </c>
      <c r="W33" s="29">
        <v>929336.72</v>
      </c>
      <c r="X33" s="15"/>
      <c r="Y33" s="15"/>
      <c r="Z33" s="15"/>
      <c r="AA33" s="15"/>
      <c r="AB33" s="18">
        <v>2238602.2000000002</v>
      </c>
      <c r="AC33" s="15">
        <v>0</v>
      </c>
      <c r="AD33" s="15"/>
      <c r="AE33" s="15"/>
      <c r="AF33" s="15"/>
      <c r="AG33" s="15"/>
      <c r="AH33" s="15"/>
      <c r="AI33" s="15"/>
      <c r="AJ33" s="15">
        <v>543611.13</v>
      </c>
      <c r="AK33" s="29">
        <v>380000</v>
      </c>
      <c r="AL33" s="15">
        <v>2415707</v>
      </c>
      <c r="AM33" s="15">
        <v>1811781</v>
      </c>
      <c r="AN33" s="15">
        <v>663915.48</v>
      </c>
      <c r="AO33" s="29">
        <v>497936.61</v>
      </c>
      <c r="AP33" s="15"/>
      <c r="AQ33" s="15"/>
      <c r="AR33" s="15"/>
      <c r="AS33" s="15"/>
      <c r="AT33" s="15"/>
      <c r="AU33" s="15"/>
      <c r="AV33" s="15">
        <v>349061.6</v>
      </c>
      <c r="AW33" s="15">
        <v>349061.6</v>
      </c>
      <c r="AX33" s="15">
        <v>2836851.85</v>
      </c>
      <c r="AY33" s="15">
        <v>0</v>
      </c>
      <c r="AZ33" s="15"/>
      <c r="BA33" s="15"/>
      <c r="BB33" s="15"/>
      <c r="BC33" s="15"/>
      <c r="BD33" s="15">
        <v>406560</v>
      </c>
      <c r="BE33" s="15">
        <v>356555.3</v>
      </c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>
        <v>944019</v>
      </c>
      <c r="BS33" s="15">
        <v>708014.25</v>
      </c>
      <c r="BT33" s="15">
        <v>6339220.4900000002</v>
      </c>
      <c r="BU33" s="29">
        <v>0</v>
      </c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29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29"/>
      <c r="DD33" s="15"/>
      <c r="DE33" s="15"/>
      <c r="DF33" s="15"/>
      <c r="DG33" s="15"/>
      <c r="DH33" s="35">
        <f>4500000+4200000</f>
        <v>8700000</v>
      </c>
      <c r="DI33" s="15">
        <v>0</v>
      </c>
      <c r="DJ33" s="15"/>
      <c r="DK33" s="29"/>
      <c r="DL33" s="15"/>
      <c r="DM33" s="29"/>
      <c r="DN33" s="15"/>
      <c r="DO33" s="15"/>
      <c r="DP33" s="15"/>
      <c r="DQ33" s="15"/>
      <c r="DR33" s="15"/>
      <c r="DS33" s="15"/>
      <c r="DT33" s="15"/>
      <c r="DU33" s="29"/>
      <c r="DV33" s="15"/>
      <c r="DW33" s="15"/>
      <c r="DX33" s="15"/>
      <c r="DY33" s="15"/>
      <c r="DZ33" s="15"/>
      <c r="EA33" s="15"/>
      <c r="EB33" s="15"/>
      <c r="EC33" s="15"/>
      <c r="ED33" s="15"/>
      <c r="EE33" s="29"/>
      <c r="EF33" s="15"/>
      <c r="EG33" s="15"/>
      <c r="EH33" s="15"/>
      <c r="EI33" s="15"/>
      <c r="EJ33" s="15"/>
      <c r="EK33" s="15"/>
      <c r="EL33" s="15">
        <v>1207854</v>
      </c>
      <c r="EM33" s="29">
        <v>905891</v>
      </c>
      <c r="EN33" s="15"/>
      <c r="EO33" s="15"/>
      <c r="EP33" s="15"/>
      <c r="EQ33" s="15"/>
      <c r="ER33" s="15">
        <v>2500000</v>
      </c>
      <c r="ES33" s="15">
        <v>0</v>
      </c>
      <c r="ET33" s="35">
        <v>600000</v>
      </c>
      <c r="EU33" s="29">
        <v>536519.97</v>
      </c>
      <c r="EV33" s="15"/>
      <c r="EW33" s="15"/>
      <c r="EX33" s="15"/>
      <c r="EY33" s="29"/>
      <c r="EZ33" s="15"/>
      <c r="FA33" s="29"/>
      <c r="FB33" s="35">
        <v>48000</v>
      </c>
      <c r="FC33" s="15">
        <v>0</v>
      </c>
      <c r="FD33" s="15"/>
      <c r="FE33" s="15"/>
      <c r="FF33" s="15"/>
      <c r="FG33" s="15"/>
      <c r="FH33" s="19">
        <f t="shared" si="6"/>
        <v>95222614.719999999</v>
      </c>
      <c r="FI33" s="19">
        <f t="shared" si="7"/>
        <v>63403767.25</v>
      </c>
      <c r="FJ33" s="15">
        <v>33607726</v>
      </c>
      <c r="FK33" s="29">
        <v>21830000</v>
      </c>
      <c r="FL33" s="15"/>
      <c r="FM33" s="15"/>
      <c r="FN33" s="15">
        <v>58499006.5</v>
      </c>
      <c r="FO33" s="29">
        <v>39791700</v>
      </c>
      <c r="FP33" s="15"/>
      <c r="FQ33" s="15"/>
      <c r="FR33" s="15"/>
      <c r="FS33" s="15"/>
      <c r="FT33" s="15">
        <v>481847</v>
      </c>
      <c r="FU33" s="15">
        <v>321200</v>
      </c>
      <c r="FV33" s="15">
        <v>748820</v>
      </c>
      <c r="FW33" s="15">
        <v>363485.17</v>
      </c>
      <c r="FX33" s="15">
        <v>1257906</v>
      </c>
      <c r="FY33" s="29">
        <v>789301.08</v>
      </c>
      <c r="FZ33" s="15">
        <v>25410</v>
      </c>
      <c r="GA33" s="15">
        <v>0</v>
      </c>
      <c r="GB33" s="15">
        <v>8731.7999999999993</v>
      </c>
      <c r="GC33" s="15">
        <v>0</v>
      </c>
      <c r="GD33" s="15">
        <v>405273.12</v>
      </c>
      <c r="GE33" s="15">
        <v>308081</v>
      </c>
      <c r="GF33" s="15">
        <v>43599.3</v>
      </c>
      <c r="GG33" s="15">
        <v>0</v>
      </c>
      <c r="GH33" s="15">
        <v>140392</v>
      </c>
      <c r="GI33" s="15">
        <v>0</v>
      </c>
      <c r="GJ33" s="15"/>
      <c r="GK33" s="15"/>
      <c r="GL33" s="15">
        <v>3903</v>
      </c>
      <c r="GM33" s="15">
        <v>0</v>
      </c>
      <c r="GN33" s="19">
        <f t="shared" si="8"/>
        <v>2381080</v>
      </c>
      <c r="GO33" s="19">
        <f t="shared" si="9"/>
        <v>488843.11</v>
      </c>
      <c r="GP33" s="29">
        <v>2005080</v>
      </c>
      <c r="GQ33" s="29">
        <v>488843.11</v>
      </c>
      <c r="GR33" s="29"/>
      <c r="GS33" s="29"/>
      <c r="GT33" s="15">
        <v>376000</v>
      </c>
      <c r="GU33" s="29">
        <v>0</v>
      </c>
      <c r="GV33" s="15"/>
      <c r="GW33" s="29"/>
      <c r="GX33" s="15"/>
      <c r="GY33" s="15"/>
      <c r="GZ33" s="15"/>
      <c r="HA33" s="15"/>
      <c r="HB33" s="15"/>
      <c r="HC33" s="15"/>
      <c r="HD33" s="15"/>
      <c r="HE33" s="15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3"/>
      <c r="KV33" s="13"/>
      <c r="KW33" s="13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</row>
    <row r="34" spans="1:610" x14ac:dyDescent="0.25">
      <c r="A34" s="4" t="s">
        <v>161</v>
      </c>
      <c r="B34" s="19">
        <f t="shared" si="1"/>
        <v>63932187.549999997</v>
      </c>
      <c r="C34" s="19">
        <f t="shared" si="2"/>
        <v>20614321.530000001</v>
      </c>
      <c r="D34" s="31">
        <f t="shared" si="3"/>
        <v>19438928</v>
      </c>
      <c r="E34" s="31">
        <f t="shared" si="4"/>
        <v>14764318</v>
      </c>
      <c r="F34" s="15">
        <v>16635300</v>
      </c>
      <c r="G34" s="29">
        <v>12476475</v>
      </c>
      <c r="H34" s="15">
        <v>2803628</v>
      </c>
      <c r="I34" s="29">
        <v>2287843</v>
      </c>
      <c r="J34" s="19">
        <f t="shared" si="0"/>
        <v>44493259.549999997</v>
      </c>
      <c r="K34" s="19">
        <f t="shared" si="5"/>
        <v>5850003.5299999993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29"/>
      <c r="X34" s="15"/>
      <c r="Y34" s="15"/>
      <c r="Z34" s="15"/>
      <c r="AA34" s="15"/>
      <c r="AB34" s="18"/>
      <c r="AC34" s="15"/>
      <c r="AD34" s="15"/>
      <c r="AE34" s="15"/>
      <c r="AF34" s="15"/>
      <c r="AG34" s="15"/>
      <c r="AH34" s="15"/>
      <c r="AI34" s="15"/>
      <c r="AJ34" s="15"/>
      <c r="AK34" s="29"/>
      <c r="AL34" s="15"/>
      <c r="AM34" s="15"/>
      <c r="AN34" s="15"/>
      <c r="AO34" s="29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>
        <v>14081746</v>
      </c>
      <c r="BG34" s="15">
        <v>0</v>
      </c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>
        <v>2841856.02</v>
      </c>
      <c r="BU34" s="29">
        <v>0</v>
      </c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29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29"/>
      <c r="DD34" s="15"/>
      <c r="DE34" s="15"/>
      <c r="DF34" s="15"/>
      <c r="DG34" s="15"/>
      <c r="DH34" s="15"/>
      <c r="DI34" s="15"/>
      <c r="DJ34" s="35">
        <v>2316062.5299999998</v>
      </c>
      <c r="DK34" s="29">
        <v>2316062.5299999998</v>
      </c>
      <c r="DL34" s="15"/>
      <c r="DM34" s="29"/>
      <c r="DN34" s="15"/>
      <c r="DO34" s="15"/>
      <c r="DP34" s="15"/>
      <c r="DQ34" s="15"/>
      <c r="DR34" s="15"/>
      <c r="DS34" s="15"/>
      <c r="DT34" s="15"/>
      <c r="DU34" s="29"/>
      <c r="DV34" s="15"/>
      <c r="DW34" s="15"/>
      <c r="DX34" s="15"/>
      <c r="DY34" s="15"/>
      <c r="DZ34" s="15">
        <v>20500000</v>
      </c>
      <c r="EA34" s="15">
        <v>0</v>
      </c>
      <c r="EB34" s="15"/>
      <c r="EC34" s="15"/>
      <c r="ED34" s="15"/>
      <c r="EE34" s="29"/>
      <c r="EF34" s="15"/>
      <c r="EG34" s="15"/>
      <c r="EH34" s="15"/>
      <c r="EI34" s="15"/>
      <c r="EJ34" s="15"/>
      <c r="EK34" s="15"/>
      <c r="EL34" s="15">
        <v>4478595</v>
      </c>
      <c r="EM34" s="29">
        <v>3358944</v>
      </c>
      <c r="EN34" s="15"/>
      <c r="EO34" s="15"/>
      <c r="EP34" s="15"/>
      <c r="EQ34" s="15"/>
      <c r="ER34" s="15"/>
      <c r="ES34" s="15"/>
      <c r="ET34" s="15"/>
      <c r="EU34" s="29"/>
      <c r="EV34" s="15"/>
      <c r="EW34" s="15"/>
      <c r="EX34" s="37">
        <v>275000</v>
      </c>
      <c r="EY34" s="29">
        <v>174997</v>
      </c>
      <c r="EZ34" s="15"/>
      <c r="FA34" s="29"/>
      <c r="FB34" s="15"/>
      <c r="FC34" s="15"/>
      <c r="FD34" s="15"/>
      <c r="FE34" s="15"/>
      <c r="FF34" s="15"/>
      <c r="FG34" s="15"/>
      <c r="FH34" s="19">
        <f t="shared" si="6"/>
        <v>0</v>
      </c>
      <c r="FI34" s="19">
        <f t="shared" si="7"/>
        <v>0</v>
      </c>
      <c r="FJ34" s="15"/>
      <c r="FK34" s="29"/>
      <c r="FL34" s="15"/>
      <c r="FM34" s="15"/>
      <c r="FN34" s="15"/>
      <c r="FO34" s="29"/>
      <c r="FP34" s="15"/>
      <c r="FQ34" s="15"/>
      <c r="FR34" s="15"/>
      <c r="FS34" s="15"/>
      <c r="FT34" s="15"/>
      <c r="FU34" s="15"/>
      <c r="FV34" s="15"/>
      <c r="FW34" s="15"/>
      <c r="FX34" s="15"/>
      <c r="FY34" s="29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9">
        <f t="shared" si="8"/>
        <v>0</v>
      </c>
      <c r="GO34" s="19">
        <f t="shared" si="9"/>
        <v>0</v>
      </c>
      <c r="GP34" s="29"/>
      <c r="GQ34" s="29"/>
      <c r="GR34" s="29"/>
      <c r="GS34" s="29"/>
      <c r="GT34" s="15"/>
      <c r="GU34" s="29"/>
      <c r="GV34" s="15"/>
      <c r="GW34" s="29"/>
      <c r="GX34" s="15"/>
      <c r="GY34" s="15"/>
      <c r="GZ34" s="15"/>
      <c r="HA34" s="15"/>
      <c r="HB34" s="15"/>
      <c r="HC34" s="15"/>
      <c r="HD34" s="15"/>
      <c r="HE34" s="15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3"/>
      <c r="KV34" s="13"/>
      <c r="KW34" s="13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</row>
    <row r="35" spans="1:610" x14ac:dyDescent="0.25">
      <c r="A35" s="5" t="s">
        <v>44</v>
      </c>
      <c r="B35" s="19">
        <f t="shared" si="1"/>
        <v>8468917</v>
      </c>
      <c r="C35" s="19">
        <f t="shared" si="2"/>
        <v>6343469.4000000004</v>
      </c>
      <c r="D35" s="31">
        <f t="shared" si="3"/>
        <v>7895290</v>
      </c>
      <c r="E35" s="31">
        <f t="shared" si="4"/>
        <v>5921460</v>
      </c>
      <c r="F35" s="15">
        <v>7494900</v>
      </c>
      <c r="G35" s="29">
        <v>5621175</v>
      </c>
      <c r="H35" s="15">
        <v>400390</v>
      </c>
      <c r="I35" s="29">
        <v>300285</v>
      </c>
      <c r="J35" s="19">
        <f t="shared" si="0"/>
        <v>492627</v>
      </c>
      <c r="K35" s="19">
        <f t="shared" si="5"/>
        <v>369471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29"/>
      <c r="X35" s="15"/>
      <c r="Y35" s="15"/>
      <c r="Z35" s="15"/>
      <c r="AA35" s="15"/>
      <c r="AB35" s="18"/>
      <c r="AC35" s="15"/>
      <c r="AD35" s="15"/>
      <c r="AE35" s="15"/>
      <c r="AF35" s="15"/>
      <c r="AG35" s="15"/>
      <c r="AH35" s="15"/>
      <c r="AI35" s="15"/>
      <c r="AJ35" s="15"/>
      <c r="AK35" s="29"/>
      <c r="AL35" s="15"/>
      <c r="AM35" s="15"/>
      <c r="AN35" s="15"/>
      <c r="AO35" s="29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29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29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29"/>
      <c r="DD35" s="15"/>
      <c r="DE35" s="15"/>
      <c r="DF35" s="15"/>
      <c r="DG35" s="15"/>
      <c r="DH35" s="15"/>
      <c r="DI35" s="15"/>
      <c r="DJ35" s="15"/>
      <c r="DK35" s="29"/>
      <c r="DL35" s="15"/>
      <c r="DM35" s="29"/>
      <c r="DN35" s="15"/>
      <c r="DO35" s="15"/>
      <c r="DP35" s="15"/>
      <c r="DQ35" s="15"/>
      <c r="DR35" s="15"/>
      <c r="DS35" s="15"/>
      <c r="DT35" s="15"/>
      <c r="DU35" s="29"/>
      <c r="DV35" s="15"/>
      <c r="DW35" s="15"/>
      <c r="DX35" s="15"/>
      <c r="DY35" s="15"/>
      <c r="DZ35" s="15"/>
      <c r="EA35" s="15"/>
      <c r="EB35" s="15"/>
      <c r="EC35" s="15"/>
      <c r="ED35" s="15"/>
      <c r="EE35" s="29"/>
      <c r="EF35" s="15"/>
      <c r="EG35" s="15"/>
      <c r="EH35" s="15"/>
      <c r="EI35" s="15"/>
      <c r="EJ35" s="15"/>
      <c r="EK35" s="15"/>
      <c r="EL35" s="15">
        <v>492627</v>
      </c>
      <c r="EM35" s="29">
        <v>369471</v>
      </c>
      <c r="EN35" s="15"/>
      <c r="EO35" s="15"/>
      <c r="EP35" s="15"/>
      <c r="EQ35" s="15"/>
      <c r="ER35" s="15"/>
      <c r="ES35" s="15"/>
      <c r="ET35" s="15"/>
      <c r="EU35" s="29"/>
      <c r="EV35" s="15"/>
      <c r="EW35" s="15"/>
      <c r="EX35" s="15"/>
      <c r="EY35" s="29"/>
      <c r="EZ35" s="15"/>
      <c r="FA35" s="29"/>
      <c r="FB35" s="15"/>
      <c r="FC35" s="15"/>
      <c r="FD35" s="15"/>
      <c r="FE35" s="15"/>
      <c r="FF35" s="15"/>
      <c r="FG35" s="15"/>
      <c r="FH35" s="19">
        <f t="shared" si="6"/>
        <v>81000</v>
      </c>
      <c r="FI35" s="19">
        <f t="shared" si="7"/>
        <v>52538.400000000001</v>
      </c>
      <c r="FJ35" s="15"/>
      <c r="FK35" s="29"/>
      <c r="FL35" s="15"/>
      <c r="FM35" s="15"/>
      <c r="FN35" s="15"/>
      <c r="FO35" s="29"/>
      <c r="FP35" s="15"/>
      <c r="FQ35" s="15"/>
      <c r="FR35" s="15"/>
      <c r="FS35" s="15"/>
      <c r="FT35" s="15"/>
      <c r="FU35" s="15"/>
      <c r="FV35" s="15"/>
      <c r="FW35" s="15"/>
      <c r="FX35" s="15"/>
      <c r="FY35" s="29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>
        <v>81000</v>
      </c>
      <c r="GK35" s="15">
        <v>52538.400000000001</v>
      </c>
      <c r="GL35" s="15"/>
      <c r="GM35" s="15"/>
      <c r="GN35" s="19">
        <f t="shared" si="8"/>
        <v>0</v>
      </c>
      <c r="GO35" s="19">
        <f t="shared" si="9"/>
        <v>0</v>
      </c>
      <c r="GP35" s="29"/>
      <c r="GQ35" s="29"/>
      <c r="GR35" s="29"/>
      <c r="GS35" s="29"/>
      <c r="GT35" s="15"/>
      <c r="GU35" s="29"/>
      <c r="GV35" s="15"/>
      <c r="GW35" s="29"/>
      <c r="GX35" s="15"/>
      <c r="GY35" s="15"/>
      <c r="GZ35" s="15"/>
      <c r="HA35" s="15"/>
      <c r="HB35" s="15"/>
      <c r="HC35" s="15"/>
      <c r="HD35" s="15"/>
      <c r="HE35" s="15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3"/>
      <c r="KV35" s="13"/>
      <c r="KW35" s="13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</row>
    <row r="36" spans="1:610" x14ac:dyDescent="0.25">
      <c r="A36" s="5" t="s">
        <v>45</v>
      </c>
      <c r="B36" s="19">
        <f t="shared" si="1"/>
        <v>4509433</v>
      </c>
      <c r="C36" s="19">
        <f t="shared" si="2"/>
        <v>3418298.99</v>
      </c>
      <c r="D36" s="31">
        <f t="shared" si="3"/>
        <v>4145454</v>
      </c>
      <c r="E36" s="31">
        <f t="shared" si="4"/>
        <v>3111404</v>
      </c>
      <c r="F36" s="15">
        <v>3971600</v>
      </c>
      <c r="G36" s="29">
        <v>2978694</v>
      </c>
      <c r="H36" s="15">
        <v>173854</v>
      </c>
      <c r="I36" s="29">
        <v>132710</v>
      </c>
      <c r="J36" s="19">
        <f t="shared" si="0"/>
        <v>282979</v>
      </c>
      <c r="K36" s="19">
        <f t="shared" si="5"/>
        <v>249734.25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29"/>
      <c r="X36" s="15"/>
      <c r="Y36" s="15"/>
      <c r="Z36" s="15"/>
      <c r="AA36" s="15"/>
      <c r="AB36" s="18"/>
      <c r="AC36" s="15"/>
      <c r="AD36" s="15"/>
      <c r="AE36" s="15"/>
      <c r="AF36" s="15"/>
      <c r="AG36" s="15"/>
      <c r="AH36" s="15"/>
      <c r="AI36" s="15"/>
      <c r="AJ36" s="15"/>
      <c r="AK36" s="29"/>
      <c r="AL36" s="15"/>
      <c r="AM36" s="15"/>
      <c r="AN36" s="15"/>
      <c r="AO36" s="29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29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29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29"/>
      <c r="DD36" s="15"/>
      <c r="DE36" s="15"/>
      <c r="DF36" s="15"/>
      <c r="DG36" s="15"/>
      <c r="DH36" s="15"/>
      <c r="DI36" s="15"/>
      <c r="DJ36" s="15"/>
      <c r="DK36" s="29"/>
      <c r="DL36" s="15"/>
      <c r="DM36" s="29"/>
      <c r="DN36" s="15"/>
      <c r="DO36" s="15"/>
      <c r="DP36" s="15"/>
      <c r="DQ36" s="15"/>
      <c r="DR36" s="15"/>
      <c r="DS36" s="15"/>
      <c r="DT36" s="15"/>
      <c r="DU36" s="29"/>
      <c r="DV36" s="15"/>
      <c r="DW36" s="15"/>
      <c r="DX36" s="15"/>
      <c r="DY36" s="15"/>
      <c r="DZ36" s="15"/>
      <c r="EA36" s="15"/>
      <c r="EB36" s="15"/>
      <c r="EC36" s="15"/>
      <c r="ED36" s="15"/>
      <c r="EE36" s="29"/>
      <c r="EF36" s="15"/>
      <c r="EG36" s="15"/>
      <c r="EH36" s="15"/>
      <c r="EI36" s="15"/>
      <c r="EJ36" s="15"/>
      <c r="EK36" s="15"/>
      <c r="EL36" s="15">
        <v>132979</v>
      </c>
      <c r="EM36" s="29">
        <v>99734.25</v>
      </c>
      <c r="EN36" s="15"/>
      <c r="EO36" s="15"/>
      <c r="EP36" s="15"/>
      <c r="EQ36" s="15"/>
      <c r="ER36" s="15"/>
      <c r="ES36" s="15"/>
      <c r="ET36" s="15"/>
      <c r="EU36" s="29"/>
      <c r="EV36" s="15"/>
      <c r="EW36" s="15"/>
      <c r="EX36" s="15"/>
      <c r="EY36" s="29"/>
      <c r="EZ36" s="35">
        <v>150000</v>
      </c>
      <c r="FA36" s="29">
        <v>150000</v>
      </c>
      <c r="FB36" s="15"/>
      <c r="FC36" s="15"/>
      <c r="FD36" s="15"/>
      <c r="FE36" s="15"/>
      <c r="FF36" s="15"/>
      <c r="FG36" s="15"/>
      <c r="FH36" s="19">
        <f t="shared" si="6"/>
        <v>81000</v>
      </c>
      <c r="FI36" s="19">
        <f t="shared" si="7"/>
        <v>57160.74</v>
      </c>
      <c r="FJ36" s="15"/>
      <c r="FK36" s="29"/>
      <c r="FL36" s="15"/>
      <c r="FM36" s="15"/>
      <c r="FN36" s="15"/>
      <c r="FO36" s="29"/>
      <c r="FP36" s="15"/>
      <c r="FQ36" s="15"/>
      <c r="FR36" s="15"/>
      <c r="FS36" s="15"/>
      <c r="FT36" s="15"/>
      <c r="FU36" s="15"/>
      <c r="FV36" s="15"/>
      <c r="FW36" s="15"/>
      <c r="FX36" s="15"/>
      <c r="FY36" s="29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>
        <v>81000</v>
      </c>
      <c r="GK36" s="15">
        <v>57160.74</v>
      </c>
      <c r="GL36" s="15"/>
      <c r="GM36" s="15"/>
      <c r="GN36" s="19">
        <f t="shared" si="8"/>
        <v>0</v>
      </c>
      <c r="GO36" s="19">
        <f t="shared" si="9"/>
        <v>0</v>
      </c>
      <c r="GP36" s="29"/>
      <c r="GQ36" s="29"/>
      <c r="GR36" s="29"/>
      <c r="GS36" s="29"/>
      <c r="GT36" s="15"/>
      <c r="GU36" s="29"/>
      <c r="GV36" s="15"/>
      <c r="GW36" s="29"/>
      <c r="GX36" s="15"/>
      <c r="GY36" s="15"/>
      <c r="GZ36" s="15"/>
      <c r="HA36" s="15"/>
      <c r="HB36" s="15"/>
      <c r="HC36" s="15"/>
      <c r="HD36" s="15"/>
      <c r="HE36" s="15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3"/>
      <c r="KV36" s="13"/>
      <c r="KW36" s="13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</row>
    <row r="37" spans="1:610" x14ac:dyDescent="0.25">
      <c r="A37" s="5" t="s">
        <v>46</v>
      </c>
      <c r="B37" s="19">
        <f t="shared" si="1"/>
        <v>6884091</v>
      </c>
      <c r="C37" s="19">
        <f t="shared" si="2"/>
        <v>5052979.8099999996</v>
      </c>
      <c r="D37" s="31">
        <f t="shared" si="3"/>
        <v>6151069</v>
      </c>
      <c r="E37" s="31">
        <f t="shared" si="4"/>
        <v>4621330</v>
      </c>
      <c r="F37" s="15">
        <v>5902300</v>
      </c>
      <c r="G37" s="29">
        <v>4426722</v>
      </c>
      <c r="H37" s="15">
        <v>248769</v>
      </c>
      <c r="I37" s="29">
        <v>194608</v>
      </c>
      <c r="J37" s="19">
        <f t="shared" si="0"/>
        <v>652022</v>
      </c>
      <c r="K37" s="19">
        <f t="shared" si="5"/>
        <v>376517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29"/>
      <c r="X37" s="15"/>
      <c r="Y37" s="15"/>
      <c r="Z37" s="15"/>
      <c r="AA37" s="15"/>
      <c r="AB37" s="18"/>
      <c r="AC37" s="15"/>
      <c r="AD37" s="15"/>
      <c r="AE37" s="15"/>
      <c r="AF37" s="15"/>
      <c r="AG37" s="15"/>
      <c r="AH37" s="15"/>
      <c r="AI37" s="15"/>
      <c r="AJ37" s="15"/>
      <c r="AK37" s="29"/>
      <c r="AL37" s="15"/>
      <c r="AM37" s="15"/>
      <c r="AN37" s="15"/>
      <c r="AO37" s="29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29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29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29"/>
      <c r="DD37" s="15"/>
      <c r="DE37" s="15"/>
      <c r="DF37" s="15"/>
      <c r="DG37" s="15"/>
      <c r="DH37" s="15"/>
      <c r="DI37" s="15"/>
      <c r="DJ37" s="15"/>
      <c r="DK37" s="29"/>
      <c r="DL37" s="15"/>
      <c r="DM37" s="29"/>
      <c r="DN37" s="15"/>
      <c r="DO37" s="15"/>
      <c r="DP37" s="15"/>
      <c r="DQ37" s="15"/>
      <c r="DR37" s="15"/>
      <c r="DS37" s="15"/>
      <c r="DT37" s="15"/>
      <c r="DU37" s="29"/>
      <c r="DV37" s="15"/>
      <c r="DW37" s="15"/>
      <c r="DX37" s="15"/>
      <c r="DY37" s="15"/>
      <c r="DZ37" s="15"/>
      <c r="EA37" s="15"/>
      <c r="EB37" s="15"/>
      <c r="EC37" s="15"/>
      <c r="ED37" s="15"/>
      <c r="EE37" s="29"/>
      <c r="EF37" s="15"/>
      <c r="EG37" s="15"/>
      <c r="EH37" s="15"/>
      <c r="EI37" s="15"/>
      <c r="EJ37" s="15"/>
      <c r="EK37" s="15"/>
      <c r="EL37" s="15">
        <v>502022</v>
      </c>
      <c r="EM37" s="29">
        <v>376517</v>
      </c>
      <c r="EN37" s="15"/>
      <c r="EO37" s="15"/>
      <c r="EP37" s="15"/>
      <c r="EQ37" s="15"/>
      <c r="ER37" s="15"/>
      <c r="ES37" s="15"/>
      <c r="ET37" s="15"/>
      <c r="EU37" s="29"/>
      <c r="EV37" s="37">
        <v>150000</v>
      </c>
      <c r="EW37" s="15">
        <v>0</v>
      </c>
      <c r="EX37" s="15"/>
      <c r="EY37" s="29"/>
      <c r="EZ37" s="15"/>
      <c r="FA37" s="29"/>
      <c r="FB37" s="15"/>
      <c r="FC37" s="15"/>
      <c r="FD37" s="15"/>
      <c r="FE37" s="15"/>
      <c r="FF37" s="15"/>
      <c r="FG37" s="15"/>
      <c r="FH37" s="19">
        <f t="shared" si="6"/>
        <v>81000</v>
      </c>
      <c r="FI37" s="19">
        <f t="shared" si="7"/>
        <v>55132.81</v>
      </c>
      <c r="FJ37" s="15"/>
      <c r="FK37" s="29"/>
      <c r="FL37" s="15"/>
      <c r="FM37" s="15"/>
      <c r="FN37" s="15"/>
      <c r="FO37" s="29"/>
      <c r="FP37" s="15"/>
      <c r="FQ37" s="15"/>
      <c r="FR37" s="15"/>
      <c r="FS37" s="15"/>
      <c r="FT37" s="15"/>
      <c r="FU37" s="15"/>
      <c r="FV37" s="15"/>
      <c r="FW37" s="15"/>
      <c r="FX37" s="15"/>
      <c r="FY37" s="29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>
        <v>81000</v>
      </c>
      <c r="GK37" s="15">
        <v>55132.81</v>
      </c>
      <c r="GL37" s="15"/>
      <c r="GM37" s="15"/>
      <c r="GN37" s="19">
        <f t="shared" si="8"/>
        <v>0</v>
      </c>
      <c r="GO37" s="19">
        <f t="shared" si="9"/>
        <v>0</v>
      </c>
      <c r="GP37" s="29"/>
      <c r="GQ37" s="29"/>
      <c r="GR37" s="29"/>
      <c r="GS37" s="29"/>
      <c r="GT37" s="15"/>
      <c r="GU37" s="29"/>
      <c r="GV37" s="15"/>
      <c r="GW37" s="29"/>
      <c r="GX37" s="15"/>
      <c r="GY37" s="15"/>
      <c r="GZ37" s="15"/>
      <c r="HA37" s="15"/>
      <c r="HB37" s="15"/>
      <c r="HC37" s="15"/>
      <c r="HD37" s="15"/>
      <c r="HE37" s="15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3"/>
      <c r="KV37" s="13"/>
      <c r="KW37" s="13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</row>
    <row r="38" spans="1:610" x14ac:dyDescent="0.25">
      <c r="A38" s="5" t="s">
        <v>47</v>
      </c>
      <c r="B38" s="19">
        <f t="shared" si="1"/>
        <v>2854904</v>
      </c>
      <c r="C38" s="19">
        <f t="shared" si="2"/>
        <v>2058990.62</v>
      </c>
      <c r="D38" s="31">
        <f t="shared" si="3"/>
        <v>2087038</v>
      </c>
      <c r="E38" s="31">
        <f t="shared" si="4"/>
        <v>1574388</v>
      </c>
      <c r="F38" s="15">
        <v>1803100</v>
      </c>
      <c r="G38" s="29">
        <v>1352322</v>
      </c>
      <c r="H38" s="15">
        <v>283938</v>
      </c>
      <c r="I38" s="29">
        <v>222066</v>
      </c>
      <c r="J38" s="19">
        <f t="shared" si="0"/>
        <v>686866</v>
      </c>
      <c r="K38" s="19">
        <f t="shared" si="5"/>
        <v>434966.77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29"/>
      <c r="X38" s="15"/>
      <c r="Y38" s="15"/>
      <c r="Z38" s="15"/>
      <c r="AA38" s="15"/>
      <c r="AB38" s="18"/>
      <c r="AC38" s="15"/>
      <c r="AD38" s="15"/>
      <c r="AE38" s="15"/>
      <c r="AF38" s="15"/>
      <c r="AG38" s="15"/>
      <c r="AH38" s="15"/>
      <c r="AI38" s="15"/>
      <c r="AJ38" s="15"/>
      <c r="AK38" s="29"/>
      <c r="AL38" s="15"/>
      <c r="AM38" s="15"/>
      <c r="AN38" s="15"/>
      <c r="AO38" s="29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29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29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29"/>
      <c r="DD38" s="15"/>
      <c r="DE38" s="15"/>
      <c r="DF38" s="15"/>
      <c r="DG38" s="15"/>
      <c r="DH38" s="15"/>
      <c r="DI38" s="15"/>
      <c r="DJ38" s="15"/>
      <c r="DK38" s="29"/>
      <c r="DL38" s="15"/>
      <c r="DM38" s="29"/>
      <c r="DN38" s="15"/>
      <c r="DO38" s="15"/>
      <c r="DP38" s="15"/>
      <c r="DQ38" s="15"/>
      <c r="DR38" s="15"/>
      <c r="DS38" s="15"/>
      <c r="DT38" s="15"/>
      <c r="DU38" s="29"/>
      <c r="DV38" s="15"/>
      <c r="DW38" s="15"/>
      <c r="DX38" s="15"/>
      <c r="DY38" s="15"/>
      <c r="DZ38" s="15"/>
      <c r="EA38" s="15"/>
      <c r="EB38" s="15"/>
      <c r="EC38" s="15"/>
      <c r="ED38" s="15"/>
      <c r="EE38" s="29"/>
      <c r="EF38" s="15"/>
      <c r="EG38" s="15"/>
      <c r="EH38" s="15"/>
      <c r="EI38" s="15"/>
      <c r="EJ38" s="15"/>
      <c r="EK38" s="15"/>
      <c r="EL38" s="15">
        <v>396866</v>
      </c>
      <c r="EM38" s="29">
        <v>297651</v>
      </c>
      <c r="EN38" s="15"/>
      <c r="EO38" s="15"/>
      <c r="EP38" s="15"/>
      <c r="EQ38" s="15"/>
      <c r="ER38" s="15"/>
      <c r="ES38" s="15"/>
      <c r="ET38" s="15"/>
      <c r="EU38" s="29"/>
      <c r="EV38" s="37">
        <v>100000</v>
      </c>
      <c r="EW38" s="15">
        <v>100000</v>
      </c>
      <c r="EX38" s="15"/>
      <c r="EY38" s="29"/>
      <c r="EZ38" s="35">
        <v>190000</v>
      </c>
      <c r="FA38" s="29">
        <v>37315.769999999997</v>
      </c>
      <c r="FB38" s="15"/>
      <c r="FC38" s="15"/>
      <c r="FD38" s="15"/>
      <c r="FE38" s="15"/>
      <c r="FF38" s="15"/>
      <c r="FG38" s="15"/>
      <c r="FH38" s="19">
        <f t="shared" si="6"/>
        <v>81000</v>
      </c>
      <c r="FI38" s="19">
        <f t="shared" si="7"/>
        <v>49635.85</v>
      </c>
      <c r="FJ38" s="15"/>
      <c r="FK38" s="29"/>
      <c r="FL38" s="15"/>
      <c r="FM38" s="15"/>
      <c r="FN38" s="15"/>
      <c r="FO38" s="29"/>
      <c r="FP38" s="15"/>
      <c r="FQ38" s="15"/>
      <c r="FR38" s="15"/>
      <c r="FS38" s="15"/>
      <c r="FT38" s="15"/>
      <c r="FU38" s="15"/>
      <c r="FV38" s="15"/>
      <c r="FW38" s="15"/>
      <c r="FX38" s="15"/>
      <c r="FY38" s="29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>
        <v>81000</v>
      </c>
      <c r="GK38" s="15">
        <v>49635.85</v>
      </c>
      <c r="GL38" s="15"/>
      <c r="GM38" s="15"/>
      <c r="GN38" s="19">
        <f t="shared" si="8"/>
        <v>0</v>
      </c>
      <c r="GO38" s="19">
        <f t="shared" si="9"/>
        <v>0</v>
      </c>
      <c r="GP38" s="29"/>
      <c r="GQ38" s="29"/>
      <c r="GR38" s="29"/>
      <c r="GS38" s="29"/>
      <c r="GT38" s="15"/>
      <c r="GU38" s="29"/>
      <c r="GV38" s="15"/>
      <c r="GW38" s="29"/>
      <c r="GX38" s="15"/>
      <c r="GY38" s="15"/>
      <c r="GZ38" s="15"/>
      <c r="HA38" s="15"/>
      <c r="HB38" s="15"/>
      <c r="HC38" s="15"/>
      <c r="HD38" s="15"/>
      <c r="HE38" s="15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3"/>
      <c r="KV38" s="13"/>
      <c r="KW38" s="13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</row>
    <row r="39" spans="1:610" x14ac:dyDescent="0.25">
      <c r="A39" s="4" t="s">
        <v>48</v>
      </c>
      <c r="B39" s="19">
        <f t="shared" si="1"/>
        <v>729221618.61000001</v>
      </c>
      <c r="C39" s="19">
        <f t="shared" si="2"/>
        <v>514488486.95999998</v>
      </c>
      <c r="D39" s="31">
        <f t="shared" si="3"/>
        <v>157811300</v>
      </c>
      <c r="E39" s="31">
        <f t="shared" si="4"/>
        <v>121584671</v>
      </c>
      <c r="F39" s="15">
        <v>140292900</v>
      </c>
      <c r="G39" s="29">
        <v>105219675</v>
      </c>
      <c r="H39" s="15">
        <v>17518400</v>
      </c>
      <c r="I39" s="29">
        <f>13138794+3226202</f>
        <v>16364996</v>
      </c>
      <c r="J39" s="19">
        <f t="shared" si="0"/>
        <v>246109763.25999996</v>
      </c>
      <c r="K39" s="19">
        <f t="shared" si="5"/>
        <v>156547835.25</v>
      </c>
      <c r="L39" s="15"/>
      <c r="M39" s="15"/>
      <c r="N39" s="15"/>
      <c r="O39" s="15"/>
      <c r="P39" s="15"/>
      <c r="Q39" s="15"/>
      <c r="R39" s="15"/>
      <c r="S39" s="15"/>
      <c r="T39" s="15">
        <v>35618.46</v>
      </c>
      <c r="U39" s="15"/>
      <c r="V39" s="15">
        <v>2234117.36</v>
      </c>
      <c r="W39" s="29">
        <v>1856795.23</v>
      </c>
      <c r="X39" s="15"/>
      <c r="Y39" s="15"/>
      <c r="Z39" s="15"/>
      <c r="AA39" s="15"/>
      <c r="AB39" s="18">
        <v>4477204.4000000004</v>
      </c>
      <c r="AC39" s="15">
        <v>4477204.4000000004</v>
      </c>
      <c r="AD39" s="15">
        <v>39722734.869999997</v>
      </c>
      <c r="AE39" s="15">
        <v>39722734.869999997</v>
      </c>
      <c r="AF39" s="15">
        <v>124190841.27</v>
      </c>
      <c r="AG39" s="15">
        <v>79058311.430000007</v>
      </c>
      <c r="AH39" s="15"/>
      <c r="AI39" s="15"/>
      <c r="AJ39" s="15">
        <v>462526.82</v>
      </c>
      <c r="AK39" s="29">
        <v>308351.21999999997</v>
      </c>
      <c r="AL39" s="15"/>
      <c r="AM39" s="15"/>
      <c r="AN39" s="15"/>
      <c r="AO39" s="29"/>
      <c r="AP39" s="15"/>
      <c r="AQ39" s="15"/>
      <c r="AR39" s="15"/>
      <c r="AS39" s="15"/>
      <c r="AT39" s="15"/>
      <c r="AU39" s="15"/>
      <c r="AV39" s="15">
        <v>903374</v>
      </c>
      <c r="AW39" s="15">
        <v>903374</v>
      </c>
      <c r="AX39" s="15">
        <v>6889060.7199999997</v>
      </c>
      <c r="AY39" s="15">
        <v>1033359.11</v>
      </c>
      <c r="AZ39" s="15">
        <v>2259172.91</v>
      </c>
      <c r="BA39" s="15">
        <v>2241338.42</v>
      </c>
      <c r="BB39" s="15"/>
      <c r="BC39" s="15"/>
      <c r="BD39" s="15">
        <v>787710</v>
      </c>
      <c r="BE39" s="15">
        <v>415702.1</v>
      </c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>
        <v>15681543.779999999</v>
      </c>
      <c r="BU39" s="29">
        <v>0</v>
      </c>
      <c r="BV39" s="15"/>
      <c r="BW39" s="15"/>
      <c r="BX39" s="15"/>
      <c r="BY39" s="15"/>
      <c r="BZ39" s="42">
        <v>1505379.97</v>
      </c>
      <c r="CA39" s="15">
        <v>0</v>
      </c>
      <c r="CB39" s="15"/>
      <c r="CC39" s="15"/>
      <c r="CD39" s="15">
        <v>8480887.0999999996</v>
      </c>
      <c r="CE39" s="15">
        <v>4575472.72</v>
      </c>
      <c r="CF39" s="29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29"/>
      <c r="DD39" s="15"/>
      <c r="DE39" s="15"/>
      <c r="DF39" s="15"/>
      <c r="DG39" s="15"/>
      <c r="DH39" s="38">
        <f>5942641+7955913.18</f>
        <v>13898554.18</v>
      </c>
      <c r="DI39" s="15">
        <v>11725575.810000001</v>
      </c>
      <c r="DJ39" s="35">
        <v>1429263.2</v>
      </c>
      <c r="DK39" s="29">
        <v>612541.37</v>
      </c>
      <c r="DL39" s="35">
        <v>1624699.22</v>
      </c>
      <c r="DM39" s="29">
        <v>0</v>
      </c>
      <c r="DN39" s="15"/>
      <c r="DO39" s="15"/>
      <c r="DP39" s="42">
        <v>8400000</v>
      </c>
      <c r="DQ39" s="15">
        <v>0</v>
      </c>
      <c r="DR39" s="15"/>
      <c r="DS39" s="15"/>
      <c r="DT39" s="15"/>
      <c r="DU39" s="29"/>
      <c r="DV39" s="15"/>
      <c r="DW39" s="15"/>
      <c r="DX39" s="15"/>
      <c r="DY39" s="15"/>
      <c r="DZ39" s="15"/>
      <c r="EA39" s="15"/>
      <c r="EB39" s="15"/>
      <c r="EC39" s="15"/>
      <c r="ED39" s="15"/>
      <c r="EE39" s="29"/>
      <c r="EF39" s="15"/>
      <c r="EG39" s="15"/>
      <c r="EH39" s="15">
        <v>107527</v>
      </c>
      <c r="EI39" s="29">
        <v>107527</v>
      </c>
      <c r="EJ39" s="15">
        <v>53764</v>
      </c>
      <c r="EK39" s="29">
        <v>53764</v>
      </c>
      <c r="EL39" s="15">
        <v>11215784</v>
      </c>
      <c r="EM39" s="29">
        <v>8411838</v>
      </c>
      <c r="EN39" s="15"/>
      <c r="EO39" s="15"/>
      <c r="EP39" s="15"/>
      <c r="EQ39" s="15"/>
      <c r="ER39" s="15"/>
      <c r="ES39" s="15"/>
      <c r="ET39" s="35">
        <v>1750000</v>
      </c>
      <c r="EU39" s="29">
        <v>1043945.57</v>
      </c>
      <c r="EV39" s="15"/>
      <c r="EW39" s="15"/>
      <c r="EX39" s="15"/>
      <c r="EY39" s="29"/>
      <c r="EZ39" s="15"/>
      <c r="FA39" s="29"/>
      <c r="FB39" s="15"/>
      <c r="FC39" s="15"/>
      <c r="FD39" s="15"/>
      <c r="FE39" s="15"/>
      <c r="FF39" s="15"/>
      <c r="FG39" s="15"/>
      <c r="FH39" s="19">
        <f t="shared" si="6"/>
        <v>281305962.20999998</v>
      </c>
      <c r="FI39" s="19">
        <f t="shared" si="7"/>
        <v>200609787.65000001</v>
      </c>
      <c r="FJ39" s="15">
        <v>28136820</v>
      </c>
      <c r="FK39" s="29">
        <v>20626900</v>
      </c>
      <c r="FL39" s="15"/>
      <c r="FM39" s="15"/>
      <c r="FN39" s="15">
        <v>246879814.75</v>
      </c>
      <c r="FO39" s="29">
        <v>175680600</v>
      </c>
      <c r="FP39" s="15"/>
      <c r="FQ39" s="15"/>
      <c r="FR39" s="15">
        <v>690555</v>
      </c>
      <c r="FS39" s="15">
        <v>460370</v>
      </c>
      <c r="FT39" s="15">
        <v>173887</v>
      </c>
      <c r="FU39" s="15">
        <v>115924</v>
      </c>
      <c r="FV39" s="15">
        <v>2047823.4</v>
      </c>
      <c r="FW39" s="15">
        <v>692677.77</v>
      </c>
      <c r="FX39" s="15">
        <v>2146914</v>
      </c>
      <c r="FY39" s="29">
        <v>2146914</v>
      </c>
      <c r="FZ39" s="15">
        <v>78771</v>
      </c>
      <c r="GA39" s="15">
        <v>78540</v>
      </c>
      <c r="GB39" s="15">
        <v>18802</v>
      </c>
      <c r="GC39" s="15">
        <v>0</v>
      </c>
      <c r="GD39" s="15">
        <v>898338.65</v>
      </c>
      <c r="GE39" s="15">
        <v>698863.65</v>
      </c>
      <c r="GF39" s="15">
        <v>108998.25</v>
      </c>
      <c r="GG39" s="15">
        <v>108998.23</v>
      </c>
      <c r="GH39" s="15">
        <v>120035.16</v>
      </c>
      <c r="GI39" s="15">
        <v>0</v>
      </c>
      <c r="GJ39" s="15"/>
      <c r="GK39" s="15"/>
      <c r="GL39" s="15">
        <v>5203</v>
      </c>
      <c r="GM39" s="15">
        <v>0</v>
      </c>
      <c r="GN39" s="19">
        <f t="shared" si="8"/>
        <v>43994593.140000001</v>
      </c>
      <c r="GO39" s="19">
        <f t="shared" si="9"/>
        <v>35746193.060000002</v>
      </c>
      <c r="GP39" s="29">
        <v>4244520</v>
      </c>
      <c r="GQ39" s="29">
        <v>1061130</v>
      </c>
      <c r="GR39" s="29">
        <v>29577613.07</v>
      </c>
      <c r="GS39" s="29">
        <v>29577613.059999999</v>
      </c>
      <c r="GT39" s="15">
        <v>107450</v>
      </c>
      <c r="GU39" s="29">
        <v>107450</v>
      </c>
      <c r="GV39" s="15">
        <v>5065010.07</v>
      </c>
      <c r="GW39" s="29">
        <v>0</v>
      </c>
      <c r="GX39" s="15"/>
      <c r="GY39" s="15"/>
      <c r="GZ39" s="15"/>
      <c r="HA39" s="15"/>
      <c r="HB39" s="15"/>
      <c r="HC39" s="15"/>
      <c r="HD39" s="15">
        <v>5000000</v>
      </c>
      <c r="HE39" s="15">
        <v>5000000</v>
      </c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3"/>
      <c r="KV39" s="13"/>
      <c r="KW39" s="13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</row>
    <row r="40" spans="1:610" x14ac:dyDescent="0.25">
      <c r="A40" s="5" t="s">
        <v>49</v>
      </c>
      <c r="B40" s="19">
        <f t="shared" si="1"/>
        <v>5399800</v>
      </c>
      <c r="C40" s="19">
        <f t="shared" si="2"/>
        <v>4043900.51</v>
      </c>
      <c r="D40" s="31">
        <f t="shared" si="3"/>
        <v>5318800</v>
      </c>
      <c r="E40" s="31">
        <f t="shared" si="4"/>
        <v>3989097</v>
      </c>
      <c r="F40" s="15">
        <v>5318800</v>
      </c>
      <c r="G40" s="29">
        <v>3989097</v>
      </c>
      <c r="H40" s="15">
        <v>0</v>
      </c>
      <c r="I40" s="29"/>
      <c r="J40" s="19">
        <f t="shared" si="0"/>
        <v>0</v>
      </c>
      <c r="K40" s="19">
        <f t="shared" si="5"/>
        <v>0</v>
      </c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29"/>
      <c r="X40" s="15"/>
      <c r="Y40" s="15"/>
      <c r="Z40" s="15"/>
      <c r="AA40" s="15"/>
      <c r="AB40" s="18"/>
      <c r="AC40" s="15"/>
      <c r="AD40" s="15"/>
      <c r="AE40" s="15"/>
      <c r="AF40" s="15"/>
      <c r="AG40" s="15"/>
      <c r="AH40" s="15"/>
      <c r="AI40" s="15"/>
      <c r="AJ40" s="15"/>
      <c r="AK40" s="29"/>
      <c r="AL40" s="15"/>
      <c r="AM40" s="15"/>
      <c r="AN40" s="15"/>
      <c r="AO40" s="29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29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29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29"/>
      <c r="DD40" s="15"/>
      <c r="DE40" s="15"/>
      <c r="DF40" s="15"/>
      <c r="DG40" s="15"/>
      <c r="DH40" s="15"/>
      <c r="DI40" s="15"/>
      <c r="DJ40" s="15"/>
      <c r="DK40" s="29"/>
      <c r="DL40" s="15"/>
      <c r="DM40" s="29"/>
      <c r="DN40" s="15"/>
      <c r="DO40" s="15"/>
      <c r="DP40" s="15"/>
      <c r="DQ40" s="15"/>
      <c r="DR40" s="15"/>
      <c r="DS40" s="15"/>
      <c r="DT40" s="15"/>
      <c r="DU40" s="29"/>
      <c r="DV40" s="15"/>
      <c r="DW40" s="15"/>
      <c r="DX40" s="15"/>
      <c r="DY40" s="15"/>
      <c r="DZ40" s="15"/>
      <c r="EA40" s="15"/>
      <c r="EB40" s="15"/>
      <c r="EC40" s="15"/>
      <c r="ED40" s="15"/>
      <c r="EE40" s="29"/>
      <c r="EF40" s="15"/>
      <c r="EG40" s="15"/>
      <c r="EH40" s="15"/>
      <c r="EI40" s="15"/>
      <c r="EJ40" s="15"/>
      <c r="EK40" s="15"/>
      <c r="EL40" s="15"/>
      <c r="EM40" s="29"/>
      <c r="EN40" s="15"/>
      <c r="EO40" s="15"/>
      <c r="EP40" s="15"/>
      <c r="EQ40" s="15"/>
      <c r="ER40" s="15"/>
      <c r="ES40" s="15"/>
      <c r="ET40" s="15"/>
      <c r="EU40" s="29"/>
      <c r="EV40" s="15"/>
      <c r="EW40" s="15"/>
      <c r="EX40" s="15"/>
      <c r="EY40" s="29"/>
      <c r="EZ40" s="35"/>
      <c r="FA40" s="29"/>
      <c r="FB40" s="15"/>
      <c r="FC40" s="15"/>
      <c r="FD40" s="15"/>
      <c r="FE40" s="15"/>
      <c r="FF40" s="15"/>
      <c r="FG40" s="15"/>
      <c r="FH40" s="19">
        <f t="shared" si="6"/>
        <v>81000</v>
      </c>
      <c r="FI40" s="19">
        <f t="shared" si="7"/>
        <v>54803.51</v>
      </c>
      <c r="FJ40" s="15"/>
      <c r="FK40" s="29"/>
      <c r="FL40" s="15"/>
      <c r="FM40" s="15"/>
      <c r="FN40" s="15"/>
      <c r="FO40" s="29"/>
      <c r="FP40" s="15"/>
      <c r="FQ40" s="15"/>
      <c r="FR40" s="15"/>
      <c r="FS40" s="15"/>
      <c r="FT40" s="15"/>
      <c r="FU40" s="15"/>
      <c r="FV40" s="15"/>
      <c r="FW40" s="15"/>
      <c r="FX40" s="15"/>
      <c r="FY40" s="29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>
        <v>81000</v>
      </c>
      <c r="GK40" s="15">
        <v>54803.51</v>
      </c>
      <c r="GL40" s="15"/>
      <c r="GM40" s="15"/>
      <c r="GN40" s="19">
        <f t="shared" si="8"/>
        <v>0</v>
      </c>
      <c r="GO40" s="19">
        <f t="shared" si="9"/>
        <v>0</v>
      </c>
      <c r="GP40" s="29"/>
      <c r="GQ40" s="29"/>
      <c r="GR40" s="29"/>
      <c r="GS40" s="29"/>
      <c r="GT40" s="15"/>
      <c r="GU40" s="29"/>
      <c r="GV40" s="15"/>
      <c r="GW40" s="29"/>
      <c r="GX40" s="15"/>
      <c r="GY40" s="15"/>
      <c r="GZ40" s="15"/>
      <c r="HA40" s="15"/>
      <c r="HB40" s="15"/>
      <c r="HC40" s="15"/>
      <c r="HD40" s="15"/>
      <c r="HE40" s="15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3"/>
      <c r="KV40" s="13"/>
      <c r="KW40" s="13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</row>
    <row r="41" spans="1:610" x14ac:dyDescent="0.25">
      <c r="A41" s="5" t="s">
        <v>50</v>
      </c>
      <c r="B41" s="19">
        <f t="shared" si="1"/>
        <v>5496500</v>
      </c>
      <c r="C41" s="19">
        <f t="shared" si="2"/>
        <v>3596964.34</v>
      </c>
      <c r="D41" s="31">
        <f t="shared" si="3"/>
        <v>4715500</v>
      </c>
      <c r="E41" s="31">
        <f t="shared" si="4"/>
        <v>3536622</v>
      </c>
      <c r="F41" s="15">
        <v>4715500</v>
      </c>
      <c r="G41" s="29">
        <v>3536622</v>
      </c>
      <c r="H41" s="15">
        <v>0</v>
      </c>
      <c r="I41" s="29"/>
      <c r="J41" s="19">
        <f t="shared" si="0"/>
        <v>700000</v>
      </c>
      <c r="K41" s="19">
        <f t="shared" si="5"/>
        <v>0</v>
      </c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29"/>
      <c r="X41" s="15"/>
      <c r="Y41" s="15"/>
      <c r="Z41" s="15"/>
      <c r="AA41" s="15"/>
      <c r="AB41" s="18"/>
      <c r="AC41" s="15"/>
      <c r="AD41" s="15"/>
      <c r="AE41" s="15"/>
      <c r="AF41" s="15"/>
      <c r="AG41" s="15"/>
      <c r="AH41" s="15"/>
      <c r="AI41" s="15"/>
      <c r="AJ41" s="15"/>
      <c r="AK41" s="29"/>
      <c r="AL41" s="15"/>
      <c r="AM41" s="15"/>
      <c r="AN41" s="15"/>
      <c r="AO41" s="29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29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29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>
        <v>700000</v>
      </c>
      <c r="DC41" s="29">
        <v>0</v>
      </c>
      <c r="DD41" s="15"/>
      <c r="DE41" s="15"/>
      <c r="DF41" s="15"/>
      <c r="DG41" s="15"/>
      <c r="DH41" s="15"/>
      <c r="DI41" s="15"/>
      <c r="DJ41" s="15"/>
      <c r="DK41" s="29"/>
      <c r="DL41" s="15"/>
      <c r="DM41" s="29"/>
      <c r="DN41" s="15"/>
      <c r="DO41" s="15"/>
      <c r="DP41" s="15"/>
      <c r="DQ41" s="15"/>
      <c r="DR41" s="15"/>
      <c r="DS41" s="15"/>
      <c r="DT41" s="15"/>
      <c r="DU41" s="29"/>
      <c r="DV41" s="15"/>
      <c r="DW41" s="15"/>
      <c r="DX41" s="15"/>
      <c r="DY41" s="15"/>
      <c r="DZ41" s="15"/>
      <c r="EA41" s="15"/>
      <c r="EB41" s="15"/>
      <c r="EC41" s="15"/>
      <c r="ED41" s="15"/>
      <c r="EE41" s="29"/>
      <c r="EF41" s="15"/>
      <c r="EG41" s="15"/>
      <c r="EH41" s="15"/>
      <c r="EI41" s="15"/>
      <c r="EJ41" s="15"/>
      <c r="EK41" s="15"/>
      <c r="EL41" s="15"/>
      <c r="EM41" s="29"/>
      <c r="EN41" s="15"/>
      <c r="EO41" s="15"/>
      <c r="EP41" s="15"/>
      <c r="EQ41" s="15"/>
      <c r="ER41" s="15"/>
      <c r="ES41" s="15"/>
      <c r="ET41" s="15"/>
      <c r="EU41" s="29"/>
      <c r="EV41" s="15"/>
      <c r="EW41" s="15"/>
      <c r="EX41" s="15"/>
      <c r="EY41" s="29"/>
      <c r="EZ41" s="15"/>
      <c r="FA41" s="29"/>
      <c r="FB41" s="15"/>
      <c r="FC41" s="15"/>
      <c r="FD41" s="15"/>
      <c r="FE41" s="15"/>
      <c r="FF41" s="15"/>
      <c r="FG41" s="15"/>
      <c r="FH41" s="19">
        <f t="shared" si="6"/>
        <v>81000</v>
      </c>
      <c r="FI41" s="19">
        <f t="shared" si="7"/>
        <v>60342.34</v>
      </c>
      <c r="FJ41" s="15"/>
      <c r="FK41" s="29"/>
      <c r="FL41" s="15"/>
      <c r="FM41" s="15"/>
      <c r="FN41" s="15"/>
      <c r="FO41" s="29"/>
      <c r="FP41" s="15"/>
      <c r="FQ41" s="15"/>
      <c r="FR41" s="15"/>
      <c r="FS41" s="15"/>
      <c r="FT41" s="15"/>
      <c r="FU41" s="15"/>
      <c r="FV41" s="15"/>
      <c r="FW41" s="15"/>
      <c r="FX41" s="15"/>
      <c r="FY41" s="29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>
        <v>81000</v>
      </c>
      <c r="GK41" s="15">
        <v>60342.34</v>
      </c>
      <c r="GL41" s="15"/>
      <c r="GM41" s="15"/>
      <c r="GN41" s="19">
        <f t="shared" si="8"/>
        <v>0</v>
      </c>
      <c r="GO41" s="19">
        <f t="shared" si="9"/>
        <v>0</v>
      </c>
      <c r="GP41" s="29"/>
      <c r="GQ41" s="29"/>
      <c r="GR41" s="29"/>
      <c r="GS41" s="29"/>
      <c r="GT41" s="15"/>
      <c r="GU41" s="29"/>
      <c r="GV41" s="15"/>
      <c r="GW41" s="29"/>
      <c r="GX41" s="15"/>
      <c r="GY41" s="15"/>
      <c r="GZ41" s="15"/>
      <c r="HA41" s="15"/>
      <c r="HB41" s="15"/>
      <c r="HC41" s="15"/>
      <c r="HD41" s="15"/>
      <c r="HE41" s="15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3"/>
      <c r="KV41" s="13"/>
      <c r="KW41" s="13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</row>
    <row r="42" spans="1:610" x14ac:dyDescent="0.25">
      <c r="A42" s="5" t="s">
        <v>51</v>
      </c>
      <c r="B42" s="19">
        <f t="shared" si="1"/>
        <v>10240900</v>
      </c>
      <c r="C42" s="19">
        <f t="shared" si="2"/>
        <v>7762571.1799999997</v>
      </c>
      <c r="D42" s="31">
        <f t="shared" si="3"/>
        <v>9663600</v>
      </c>
      <c r="E42" s="31">
        <f t="shared" si="4"/>
        <v>7247700</v>
      </c>
      <c r="F42" s="15">
        <v>9663600</v>
      </c>
      <c r="G42" s="29">
        <v>7247700</v>
      </c>
      <c r="H42" s="15">
        <v>0</v>
      </c>
      <c r="I42" s="29"/>
      <c r="J42" s="19">
        <f t="shared" si="0"/>
        <v>375000</v>
      </c>
      <c r="K42" s="19">
        <f t="shared" si="5"/>
        <v>375000</v>
      </c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29"/>
      <c r="X42" s="15"/>
      <c r="Y42" s="15"/>
      <c r="Z42" s="15"/>
      <c r="AA42" s="15"/>
      <c r="AB42" s="18"/>
      <c r="AC42" s="15"/>
      <c r="AD42" s="15"/>
      <c r="AE42" s="15"/>
      <c r="AF42" s="15"/>
      <c r="AG42" s="15"/>
      <c r="AH42" s="15"/>
      <c r="AI42" s="15"/>
      <c r="AJ42" s="15"/>
      <c r="AK42" s="29"/>
      <c r="AL42" s="15"/>
      <c r="AM42" s="15"/>
      <c r="AN42" s="15"/>
      <c r="AO42" s="29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29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29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>
        <v>375000</v>
      </c>
      <c r="DC42" s="29">
        <v>375000</v>
      </c>
      <c r="DD42" s="15"/>
      <c r="DE42" s="15"/>
      <c r="DF42" s="15"/>
      <c r="DG42" s="15"/>
      <c r="DH42" s="15"/>
      <c r="DI42" s="15"/>
      <c r="DJ42" s="15"/>
      <c r="DK42" s="29"/>
      <c r="DL42" s="15"/>
      <c r="DM42" s="29"/>
      <c r="DN42" s="15"/>
      <c r="DO42" s="15"/>
      <c r="DP42" s="15"/>
      <c r="DQ42" s="15"/>
      <c r="DR42" s="15"/>
      <c r="DS42" s="15"/>
      <c r="DT42" s="15"/>
      <c r="DU42" s="29"/>
      <c r="DV42" s="15"/>
      <c r="DW42" s="15"/>
      <c r="DX42" s="15"/>
      <c r="DY42" s="15"/>
      <c r="DZ42" s="15"/>
      <c r="EA42" s="15"/>
      <c r="EB42" s="15"/>
      <c r="EC42" s="15"/>
      <c r="ED42" s="15"/>
      <c r="EE42" s="29"/>
      <c r="EF42" s="15"/>
      <c r="EG42" s="15"/>
      <c r="EH42" s="15"/>
      <c r="EI42" s="15"/>
      <c r="EJ42" s="15"/>
      <c r="EK42" s="15"/>
      <c r="EL42" s="15"/>
      <c r="EM42" s="29"/>
      <c r="EN42" s="15"/>
      <c r="EO42" s="15"/>
      <c r="EP42" s="15"/>
      <c r="EQ42" s="15"/>
      <c r="ER42" s="15"/>
      <c r="ES42" s="15"/>
      <c r="ET42" s="15"/>
      <c r="EU42" s="29"/>
      <c r="EV42" s="15"/>
      <c r="EW42" s="15"/>
      <c r="EX42" s="15"/>
      <c r="EY42" s="29"/>
      <c r="EZ42" s="15"/>
      <c r="FA42" s="29"/>
      <c r="FB42" s="15"/>
      <c r="FC42" s="15"/>
      <c r="FD42" s="15"/>
      <c r="FE42" s="15"/>
      <c r="FF42" s="15"/>
      <c r="FG42" s="15"/>
      <c r="FH42" s="19">
        <f t="shared" si="6"/>
        <v>202300</v>
      </c>
      <c r="FI42" s="19">
        <f t="shared" si="7"/>
        <v>139871.18</v>
      </c>
      <c r="FJ42" s="15"/>
      <c r="FK42" s="29"/>
      <c r="FL42" s="15"/>
      <c r="FM42" s="15"/>
      <c r="FN42" s="15"/>
      <c r="FO42" s="29"/>
      <c r="FP42" s="15"/>
      <c r="FQ42" s="15"/>
      <c r="FR42" s="15"/>
      <c r="FS42" s="15"/>
      <c r="FT42" s="15"/>
      <c r="FU42" s="15"/>
      <c r="FV42" s="15"/>
      <c r="FW42" s="15"/>
      <c r="FX42" s="15"/>
      <c r="FY42" s="29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>
        <v>202300</v>
      </c>
      <c r="GK42" s="15">
        <v>139871.18</v>
      </c>
      <c r="GL42" s="15"/>
      <c r="GM42" s="15"/>
      <c r="GN42" s="19">
        <f t="shared" si="8"/>
        <v>0</v>
      </c>
      <c r="GO42" s="19">
        <f t="shared" si="9"/>
        <v>0</v>
      </c>
      <c r="GP42" s="29"/>
      <c r="GQ42" s="29"/>
      <c r="GR42" s="29"/>
      <c r="GS42" s="29"/>
      <c r="GT42" s="15"/>
      <c r="GU42" s="29"/>
      <c r="GV42" s="15"/>
      <c r="GW42" s="29"/>
      <c r="GX42" s="15"/>
      <c r="GY42" s="15"/>
      <c r="GZ42" s="15"/>
      <c r="HA42" s="15"/>
      <c r="HB42" s="15"/>
      <c r="HC42" s="15"/>
      <c r="HD42" s="15"/>
      <c r="HE42" s="15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3"/>
      <c r="KV42" s="13"/>
      <c r="KW42" s="13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</row>
    <row r="43" spans="1:610" x14ac:dyDescent="0.25">
      <c r="A43" s="5" t="s">
        <v>52</v>
      </c>
      <c r="B43" s="19">
        <f t="shared" si="1"/>
        <v>3922923</v>
      </c>
      <c r="C43" s="19">
        <f t="shared" si="2"/>
        <v>2959619.04</v>
      </c>
      <c r="D43" s="31">
        <f t="shared" si="3"/>
        <v>3720623</v>
      </c>
      <c r="E43" s="31">
        <f t="shared" si="4"/>
        <v>2815167</v>
      </c>
      <c r="F43" s="15">
        <v>3621800</v>
      </c>
      <c r="G43" s="29">
        <v>2716344</v>
      </c>
      <c r="H43" s="15">
        <v>98823</v>
      </c>
      <c r="I43" s="29">
        <v>98823</v>
      </c>
      <c r="J43" s="19">
        <f t="shared" si="0"/>
        <v>0</v>
      </c>
      <c r="K43" s="19">
        <f t="shared" si="5"/>
        <v>0</v>
      </c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29"/>
      <c r="X43" s="15"/>
      <c r="Y43" s="15"/>
      <c r="Z43" s="15"/>
      <c r="AA43" s="15"/>
      <c r="AB43" s="18"/>
      <c r="AC43" s="15"/>
      <c r="AD43" s="15"/>
      <c r="AE43" s="15"/>
      <c r="AF43" s="15"/>
      <c r="AG43" s="15"/>
      <c r="AH43" s="15"/>
      <c r="AI43" s="15"/>
      <c r="AJ43" s="15"/>
      <c r="AK43" s="29"/>
      <c r="AL43" s="15"/>
      <c r="AM43" s="15"/>
      <c r="AN43" s="15"/>
      <c r="AO43" s="29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29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29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29"/>
      <c r="DD43" s="15"/>
      <c r="DE43" s="15"/>
      <c r="DF43" s="15"/>
      <c r="DG43" s="15"/>
      <c r="DH43" s="15"/>
      <c r="DI43" s="15"/>
      <c r="DJ43" s="15"/>
      <c r="DK43" s="29"/>
      <c r="DL43" s="15"/>
      <c r="DM43" s="29"/>
      <c r="DN43" s="15"/>
      <c r="DO43" s="15"/>
      <c r="DP43" s="15"/>
      <c r="DQ43" s="15"/>
      <c r="DR43" s="15"/>
      <c r="DS43" s="15"/>
      <c r="DT43" s="15"/>
      <c r="DU43" s="29"/>
      <c r="DV43" s="15"/>
      <c r="DW43" s="15"/>
      <c r="DX43" s="15"/>
      <c r="DY43" s="15"/>
      <c r="DZ43" s="15"/>
      <c r="EA43" s="15"/>
      <c r="EB43" s="15"/>
      <c r="EC43" s="15"/>
      <c r="ED43" s="15"/>
      <c r="EE43" s="29"/>
      <c r="EF43" s="15"/>
      <c r="EG43" s="15"/>
      <c r="EH43" s="15"/>
      <c r="EI43" s="15"/>
      <c r="EJ43" s="15"/>
      <c r="EK43" s="15"/>
      <c r="EL43" s="15"/>
      <c r="EM43" s="29"/>
      <c r="EN43" s="15"/>
      <c r="EO43" s="15"/>
      <c r="EP43" s="15"/>
      <c r="EQ43" s="15"/>
      <c r="ER43" s="15"/>
      <c r="ES43" s="15"/>
      <c r="ET43" s="15"/>
      <c r="EU43" s="29"/>
      <c r="EV43" s="15"/>
      <c r="EW43" s="15"/>
      <c r="EX43" s="15"/>
      <c r="EY43" s="29"/>
      <c r="EZ43" s="15"/>
      <c r="FA43" s="29"/>
      <c r="FB43" s="15"/>
      <c r="FC43" s="15"/>
      <c r="FD43" s="15"/>
      <c r="FE43" s="15"/>
      <c r="FF43" s="15"/>
      <c r="FG43" s="15"/>
      <c r="FH43" s="19">
        <f t="shared" si="6"/>
        <v>202300</v>
      </c>
      <c r="FI43" s="19">
        <f t="shared" si="7"/>
        <v>144452.04</v>
      </c>
      <c r="FJ43" s="15"/>
      <c r="FK43" s="29"/>
      <c r="FL43" s="15"/>
      <c r="FM43" s="15"/>
      <c r="FN43" s="15"/>
      <c r="FO43" s="29"/>
      <c r="FP43" s="15"/>
      <c r="FQ43" s="15"/>
      <c r="FR43" s="15"/>
      <c r="FS43" s="15"/>
      <c r="FT43" s="15"/>
      <c r="FU43" s="15"/>
      <c r="FV43" s="15"/>
      <c r="FW43" s="15"/>
      <c r="FX43" s="15"/>
      <c r="FY43" s="29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>
        <v>202300</v>
      </c>
      <c r="GK43" s="15">
        <v>144452.04</v>
      </c>
      <c r="GL43" s="15"/>
      <c r="GM43" s="15"/>
      <c r="GN43" s="19">
        <f t="shared" si="8"/>
        <v>0</v>
      </c>
      <c r="GO43" s="19">
        <f t="shared" si="9"/>
        <v>0</v>
      </c>
      <c r="GP43" s="29"/>
      <c r="GQ43" s="29"/>
      <c r="GR43" s="29"/>
      <c r="GS43" s="29"/>
      <c r="GT43" s="15"/>
      <c r="GU43" s="29"/>
      <c r="GV43" s="15"/>
      <c r="GW43" s="29"/>
      <c r="GX43" s="15"/>
      <c r="GY43" s="15"/>
      <c r="GZ43" s="15"/>
      <c r="HA43" s="15"/>
      <c r="HB43" s="15"/>
      <c r="HC43" s="15"/>
      <c r="HD43" s="15"/>
      <c r="HE43" s="15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3"/>
      <c r="KV43" s="13"/>
      <c r="KW43" s="13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</row>
    <row r="44" spans="1:610" x14ac:dyDescent="0.25">
      <c r="A44" s="5" t="s">
        <v>53</v>
      </c>
      <c r="B44" s="19">
        <f t="shared" si="1"/>
        <v>2662300</v>
      </c>
      <c r="C44" s="19">
        <f t="shared" si="2"/>
        <v>1989917.3</v>
      </c>
      <c r="D44" s="31">
        <f t="shared" si="3"/>
        <v>2460000</v>
      </c>
      <c r="E44" s="31">
        <f t="shared" si="4"/>
        <v>1845000</v>
      </c>
      <c r="F44" s="15">
        <v>2460000</v>
      </c>
      <c r="G44" s="29">
        <v>1845000</v>
      </c>
      <c r="H44" s="15">
        <v>0</v>
      </c>
      <c r="I44" s="29"/>
      <c r="J44" s="19">
        <f t="shared" si="0"/>
        <v>0</v>
      </c>
      <c r="K44" s="19">
        <f t="shared" si="5"/>
        <v>0</v>
      </c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29"/>
      <c r="X44" s="15"/>
      <c r="Y44" s="15"/>
      <c r="Z44" s="15"/>
      <c r="AA44" s="15"/>
      <c r="AB44" s="18"/>
      <c r="AC44" s="15"/>
      <c r="AD44" s="15"/>
      <c r="AE44" s="15"/>
      <c r="AF44" s="15"/>
      <c r="AG44" s="15"/>
      <c r="AH44" s="15"/>
      <c r="AI44" s="15"/>
      <c r="AJ44" s="15"/>
      <c r="AK44" s="29"/>
      <c r="AL44" s="15"/>
      <c r="AM44" s="15"/>
      <c r="AN44" s="15"/>
      <c r="AO44" s="29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29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29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29"/>
      <c r="DD44" s="15"/>
      <c r="DE44" s="15"/>
      <c r="DF44" s="15"/>
      <c r="DG44" s="15"/>
      <c r="DH44" s="15"/>
      <c r="DI44" s="15"/>
      <c r="DJ44" s="15"/>
      <c r="DK44" s="29"/>
      <c r="DL44" s="15"/>
      <c r="DM44" s="29"/>
      <c r="DN44" s="15"/>
      <c r="DO44" s="15"/>
      <c r="DP44" s="15"/>
      <c r="DQ44" s="15"/>
      <c r="DR44" s="15"/>
      <c r="DS44" s="15"/>
      <c r="DT44" s="15"/>
      <c r="DU44" s="29"/>
      <c r="DV44" s="15"/>
      <c r="DW44" s="15"/>
      <c r="DX44" s="15"/>
      <c r="DY44" s="15"/>
      <c r="DZ44" s="15"/>
      <c r="EA44" s="15"/>
      <c r="EB44" s="15"/>
      <c r="EC44" s="15"/>
      <c r="ED44" s="15"/>
      <c r="EE44" s="29"/>
      <c r="EF44" s="15"/>
      <c r="EG44" s="15"/>
      <c r="EH44" s="15"/>
      <c r="EI44" s="15"/>
      <c r="EJ44" s="15"/>
      <c r="EK44" s="15"/>
      <c r="EL44" s="15"/>
      <c r="EM44" s="29"/>
      <c r="EN44" s="15"/>
      <c r="EO44" s="15"/>
      <c r="EP44" s="15"/>
      <c r="EQ44" s="15"/>
      <c r="ER44" s="15"/>
      <c r="ES44" s="15"/>
      <c r="ET44" s="15"/>
      <c r="EU44" s="29"/>
      <c r="EV44" s="15"/>
      <c r="EW44" s="15"/>
      <c r="EX44" s="15"/>
      <c r="EY44" s="29"/>
      <c r="EZ44" s="15"/>
      <c r="FA44" s="29"/>
      <c r="FB44" s="15"/>
      <c r="FC44" s="15"/>
      <c r="FD44" s="15"/>
      <c r="FE44" s="15"/>
      <c r="FF44" s="15"/>
      <c r="FG44" s="15"/>
      <c r="FH44" s="19">
        <f t="shared" si="6"/>
        <v>202300</v>
      </c>
      <c r="FI44" s="19">
        <f t="shared" si="7"/>
        <v>144917.29999999999</v>
      </c>
      <c r="FJ44" s="15"/>
      <c r="FK44" s="29"/>
      <c r="FL44" s="15"/>
      <c r="FM44" s="15"/>
      <c r="FN44" s="15"/>
      <c r="FO44" s="29"/>
      <c r="FP44" s="15"/>
      <c r="FQ44" s="15"/>
      <c r="FR44" s="15"/>
      <c r="FS44" s="15"/>
      <c r="FT44" s="15"/>
      <c r="FU44" s="15"/>
      <c r="FV44" s="15"/>
      <c r="FW44" s="15"/>
      <c r="FX44" s="15"/>
      <c r="FY44" s="29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>
        <v>202300</v>
      </c>
      <c r="GK44" s="15">
        <v>144917.29999999999</v>
      </c>
      <c r="GL44" s="15"/>
      <c r="GM44" s="15"/>
      <c r="GN44" s="19">
        <f t="shared" si="8"/>
        <v>0</v>
      </c>
      <c r="GO44" s="19">
        <f t="shared" si="9"/>
        <v>0</v>
      </c>
      <c r="GP44" s="29"/>
      <c r="GQ44" s="29"/>
      <c r="GR44" s="29"/>
      <c r="GS44" s="29"/>
      <c r="GT44" s="15"/>
      <c r="GU44" s="29"/>
      <c r="GV44" s="15"/>
      <c r="GW44" s="29"/>
      <c r="GX44" s="15"/>
      <c r="GY44" s="15"/>
      <c r="GZ44" s="15"/>
      <c r="HA44" s="15"/>
      <c r="HB44" s="15"/>
      <c r="HC44" s="15"/>
      <c r="HD44" s="15"/>
      <c r="HE44" s="15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3"/>
      <c r="KV44" s="13"/>
      <c r="KW44" s="13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</row>
    <row r="45" spans="1:610" x14ac:dyDescent="0.25">
      <c r="A45" s="5" t="s">
        <v>54</v>
      </c>
      <c r="B45" s="19">
        <f t="shared" si="1"/>
        <v>4457439</v>
      </c>
      <c r="C45" s="19">
        <f t="shared" si="2"/>
        <v>3340123.17</v>
      </c>
      <c r="D45" s="31">
        <f t="shared" si="3"/>
        <v>4376439</v>
      </c>
      <c r="E45" s="31">
        <f t="shared" si="4"/>
        <v>3283764</v>
      </c>
      <c r="F45" s="15">
        <v>4370700</v>
      </c>
      <c r="G45" s="29">
        <v>3278025</v>
      </c>
      <c r="H45" s="15">
        <v>5739</v>
      </c>
      <c r="I45" s="29">
        <v>5739</v>
      </c>
      <c r="J45" s="19">
        <f t="shared" si="0"/>
        <v>0</v>
      </c>
      <c r="K45" s="19">
        <f t="shared" si="5"/>
        <v>0</v>
      </c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29"/>
      <c r="X45" s="15"/>
      <c r="Y45" s="15"/>
      <c r="Z45" s="15"/>
      <c r="AA45" s="15"/>
      <c r="AB45" s="18"/>
      <c r="AC45" s="15"/>
      <c r="AD45" s="15"/>
      <c r="AE45" s="15"/>
      <c r="AF45" s="15"/>
      <c r="AG45" s="15"/>
      <c r="AH45" s="15"/>
      <c r="AI45" s="15"/>
      <c r="AJ45" s="15"/>
      <c r="AK45" s="29"/>
      <c r="AL45" s="15"/>
      <c r="AM45" s="15"/>
      <c r="AN45" s="15"/>
      <c r="AO45" s="29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29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29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29"/>
      <c r="DD45" s="15"/>
      <c r="DE45" s="15"/>
      <c r="DF45" s="15"/>
      <c r="DG45" s="15"/>
      <c r="DH45" s="15"/>
      <c r="DI45" s="15"/>
      <c r="DJ45" s="15"/>
      <c r="DK45" s="29"/>
      <c r="DL45" s="15"/>
      <c r="DM45" s="29"/>
      <c r="DN45" s="15"/>
      <c r="DO45" s="15"/>
      <c r="DP45" s="15"/>
      <c r="DQ45" s="15"/>
      <c r="DR45" s="15"/>
      <c r="DS45" s="15"/>
      <c r="DT45" s="15"/>
      <c r="DU45" s="29"/>
      <c r="DV45" s="15"/>
      <c r="DW45" s="15"/>
      <c r="DX45" s="15"/>
      <c r="DY45" s="15"/>
      <c r="DZ45" s="15"/>
      <c r="EA45" s="15"/>
      <c r="EB45" s="15"/>
      <c r="EC45" s="15"/>
      <c r="ED45" s="15"/>
      <c r="EE45" s="29"/>
      <c r="EF45" s="15"/>
      <c r="EG45" s="15"/>
      <c r="EH45" s="15"/>
      <c r="EI45" s="15"/>
      <c r="EJ45" s="15"/>
      <c r="EK45" s="15"/>
      <c r="EL45" s="15"/>
      <c r="EM45" s="29"/>
      <c r="EN45" s="15"/>
      <c r="EO45" s="15"/>
      <c r="EP45" s="15"/>
      <c r="EQ45" s="15"/>
      <c r="ER45" s="15"/>
      <c r="ES45" s="15"/>
      <c r="ET45" s="15"/>
      <c r="EU45" s="29"/>
      <c r="EV45" s="15"/>
      <c r="EW45" s="15"/>
      <c r="EX45" s="15"/>
      <c r="EY45" s="29"/>
      <c r="EZ45" s="15"/>
      <c r="FA45" s="29"/>
      <c r="FB45" s="15"/>
      <c r="FC45" s="15"/>
      <c r="FD45" s="15"/>
      <c r="FE45" s="15"/>
      <c r="FF45" s="15"/>
      <c r="FG45" s="15"/>
      <c r="FH45" s="19">
        <f t="shared" si="6"/>
        <v>81000</v>
      </c>
      <c r="FI45" s="19">
        <f t="shared" si="7"/>
        <v>56359.17</v>
      </c>
      <c r="FJ45" s="15"/>
      <c r="FK45" s="29"/>
      <c r="FL45" s="15"/>
      <c r="FM45" s="15"/>
      <c r="FN45" s="15"/>
      <c r="FO45" s="29"/>
      <c r="FP45" s="15"/>
      <c r="FQ45" s="15"/>
      <c r="FR45" s="15"/>
      <c r="FS45" s="15"/>
      <c r="FT45" s="15"/>
      <c r="FU45" s="15"/>
      <c r="FV45" s="15"/>
      <c r="FW45" s="15"/>
      <c r="FX45" s="15"/>
      <c r="FY45" s="29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>
        <v>81000</v>
      </c>
      <c r="GK45" s="15">
        <v>56359.17</v>
      </c>
      <c r="GL45" s="15"/>
      <c r="GM45" s="15"/>
      <c r="GN45" s="19">
        <f t="shared" si="8"/>
        <v>0</v>
      </c>
      <c r="GO45" s="19">
        <f t="shared" si="9"/>
        <v>0</v>
      </c>
      <c r="GP45" s="29"/>
      <c r="GQ45" s="29"/>
      <c r="GR45" s="29"/>
      <c r="GS45" s="29"/>
      <c r="GT45" s="15"/>
      <c r="GU45" s="29"/>
      <c r="GV45" s="15"/>
      <c r="GW45" s="29"/>
      <c r="GX45" s="15"/>
      <c r="GY45" s="15"/>
      <c r="GZ45" s="15"/>
      <c r="HA45" s="15"/>
      <c r="HB45" s="15"/>
      <c r="HC45" s="15"/>
      <c r="HD45" s="15"/>
      <c r="HE45" s="15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3"/>
      <c r="KV45" s="13"/>
      <c r="KW45" s="13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</row>
    <row r="46" spans="1:610" x14ac:dyDescent="0.25">
      <c r="A46" s="5" t="s">
        <v>55</v>
      </c>
      <c r="B46" s="19">
        <f t="shared" si="1"/>
        <v>4660200</v>
      </c>
      <c r="C46" s="19">
        <f t="shared" si="2"/>
        <v>3479227.17</v>
      </c>
      <c r="D46" s="31">
        <f t="shared" si="3"/>
        <v>4255300</v>
      </c>
      <c r="E46" s="31">
        <f t="shared" si="4"/>
        <v>3191472</v>
      </c>
      <c r="F46" s="15">
        <v>4255300</v>
      </c>
      <c r="G46" s="29">
        <v>3191472</v>
      </c>
      <c r="H46" s="15">
        <v>0</v>
      </c>
      <c r="I46" s="29"/>
      <c r="J46" s="19">
        <f t="shared" si="0"/>
        <v>0</v>
      </c>
      <c r="K46" s="19">
        <f t="shared" si="5"/>
        <v>0</v>
      </c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29"/>
      <c r="X46" s="15"/>
      <c r="Y46" s="15"/>
      <c r="Z46" s="15"/>
      <c r="AA46" s="15"/>
      <c r="AB46" s="18"/>
      <c r="AC46" s="15"/>
      <c r="AD46" s="15"/>
      <c r="AE46" s="15"/>
      <c r="AF46" s="15"/>
      <c r="AG46" s="15"/>
      <c r="AH46" s="15"/>
      <c r="AI46" s="15"/>
      <c r="AJ46" s="15"/>
      <c r="AK46" s="29"/>
      <c r="AL46" s="15"/>
      <c r="AM46" s="15"/>
      <c r="AN46" s="15"/>
      <c r="AO46" s="29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29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29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29"/>
      <c r="DD46" s="15"/>
      <c r="DE46" s="15"/>
      <c r="DF46" s="15"/>
      <c r="DG46" s="15"/>
      <c r="DH46" s="15"/>
      <c r="DI46" s="15"/>
      <c r="DJ46" s="15"/>
      <c r="DK46" s="29"/>
      <c r="DL46" s="15"/>
      <c r="DM46" s="29"/>
      <c r="DN46" s="15"/>
      <c r="DO46" s="15"/>
      <c r="DP46" s="15"/>
      <c r="DQ46" s="15"/>
      <c r="DR46" s="15"/>
      <c r="DS46" s="15"/>
      <c r="DT46" s="15"/>
      <c r="DU46" s="29"/>
      <c r="DV46" s="15"/>
      <c r="DW46" s="15"/>
      <c r="DX46" s="15"/>
      <c r="DY46" s="15"/>
      <c r="DZ46" s="15"/>
      <c r="EA46" s="15"/>
      <c r="EB46" s="15"/>
      <c r="EC46" s="15"/>
      <c r="ED46" s="15"/>
      <c r="EE46" s="29"/>
      <c r="EF46" s="15"/>
      <c r="EG46" s="15"/>
      <c r="EH46" s="15"/>
      <c r="EI46" s="15"/>
      <c r="EJ46" s="15"/>
      <c r="EK46" s="15"/>
      <c r="EL46" s="15"/>
      <c r="EM46" s="29"/>
      <c r="EN46" s="15"/>
      <c r="EO46" s="15"/>
      <c r="EP46" s="15"/>
      <c r="EQ46" s="15"/>
      <c r="ER46" s="15"/>
      <c r="ES46" s="15"/>
      <c r="ET46" s="15"/>
      <c r="EU46" s="29"/>
      <c r="EV46" s="15"/>
      <c r="EW46" s="15"/>
      <c r="EX46" s="15"/>
      <c r="EY46" s="29"/>
      <c r="EZ46" s="15"/>
      <c r="FA46" s="29"/>
      <c r="FB46" s="15"/>
      <c r="FC46" s="15"/>
      <c r="FD46" s="15"/>
      <c r="FE46" s="15"/>
      <c r="FF46" s="15"/>
      <c r="FG46" s="15"/>
      <c r="FH46" s="19">
        <f t="shared" si="6"/>
        <v>404900</v>
      </c>
      <c r="FI46" s="19">
        <f t="shared" si="7"/>
        <v>287755.17</v>
      </c>
      <c r="FJ46" s="15"/>
      <c r="FK46" s="29"/>
      <c r="FL46" s="15"/>
      <c r="FM46" s="15"/>
      <c r="FN46" s="15"/>
      <c r="FO46" s="29"/>
      <c r="FP46" s="15"/>
      <c r="FQ46" s="15"/>
      <c r="FR46" s="15"/>
      <c r="FS46" s="15"/>
      <c r="FT46" s="15"/>
      <c r="FU46" s="15"/>
      <c r="FV46" s="15"/>
      <c r="FW46" s="15"/>
      <c r="FX46" s="15"/>
      <c r="FY46" s="29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>
        <v>404900</v>
      </c>
      <c r="GK46" s="15">
        <v>287755.17</v>
      </c>
      <c r="GL46" s="15"/>
      <c r="GM46" s="15"/>
      <c r="GN46" s="19">
        <f t="shared" si="8"/>
        <v>0</v>
      </c>
      <c r="GO46" s="19">
        <f t="shared" si="9"/>
        <v>0</v>
      </c>
      <c r="GP46" s="29"/>
      <c r="GQ46" s="29"/>
      <c r="GR46" s="29"/>
      <c r="GS46" s="29"/>
      <c r="GT46" s="15"/>
      <c r="GU46" s="29"/>
      <c r="GV46" s="15"/>
      <c r="GW46" s="29"/>
      <c r="GX46" s="15"/>
      <c r="GY46" s="15"/>
      <c r="GZ46" s="15"/>
      <c r="HA46" s="15"/>
      <c r="HB46" s="15"/>
      <c r="HC46" s="15"/>
      <c r="HD46" s="15"/>
      <c r="HE46" s="15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3"/>
      <c r="KV46" s="13"/>
      <c r="KW46" s="13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</row>
    <row r="47" spans="1:610" x14ac:dyDescent="0.25">
      <c r="A47" s="5" t="s">
        <v>56</v>
      </c>
      <c r="B47" s="19">
        <f t="shared" si="1"/>
        <v>3620744</v>
      </c>
      <c r="C47" s="19">
        <f t="shared" si="2"/>
        <v>2669951.9</v>
      </c>
      <c r="D47" s="31">
        <f t="shared" si="3"/>
        <v>2964744</v>
      </c>
      <c r="E47" s="31">
        <f t="shared" si="4"/>
        <v>2241941</v>
      </c>
      <c r="F47" s="15">
        <v>2891200</v>
      </c>
      <c r="G47" s="29">
        <v>2168397</v>
      </c>
      <c r="H47" s="15">
        <v>73544</v>
      </c>
      <c r="I47" s="29">
        <v>73544</v>
      </c>
      <c r="J47" s="19">
        <f t="shared" si="0"/>
        <v>575000</v>
      </c>
      <c r="K47" s="19">
        <f t="shared" si="5"/>
        <v>371568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29"/>
      <c r="X47" s="15"/>
      <c r="Y47" s="15"/>
      <c r="Z47" s="15"/>
      <c r="AA47" s="15"/>
      <c r="AB47" s="18"/>
      <c r="AC47" s="15"/>
      <c r="AD47" s="15"/>
      <c r="AE47" s="15"/>
      <c r="AF47" s="15"/>
      <c r="AG47" s="15"/>
      <c r="AH47" s="15"/>
      <c r="AI47" s="15"/>
      <c r="AJ47" s="15"/>
      <c r="AK47" s="29"/>
      <c r="AL47" s="15"/>
      <c r="AM47" s="15"/>
      <c r="AN47" s="15"/>
      <c r="AO47" s="29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29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29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>
        <v>375000</v>
      </c>
      <c r="DC47" s="29">
        <v>371568</v>
      </c>
      <c r="DD47" s="15"/>
      <c r="DE47" s="15"/>
      <c r="DF47" s="15"/>
      <c r="DG47" s="15"/>
      <c r="DH47" s="15"/>
      <c r="DI47" s="15"/>
      <c r="DJ47" s="15"/>
      <c r="DK47" s="29"/>
      <c r="DL47" s="15"/>
      <c r="DM47" s="29"/>
      <c r="DN47" s="15"/>
      <c r="DO47" s="15"/>
      <c r="DP47" s="15"/>
      <c r="DQ47" s="15"/>
      <c r="DR47" s="15"/>
      <c r="DS47" s="15"/>
      <c r="DT47" s="15"/>
      <c r="DU47" s="29"/>
      <c r="DV47" s="15"/>
      <c r="DW47" s="15"/>
      <c r="DX47" s="15"/>
      <c r="DY47" s="15"/>
      <c r="DZ47" s="15"/>
      <c r="EA47" s="15"/>
      <c r="EB47" s="15"/>
      <c r="EC47" s="15"/>
      <c r="ED47" s="15"/>
      <c r="EE47" s="29"/>
      <c r="EF47" s="15"/>
      <c r="EG47" s="15"/>
      <c r="EH47" s="15"/>
      <c r="EI47" s="15"/>
      <c r="EJ47" s="15"/>
      <c r="EK47" s="15"/>
      <c r="EL47" s="15"/>
      <c r="EM47" s="29"/>
      <c r="EN47" s="15"/>
      <c r="EO47" s="15"/>
      <c r="EP47" s="15"/>
      <c r="EQ47" s="15"/>
      <c r="ER47" s="15"/>
      <c r="ES47" s="15"/>
      <c r="ET47" s="15"/>
      <c r="EU47" s="29"/>
      <c r="EV47" s="15"/>
      <c r="EW47" s="15"/>
      <c r="EX47" s="15"/>
      <c r="EY47" s="29"/>
      <c r="EZ47" s="35">
        <v>200000</v>
      </c>
      <c r="FA47" s="29">
        <v>0</v>
      </c>
      <c r="FB47" s="15"/>
      <c r="FC47" s="15"/>
      <c r="FD47" s="15"/>
      <c r="FE47" s="15"/>
      <c r="FF47" s="15"/>
      <c r="FG47" s="15"/>
      <c r="FH47" s="19">
        <f t="shared" si="6"/>
        <v>81000</v>
      </c>
      <c r="FI47" s="19">
        <f t="shared" si="7"/>
        <v>56442.9</v>
      </c>
      <c r="FJ47" s="15"/>
      <c r="FK47" s="29"/>
      <c r="FL47" s="15"/>
      <c r="FM47" s="15"/>
      <c r="FN47" s="15"/>
      <c r="FO47" s="29"/>
      <c r="FP47" s="15"/>
      <c r="FQ47" s="15"/>
      <c r="FR47" s="15"/>
      <c r="FS47" s="15"/>
      <c r="FT47" s="15"/>
      <c r="FU47" s="15"/>
      <c r="FV47" s="15"/>
      <c r="FW47" s="15"/>
      <c r="FX47" s="15"/>
      <c r="FY47" s="29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>
        <v>81000</v>
      </c>
      <c r="GK47" s="15">
        <v>56442.9</v>
      </c>
      <c r="GL47" s="15"/>
      <c r="GM47" s="15"/>
      <c r="GN47" s="19">
        <f t="shared" si="8"/>
        <v>0</v>
      </c>
      <c r="GO47" s="19">
        <f t="shared" si="9"/>
        <v>0</v>
      </c>
      <c r="GP47" s="29"/>
      <c r="GQ47" s="29"/>
      <c r="GR47" s="29"/>
      <c r="GS47" s="29"/>
      <c r="GT47" s="15"/>
      <c r="GU47" s="29"/>
      <c r="GV47" s="15"/>
      <c r="GW47" s="29"/>
      <c r="GX47" s="15"/>
      <c r="GY47" s="15"/>
      <c r="GZ47" s="15"/>
      <c r="HA47" s="15"/>
      <c r="HB47" s="15"/>
      <c r="HC47" s="15"/>
      <c r="HD47" s="15"/>
      <c r="HE47" s="15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3"/>
      <c r="KV47" s="13"/>
      <c r="KW47" s="13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</row>
    <row r="48" spans="1:610" x14ac:dyDescent="0.25">
      <c r="A48" s="5" t="s">
        <v>57</v>
      </c>
      <c r="B48" s="19">
        <f t="shared" si="1"/>
        <v>4012533</v>
      </c>
      <c r="C48" s="19">
        <f t="shared" si="2"/>
        <v>3033898.4</v>
      </c>
      <c r="D48" s="31">
        <f t="shared" si="3"/>
        <v>3810233</v>
      </c>
      <c r="E48" s="31">
        <f t="shared" si="4"/>
        <v>2882830</v>
      </c>
      <c r="F48" s="15">
        <v>3709600</v>
      </c>
      <c r="G48" s="29">
        <v>2782197</v>
      </c>
      <c r="H48" s="15">
        <v>100633</v>
      </c>
      <c r="I48" s="29">
        <v>100633</v>
      </c>
      <c r="J48" s="19">
        <f t="shared" si="0"/>
        <v>0</v>
      </c>
      <c r="K48" s="19">
        <f t="shared" si="5"/>
        <v>0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29"/>
      <c r="X48" s="15"/>
      <c r="Y48" s="15"/>
      <c r="Z48" s="15"/>
      <c r="AA48" s="15"/>
      <c r="AB48" s="18"/>
      <c r="AC48" s="15"/>
      <c r="AD48" s="15"/>
      <c r="AE48" s="15"/>
      <c r="AF48" s="15"/>
      <c r="AG48" s="15"/>
      <c r="AH48" s="15"/>
      <c r="AI48" s="15"/>
      <c r="AJ48" s="15"/>
      <c r="AK48" s="29"/>
      <c r="AL48" s="15"/>
      <c r="AM48" s="15"/>
      <c r="AN48" s="15"/>
      <c r="AO48" s="29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29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29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29"/>
      <c r="DD48" s="15"/>
      <c r="DE48" s="15"/>
      <c r="DF48" s="15"/>
      <c r="DG48" s="15"/>
      <c r="DH48" s="15"/>
      <c r="DI48" s="15"/>
      <c r="DJ48" s="15"/>
      <c r="DK48" s="29"/>
      <c r="DL48" s="15"/>
      <c r="DM48" s="29"/>
      <c r="DN48" s="15"/>
      <c r="DO48" s="15"/>
      <c r="DP48" s="15"/>
      <c r="DQ48" s="15"/>
      <c r="DR48" s="15"/>
      <c r="DS48" s="15"/>
      <c r="DT48" s="15"/>
      <c r="DU48" s="29"/>
      <c r="DV48" s="15"/>
      <c r="DW48" s="15"/>
      <c r="DX48" s="15"/>
      <c r="DY48" s="15"/>
      <c r="DZ48" s="15"/>
      <c r="EA48" s="15"/>
      <c r="EB48" s="15"/>
      <c r="EC48" s="15"/>
      <c r="ED48" s="15"/>
      <c r="EE48" s="29"/>
      <c r="EF48" s="15"/>
      <c r="EG48" s="15"/>
      <c r="EH48" s="15"/>
      <c r="EI48" s="15"/>
      <c r="EJ48" s="15"/>
      <c r="EK48" s="15"/>
      <c r="EL48" s="15"/>
      <c r="EM48" s="29"/>
      <c r="EN48" s="15"/>
      <c r="EO48" s="15"/>
      <c r="EP48" s="15"/>
      <c r="EQ48" s="15"/>
      <c r="ER48" s="15"/>
      <c r="ES48" s="15"/>
      <c r="ET48" s="15"/>
      <c r="EU48" s="29"/>
      <c r="EV48" s="15"/>
      <c r="EW48" s="15"/>
      <c r="EX48" s="15"/>
      <c r="EY48" s="29"/>
      <c r="EZ48" s="15"/>
      <c r="FA48" s="29"/>
      <c r="FB48" s="15"/>
      <c r="FC48" s="15"/>
      <c r="FD48" s="15"/>
      <c r="FE48" s="15"/>
      <c r="FF48" s="15"/>
      <c r="FG48" s="15"/>
      <c r="FH48" s="19">
        <f t="shared" si="6"/>
        <v>202300</v>
      </c>
      <c r="FI48" s="19">
        <f t="shared" si="7"/>
        <v>151068.4</v>
      </c>
      <c r="FJ48" s="15"/>
      <c r="FK48" s="29"/>
      <c r="FL48" s="15"/>
      <c r="FM48" s="15"/>
      <c r="FN48" s="15"/>
      <c r="FO48" s="29"/>
      <c r="FP48" s="15"/>
      <c r="FQ48" s="15"/>
      <c r="FR48" s="15"/>
      <c r="FS48" s="15"/>
      <c r="FT48" s="15"/>
      <c r="FU48" s="15"/>
      <c r="FV48" s="15"/>
      <c r="FW48" s="15"/>
      <c r="FX48" s="15"/>
      <c r="FY48" s="29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>
        <v>202300</v>
      </c>
      <c r="GK48" s="15">
        <v>151068.4</v>
      </c>
      <c r="GL48" s="15"/>
      <c r="GM48" s="15"/>
      <c r="GN48" s="19">
        <f t="shared" si="8"/>
        <v>0</v>
      </c>
      <c r="GO48" s="19">
        <f t="shared" si="9"/>
        <v>0</v>
      </c>
      <c r="GP48" s="29"/>
      <c r="GQ48" s="29"/>
      <c r="GR48" s="29"/>
      <c r="GS48" s="29"/>
      <c r="GT48" s="15"/>
      <c r="GU48" s="29"/>
      <c r="GV48" s="15"/>
      <c r="GW48" s="29"/>
      <c r="GX48" s="15"/>
      <c r="GY48" s="15"/>
      <c r="GZ48" s="15"/>
      <c r="HA48" s="15"/>
      <c r="HB48" s="15"/>
      <c r="HC48" s="15"/>
      <c r="HD48" s="15"/>
      <c r="HE48" s="15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3"/>
      <c r="KV48" s="13"/>
      <c r="KW48" s="13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</row>
    <row r="49" spans="1:610" x14ac:dyDescent="0.25">
      <c r="A49" s="5" t="s">
        <v>58</v>
      </c>
      <c r="B49" s="19">
        <f t="shared" si="1"/>
        <v>4922500</v>
      </c>
      <c r="C49" s="19">
        <f t="shared" si="2"/>
        <v>3391263.4</v>
      </c>
      <c r="D49" s="31">
        <f t="shared" si="3"/>
        <v>4441500</v>
      </c>
      <c r="E49" s="31">
        <f t="shared" si="4"/>
        <v>3331125</v>
      </c>
      <c r="F49" s="15">
        <v>4441500</v>
      </c>
      <c r="G49" s="29">
        <v>3331125</v>
      </c>
      <c r="H49" s="15">
        <v>0</v>
      </c>
      <c r="I49" s="29"/>
      <c r="J49" s="19">
        <f t="shared" si="0"/>
        <v>400000</v>
      </c>
      <c r="K49" s="19">
        <f t="shared" si="5"/>
        <v>0</v>
      </c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29"/>
      <c r="X49" s="15"/>
      <c r="Y49" s="15"/>
      <c r="Z49" s="15"/>
      <c r="AA49" s="15"/>
      <c r="AB49" s="18"/>
      <c r="AC49" s="15"/>
      <c r="AD49" s="15"/>
      <c r="AE49" s="15"/>
      <c r="AF49" s="15"/>
      <c r="AG49" s="15"/>
      <c r="AH49" s="15"/>
      <c r="AI49" s="15"/>
      <c r="AJ49" s="15"/>
      <c r="AK49" s="29"/>
      <c r="AL49" s="15"/>
      <c r="AM49" s="15"/>
      <c r="AN49" s="15"/>
      <c r="AO49" s="29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29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29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29"/>
      <c r="DD49" s="15"/>
      <c r="DE49" s="15"/>
      <c r="DF49" s="15"/>
      <c r="DG49" s="15"/>
      <c r="DH49" s="15"/>
      <c r="DI49" s="15"/>
      <c r="DJ49" s="15"/>
      <c r="DK49" s="29"/>
      <c r="DL49" s="15"/>
      <c r="DM49" s="29"/>
      <c r="DN49" s="15"/>
      <c r="DO49" s="15"/>
      <c r="DP49" s="15"/>
      <c r="DQ49" s="15"/>
      <c r="DR49" s="15"/>
      <c r="DS49" s="15"/>
      <c r="DT49" s="15"/>
      <c r="DU49" s="29"/>
      <c r="DV49" s="15"/>
      <c r="DW49" s="15"/>
      <c r="DX49" s="15"/>
      <c r="DY49" s="15"/>
      <c r="DZ49" s="15"/>
      <c r="EA49" s="15"/>
      <c r="EB49" s="15"/>
      <c r="EC49" s="15"/>
      <c r="ED49" s="15"/>
      <c r="EE49" s="29"/>
      <c r="EF49" s="15"/>
      <c r="EG49" s="15"/>
      <c r="EH49" s="15"/>
      <c r="EI49" s="15"/>
      <c r="EJ49" s="15"/>
      <c r="EK49" s="15"/>
      <c r="EL49" s="15"/>
      <c r="EM49" s="29"/>
      <c r="EN49" s="15"/>
      <c r="EO49" s="15"/>
      <c r="EP49" s="15"/>
      <c r="EQ49" s="15"/>
      <c r="ER49" s="15"/>
      <c r="ES49" s="15"/>
      <c r="ET49" s="15"/>
      <c r="EU49" s="29"/>
      <c r="EV49" s="37">
        <v>100000</v>
      </c>
      <c r="EW49" s="15">
        <v>0</v>
      </c>
      <c r="EX49" s="15"/>
      <c r="EY49" s="29"/>
      <c r="EZ49" s="35">
        <v>300000</v>
      </c>
      <c r="FA49" s="29">
        <v>0</v>
      </c>
      <c r="FB49" s="15"/>
      <c r="FC49" s="15"/>
      <c r="FD49" s="15"/>
      <c r="FE49" s="15"/>
      <c r="FF49" s="15"/>
      <c r="FG49" s="15"/>
      <c r="FH49" s="19">
        <f t="shared" si="6"/>
        <v>81000</v>
      </c>
      <c r="FI49" s="19">
        <f t="shared" si="7"/>
        <v>60138.400000000001</v>
      </c>
      <c r="FJ49" s="15"/>
      <c r="FK49" s="29"/>
      <c r="FL49" s="15"/>
      <c r="FM49" s="15"/>
      <c r="FN49" s="15"/>
      <c r="FO49" s="29"/>
      <c r="FP49" s="15"/>
      <c r="FQ49" s="15"/>
      <c r="FR49" s="15"/>
      <c r="FS49" s="15"/>
      <c r="FT49" s="15"/>
      <c r="FU49" s="15"/>
      <c r="FV49" s="15"/>
      <c r="FW49" s="15"/>
      <c r="FX49" s="15"/>
      <c r="FY49" s="29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>
        <v>81000</v>
      </c>
      <c r="GK49" s="15">
        <v>60138.400000000001</v>
      </c>
      <c r="GL49" s="15"/>
      <c r="GM49" s="15"/>
      <c r="GN49" s="19">
        <f t="shared" si="8"/>
        <v>0</v>
      </c>
      <c r="GO49" s="19">
        <f t="shared" si="9"/>
        <v>0</v>
      </c>
      <c r="GP49" s="29"/>
      <c r="GQ49" s="29"/>
      <c r="GR49" s="29"/>
      <c r="GS49" s="29"/>
      <c r="GT49" s="15"/>
      <c r="GU49" s="29"/>
      <c r="GV49" s="15"/>
      <c r="GW49" s="29"/>
      <c r="GX49" s="15"/>
      <c r="GY49" s="15"/>
      <c r="GZ49" s="15"/>
      <c r="HA49" s="15"/>
      <c r="HB49" s="15"/>
      <c r="HC49" s="15"/>
      <c r="HD49" s="15"/>
      <c r="HE49" s="15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3"/>
      <c r="KV49" s="13"/>
      <c r="KW49" s="13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</row>
    <row r="50" spans="1:610" x14ac:dyDescent="0.25">
      <c r="A50" s="5" t="s">
        <v>59</v>
      </c>
      <c r="B50" s="19">
        <f t="shared" si="1"/>
        <v>2087900</v>
      </c>
      <c r="C50" s="19">
        <f t="shared" si="2"/>
        <v>1545450.25</v>
      </c>
      <c r="D50" s="31">
        <f t="shared" si="3"/>
        <v>2006900</v>
      </c>
      <c r="E50" s="31">
        <f t="shared" si="4"/>
        <v>1505169</v>
      </c>
      <c r="F50" s="15">
        <v>2006900</v>
      </c>
      <c r="G50" s="29">
        <v>1505169</v>
      </c>
      <c r="H50" s="15">
        <v>0</v>
      </c>
      <c r="I50" s="43"/>
      <c r="J50" s="19">
        <f t="shared" si="0"/>
        <v>0</v>
      </c>
      <c r="K50" s="19">
        <f t="shared" si="5"/>
        <v>0</v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29"/>
      <c r="X50" s="15"/>
      <c r="Y50" s="15"/>
      <c r="Z50" s="15"/>
      <c r="AA50" s="15"/>
      <c r="AB50" s="18"/>
      <c r="AC50" s="15"/>
      <c r="AD50" s="15"/>
      <c r="AE50" s="15"/>
      <c r="AF50" s="15"/>
      <c r="AG50" s="15"/>
      <c r="AH50" s="15"/>
      <c r="AI50" s="15"/>
      <c r="AJ50" s="15"/>
      <c r="AK50" s="29"/>
      <c r="AL50" s="15"/>
      <c r="AM50" s="15"/>
      <c r="AN50" s="15"/>
      <c r="AO50" s="29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29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29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29"/>
      <c r="DD50" s="15"/>
      <c r="DE50" s="15"/>
      <c r="DF50" s="15"/>
      <c r="DG50" s="15"/>
      <c r="DH50" s="15"/>
      <c r="DI50" s="15"/>
      <c r="DJ50" s="15"/>
      <c r="DK50" s="29"/>
      <c r="DL50" s="15"/>
      <c r="DM50" s="29"/>
      <c r="DN50" s="15"/>
      <c r="DO50" s="15"/>
      <c r="DP50" s="15"/>
      <c r="DQ50" s="15"/>
      <c r="DR50" s="15"/>
      <c r="DS50" s="15"/>
      <c r="DT50" s="15"/>
      <c r="DU50" s="29"/>
      <c r="DV50" s="15"/>
      <c r="DW50" s="15"/>
      <c r="DX50" s="15"/>
      <c r="DY50" s="15"/>
      <c r="DZ50" s="15"/>
      <c r="EA50" s="15"/>
      <c r="EB50" s="15"/>
      <c r="EC50" s="15"/>
      <c r="ED50" s="15"/>
      <c r="EE50" s="29"/>
      <c r="EF50" s="15"/>
      <c r="EG50" s="15"/>
      <c r="EH50" s="15"/>
      <c r="EI50" s="15"/>
      <c r="EJ50" s="15"/>
      <c r="EK50" s="15"/>
      <c r="EL50" s="15"/>
      <c r="EM50" s="29"/>
      <c r="EN50" s="15"/>
      <c r="EO50" s="15"/>
      <c r="EP50" s="15"/>
      <c r="EQ50" s="15"/>
      <c r="ER50" s="15"/>
      <c r="ES50" s="15"/>
      <c r="ET50" s="15"/>
      <c r="EU50" s="29"/>
      <c r="EV50" s="15"/>
      <c r="EW50" s="15"/>
      <c r="EX50" s="15"/>
      <c r="EY50" s="29"/>
      <c r="EZ50" s="15"/>
      <c r="FA50" s="29"/>
      <c r="FB50" s="15"/>
      <c r="FC50" s="15"/>
      <c r="FD50" s="15"/>
      <c r="FE50" s="15"/>
      <c r="FF50" s="15"/>
      <c r="FG50" s="15"/>
      <c r="FH50" s="19">
        <f t="shared" si="6"/>
        <v>81000</v>
      </c>
      <c r="FI50" s="19">
        <f t="shared" si="7"/>
        <v>40281.25</v>
      </c>
      <c r="FJ50" s="15"/>
      <c r="FK50" s="29"/>
      <c r="FL50" s="15"/>
      <c r="FM50" s="15"/>
      <c r="FN50" s="15"/>
      <c r="FO50" s="29"/>
      <c r="FP50" s="15"/>
      <c r="FQ50" s="15"/>
      <c r="FR50" s="15"/>
      <c r="FS50" s="15"/>
      <c r="FT50" s="15"/>
      <c r="FU50" s="15"/>
      <c r="FV50" s="15"/>
      <c r="FW50" s="15"/>
      <c r="FX50" s="15"/>
      <c r="FY50" s="29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>
        <v>81000</v>
      </c>
      <c r="GK50" s="15">
        <v>40281.25</v>
      </c>
      <c r="GL50" s="15"/>
      <c r="GM50" s="15"/>
      <c r="GN50" s="19">
        <f t="shared" si="8"/>
        <v>0</v>
      </c>
      <c r="GO50" s="19">
        <f t="shared" si="9"/>
        <v>0</v>
      </c>
      <c r="GP50" s="29"/>
      <c r="GQ50" s="29"/>
      <c r="GR50" s="29"/>
      <c r="GS50" s="29"/>
      <c r="GT50" s="15"/>
      <c r="GU50" s="29"/>
      <c r="GV50" s="15"/>
      <c r="GW50" s="29"/>
      <c r="GX50" s="15"/>
      <c r="GY50" s="15"/>
      <c r="GZ50" s="15"/>
      <c r="HA50" s="15"/>
      <c r="HB50" s="15"/>
      <c r="HC50" s="15"/>
      <c r="HD50" s="15"/>
      <c r="HE50" s="15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3"/>
      <c r="KV50" s="13"/>
      <c r="KW50" s="13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</row>
    <row r="51" spans="1:610" x14ac:dyDescent="0.25">
      <c r="A51" s="4" t="s">
        <v>60</v>
      </c>
      <c r="B51" s="19">
        <f t="shared" si="1"/>
        <v>127820999.53</v>
      </c>
      <c r="C51" s="19">
        <f t="shared" si="2"/>
        <v>97007972.020000011</v>
      </c>
      <c r="D51" s="31">
        <f t="shared" si="3"/>
        <v>49371210</v>
      </c>
      <c r="E51" s="31">
        <f t="shared" si="4"/>
        <v>37028403</v>
      </c>
      <c r="F51" s="15">
        <v>45817200</v>
      </c>
      <c r="G51" s="29">
        <v>34362900</v>
      </c>
      <c r="H51" s="15">
        <v>3554010</v>
      </c>
      <c r="I51" s="29">
        <v>2665503</v>
      </c>
      <c r="J51" s="19">
        <f t="shared" si="0"/>
        <v>31374878.68</v>
      </c>
      <c r="K51" s="19">
        <f t="shared" si="5"/>
        <v>24926216.580000002</v>
      </c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>
        <v>1117058.69</v>
      </c>
      <c r="W51" s="29">
        <v>929336.72</v>
      </c>
      <c r="X51" s="15"/>
      <c r="Y51" s="15"/>
      <c r="Z51" s="15"/>
      <c r="AA51" s="15"/>
      <c r="AB51" s="18"/>
      <c r="AC51" s="15"/>
      <c r="AD51" s="15"/>
      <c r="AE51" s="15"/>
      <c r="AF51" s="15"/>
      <c r="AG51" s="15"/>
      <c r="AH51" s="15"/>
      <c r="AI51" s="15"/>
      <c r="AJ51" s="15"/>
      <c r="AK51" s="29"/>
      <c r="AL51" s="15">
        <v>126916</v>
      </c>
      <c r="AM51" s="15">
        <v>95187</v>
      </c>
      <c r="AN51" s="15"/>
      <c r="AO51" s="29"/>
      <c r="AP51" s="15"/>
      <c r="AQ51" s="15"/>
      <c r="AR51" s="15"/>
      <c r="AS51" s="15"/>
      <c r="AT51" s="15"/>
      <c r="AU51" s="15"/>
      <c r="AV51" s="15">
        <v>150973.96</v>
      </c>
      <c r="AW51" s="15">
        <v>150973.96</v>
      </c>
      <c r="AX51" s="15">
        <v>974099.73</v>
      </c>
      <c r="AY51" s="15">
        <v>0</v>
      </c>
      <c r="AZ51" s="15">
        <v>2259172.91</v>
      </c>
      <c r="BA51" s="15">
        <v>2241338.2999999998</v>
      </c>
      <c r="BB51" s="15"/>
      <c r="BC51" s="15"/>
      <c r="BD51" s="15">
        <v>203280</v>
      </c>
      <c r="BE51" s="15">
        <v>161700</v>
      </c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>
        <v>1177224</v>
      </c>
      <c r="BS51" s="15">
        <v>882918</v>
      </c>
      <c r="BT51" s="15">
        <v>4358357.28</v>
      </c>
      <c r="BU51" s="29">
        <v>2408999.9900000002</v>
      </c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29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29"/>
      <c r="DD51" s="15"/>
      <c r="DE51" s="15"/>
      <c r="DF51" s="15"/>
      <c r="DG51" s="15"/>
      <c r="DH51" s="35">
        <f>16269261.9
+500000</f>
        <v>16769261.9</v>
      </c>
      <c r="DI51" s="15">
        <v>14424340.4</v>
      </c>
      <c r="DJ51" s="35">
        <v>1322065.21</v>
      </c>
      <c r="DK51" s="29">
        <v>1322065.21</v>
      </c>
      <c r="DL51" s="15"/>
      <c r="DM51" s="29"/>
      <c r="DN51" s="15"/>
      <c r="DO51" s="15"/>
      <c r="DP51" s="15"/>
      <c r="DQ51" s="15"/>
      <c r="DR51" s="15"/>
      <c r="DS51" s="15"/>
      <c r="DT51" s="15"/>
      <c r="DU51" s="29"/>
      <c r="DV51" s="15"/>
      <c r="DW51" s="15"/>
      <c r="DX51" s="15"/>
      <c r="DY51" s="15"/>
      <c r="DZ51" s="15"/>
      <c r="EA51" s="15"/>
      <c r="EB51" s="15"/>
      <c r="EC51" s="15"/>
      <c r="ED51" s="15"/>
      <c r="EE51" s="29"/>
      <c r="EF51" s="15"/>
      <c r="EG51" s="15"/>
      <c r="EH51" s="15"/>
      <c r="EI51" s="15"/>
      <c r="EJ51" s="15"/>
      <c r="EK51" s="15"/>
      <c r="EL51" s="37">
        <v>2426469</v>
      </c>
      <c r="EM51" s="29">
        <v>1819852</v>
      </c>
      <c r="EN51" s="15"/>
      <c r="EO51" s="15"/>
      <c r="EP51" s="15"/>
      <c r="EQ51" s="15"/>
      <c r="ER51" s="15"/>
      <c r="ES51" s="15"/>
      <c r="ET51" s="35">
        <v>490000</v>
      </c>
      <c r="EU51" s="29">
        <v>489505</v>
      </c>
      <c r="EV51" s="15"/>
      <c r="EW51" s="15"/>
      <c r="EX51" s="15"/>
      <c r="EY51" s="29"/>
      <c r="EZ51" s="15"/>
      <c r="FA51" s="29"/>
      <c r="FB51" s="15"/>
      <c r="FC51" s="15"/>
      <c r="FD51" s="15"/>
      <c r="FE51" s="15"/>
      <c r="FF51" s="15"/>
      <c r="FG51" s="15"/>
      <c r="FH51" s="19">
        <f t="shared" si="6"/>
        <v>46059350.850000001</v>
      </c>
      <c r="FI51" s="19">
        <f t="shared" si="7"/>
        <v>34819176.440000005</v>
      </c>
      <c r="FJ51" s="15">
        <v>9545375</v>
      </c>
      <c r="FK51" s="29">
        <v>7158875</v>
      </c>
      <c r="FL51" s="15"/>
      <c r="FM51" s="15"/>
      <c r="FN51" s="15">
        <v>33468247.75</v>
      </c>
      <c r="FO51" s="29">
        <v>25003115</v>
      </c>
      <c r="FP51" s="15"/>
      <c r="FQ51" s="15"/>
      <c r="FR51" s="15"/>
      <c r="FS51" s="15"/>
      <c r="FT51" s="15">
        <v>99364</v>
      </c>
      <c r="FU51" s="15">
        <v>66400</v>
      </c>
      <c r="FV51" s="15">
        <v>257789.7</v>
      </c>
      <c r="FW51" s="15">
        <v>119746.63</v>
      </c>
      <c r="FX51" s="15">
        <v>2146914</v>
      </c>
      <c r="FY51" s="29">
        <v>2145632.86</v>
      </c>
      <c r="FZ51" s="15">
        <v>25410</v>
      </c>
      <c r="GA51" s="15">
        <v>0</v>
      </c>
      <c r="GB51" s="15">
        <v>4845</v>
      </c>
      <c r="GC51" s="15">
        <v>4845</v>
      </c>
      <c r="GD51" s="15">
        <v>383010.95</v>
      </c>
      <c r="GE51" s="15">
        <v>289968.95</v>
      </c>
      <c r="GF51" s="15">
        <v>21799.65</v>
      </c>
      <c r="GG51" s="15">
        <v>0</v>
      </c>
      <c r="GH51" s="15">
        <v>105294</v>
      </c>
      <c r="GI51" s="15">
        <v>30593</v>
      </c>
      <c r="GJ51" s="15"/>
      <c r="GK51" s="15"/>
      <c r="GL51" s="15">
        <v>1300.8</v>
      </c>
      <c r="GM51" s="15">
        <v>0</v>
      </c>
      <c r="GN51" s="19">
        <f t="shared" si="8"/>
        <v>1015560</v>
      </c>
      <c r="GO51" s="19">
        <f t="shared" si="9"/>
        <v>234176</v>
      </c>
      <c r="GP51" s="29">
        <v>1015560</v>
      </c>
      <c r="GQ51" s="29">
        <v>234176</v>
      </c>
      <c r="GR51" s="29"/>
      <c r="GS51" s="29"/>
      <c r="GT51" s="15"/>
      <c r="GU51" s="29"/>
      <c r="GV51" s="15"/>
      <c r="GW51" s="29"/>
      <c r="GX51" s="15"/>
      <c r="GY51" s="15"/>
      <c r="GZ51" s="15"/>
      <c r="HA51" s="15"/>
      <c r="HB51" s="15"/>
      <c r="HC51" s="15"/>
      <c r="HD51" s="15"/>
      <c r="HE51" s="15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3"/>
      <c r="KV51" s="13"/>
      <c r="KW51" s="13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</row>
    <row r="52" spans="1:610" x14ac:dyDescent="0.25">
      <c r="A52" s="5" t="s">
        <v>61</v>
      </c>
      <c r="B52" s="19">
        <f t="shared" si="1"/>
        <v>16813815.140000001</v>
      </c>
      <c r="C52" s="19">
        <f t="shared" si="2"/>
        <v>8361542.9100000001</v>
      </c>
      <c r="D52" s="31">
        <f t="shared" si="3"/>
        <v>6502270</v>
      </c>
      <c r="E52" s="31">
        <f t="shared" si="4"/>
        <v>4876695</v>
      </c>
      <c r="F52" s="15">
        <v>5891900</v>
      </c>
      <c r="G52" s="29">
        <v>4418919</v>
      </c>
      <c r="H52" s="15">
        <v>610370</v>
      </c>
      <c r="I52" s="29">
        <v>457776</v>
      </c>
      <c r="J52" s="19">
        <f t="shared" si="0"/>
        <v>10109245.140000001</v>
      </c>
      <c r="K52" s="19">
        <f t="shared" si="5"/>
        <v>3354307.12</v>
      </c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29"/>
      <c r="X52" s="15"/>
      <c r="Y52" s="15"/>
      <c r="Z52" s="15"/>
      <c r="AA52" s="15"/>
      <c r="AB52" s="18"/>
      <c r="AC52" s="15"/>
      <c r="AD52" s="15"/>
      <c r="AE52" s="15"/>
      <c r="AF52" s="15"/>
      <c r="AG52" s="15"/>
      <c r="AH52" s="15"/>
      <c r="AI52" s="15"/>
      <c r="AJ52" s="15"/>
      <c r="AK52" s="29"/>
      <c r="AL52" s="15"/>
      <c r="AM52" s="15"/>
      <c r="AN52" s="15"/>
      <c r="AO52" s="29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>
        <v>1359938.97</v>
      </c>
      <c r="BU52" s="29">
        <v>0</v>
      </c>
      <c r="BV52" s="15"/>
      <c r="BW52" s="15"/>
      <c r="BX52" s="15"/>
      <c r="BY52" s="15"/>
      <c r="BZ52" s="42">
        <v>3693888.17</v>
      </c>
      <c r="CA52" s="15">
        <v>0</v>
      </c>
      <c r="CB52" s="15"/>
      <c r="CC52" s="15"/>
      <c r="CD52" s="15"/>
      <c r="CE52" s="15"/>
      <c r="CF52" s="29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29">
        <v>509307</v>
      </c>
      <c r="DC52" s="29">
        <v>507226.12</v>
      </c>
      <c r="DD52" s="15"/>
      <c r="DE52" s="15"/>
      <c r="DF52" s="15"/>
      <c r="DG52" s="15"/>
      <c r="DH52" s="15"/>
      <c r="DI52" s="15"/>
      <c r="DJ52" s="15"/>
      <c r="DK52" s="29"/>
      <c r="DL52" s="15"/>
      <c r="DM52" s="29"/>
      <c r="DN52" s="15"/>
      <c r="DO52" s="15"/>
      <c r="DP52" s="15"/>
      <c r="DQ52" s="15"/>
      <c r="DR52" s="15"/>
      <c r="DS52" s="15"/>
      <c r="DT52" s="15"/>
      <c r="DU52" s="29"/>
      <c r="DV52" s="15"/>
      <c r="DW52" s="15"/>
      <c r="DX52" s="15"/>
      <c r="DY52" s="15"/>
      <c r="DZ52" s="15"/>
      <c r="EA52" s="15"/>
      <c r="EB52" s="15"/>
      <c r="EC52" s="15"/>
      <c r="ED52" s="15"/>
      <c r="EE52" s="29"/>
      <c r="EF52" s="15"/>
      <c r="EG52" s="15"/>
      <c r="EH52" s="15"/>
      <c r="EI52" s="15"/>
      <c r="EJ52" s="15"/>
      <c r="EK52" s="15"/>
      <c r="EL52" s="37">
        <v>3796111</v>
      </c>
      <c r="EM52" s="29">
        <v>2847081</v>
      </c>
      <c r="EN52" s="15"/>
      <c r="EO52" s="15"/>
      <c r="EP52" s="15"/>
      <c r="EQ52" s="15"/>
      <c r="ER52" s="15"/>
      <c r="ES52" s="15"/>
      <c r="ET52" s="15"/>
      <c r="EU52" s="29"/>
      <c r="EV52" s="15"/>
      <c r="EW52" s="15"/>
      <c r="EX52" s="15"/>
      <c r="EY52" s="29"/>
      <c r="EZ52" s="35">
        <v>750000</v>
      </c>
      <c r="FA52" s="29">
        <v>0</v>
      </c>
      <c r="FB52" s="15"/>
      <c r="FC52" s="15"/>
      <c r="FD52" s="15"/>
      <c r="FE52" s="15"/>
      <c r="FF52" s="15"/>
      <c r="FG52" s="15"/>
      <c r="FH52" s="19">
        <f t="shared" si="6"/>
        <v>202300</v>
      </c>
      <c r="FI52" s="19">
        <f t="shared" si="7"/>
        <v>130540.79</v>
      </c>
      <c r="FJ52" s="15"/>
      <c r="FK52" s="29"/>
      <c r="FL52" s="15"/>
      <c r="FM52" s="15"/>
      <c r="FN52" s="15"/>
      <c r="FO52" s="29"/>
      <c r="FP52" s="15"/>
      <c r="FQ52" s="15"/>
      <c r="FR52" s="15"/>
      <c r="FS52" s="15"/>
      <c r="FT52" s="15"/>
      <c r="FU52" s="15"/>
      <c r="FV52" s="15"/>
      <c r="FW52" s="15"/>
      <c r="FX52" s="15"/>
      <c r="FY52" s="29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>
        <v>202300</v>
      </c>
      <c r="GK52" s="15">
        <v>130540.79</v>
      </c>
      <c r="GL52" s="15"/>
      <c r="GM52" s="15"/>
      <c r="GN52" s="19">
        <f t="shared" si="8"/>
        <v>0</v>
      </c>
      <c r="GO52" s="19">
        <f t="shared" si="9"/>
        <v>0</v>
      </c>
      <c r="GP52" s="29"/>
      <c r="GQ52" s="29"/>
      <c r="GR52" s="29"/>
      <c r="GS52" s="29"/>
      <c r="GT52" s="15"/>
      <c r="GU52" s="29"/>
      <c r="GV52" s="15"/>
      <c r="GW52" s="29"/>
      <c r="GX52" s="15"/>
      <c r="GY52" s="15"/>
      <c r="GZ52" s="15"/>
      <c r="HA52" s="15"/>
      <c r="HB52" s="15"/>
      <c r="HC52" s="15"/>
      <c r="HD52" s="15"/>
      <c r="HE52" s="15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3"/>
      <c r="KV52" s="13"/>
      <c r="KW52" s="13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</row>
    <row r="53" spans="1:610" x14ac:dyDescent="0.25">
      <c r="A53" s="5" t="s">
        <v>62</v>
      </c>
      <c r="B53" s="19">
        <f t="shared" si="1"/>
        <v>9965070</v>
      </c>
      <c r="C53" s="19">
        <f t="shared" si="2"/>
        <v>7190043.2300000004</v>
      </c>
      <c r="D53" s="31">
        <f t="shared" si="3"/>
        <v>7403540</v>
      </c>
      <c r="E53" s="31">
        <f t="shared" si="4"/>
        <v>5552649</v>
      </c>
      <c r="F53" s="15">
        <v>6853200</v>
      </c>
      <c r="G53" s="29">
        <v>5139900</v>
      </c>
      <c r="H53" s="15">
        <v>550340</v>
      </c>
      <c r="I53" s="29">
        <v>412749</v>
      </c>
      <c r="J53" s="19">
        <f t="shared" si="0"/>
        <v>2359230</v>
      </c>
      <c r="K53" s="19">
        <f t="shared" si="5"/>
        <v>1505424</v>
      </c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29"/>
      <c r="X53" s="15"/>
      <c r="Y53" s="15"/>
      <c r="Z53" s="15"/>
      <c r="AA53" s="15"/>
      <c r="AB53" s="18"/>
      <c r="AC53" s="15"/>
      <c r="AD53" s="15"/>
      <c r="AE53" s="15"/>
      <c r="AF53" s="15"/>
      <c r="AG53" s="15"/>
      <c r="AH53" s="15"/>
      <c r="AI53" s="15"/>
      <c r="AJ53" s="15"/>
      <c r="AK53" s="29"/>
      <c r="AL53" s="15"/>
      <c r="AM53" s="15"/>
      <c r="AN53" s="15"/>
      <c r="AO53" s="29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29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29">
        <v>420000</v>
      </c>
      <c r="CG53" s="44">
        <v>0</v>
      </c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29"/>
      <c r="DD53" s="15"/>
      <c r="DE53" s="15"/>
      <c r="DF53" s="15"/>
      <c r="DG53" s="15"/>
      <c r="DH53" s="15"/>
      <c r="DI53" s="15"/>
      <c r="DJ53" s="15"/>
      <c r="DK53" s="29"/>
      <c r="DL53" s="15"/>
      <c r="DM53" s="29"/>
      <c r="DN53" s="15"/>
      <c r="DO53" s="15"/>
      <c r="DP53" s="15"/>
      <c r="DQ53" s="15"/>
      <c r="DR53" s="15"/>
      <c r="DS53" s="15"/>
      <c r="DT53" s="15"/>
      <c r="DU53" s="29"/>
      <c r="DV53" s="15"/>
      <c r="DW53" s="15"/>
      <c r="DX53" s="15"/>
      <c r="DY53" s="15"/>
      <c r="DZ53" s="15"/>
      <c r="EA53" s="15"/>
      <c r="EB53" s="15"/>
      <c r="EC53" s="15"/>
      <c r="ED53" s="15"/>
      <c r="EE53" s="29"/>
      <c r="EF53" s="15"/>
      <c r="EG53" s="15"/>
      <c r="EH53" s="15"/>
      <c r="EI53" s="15"/>
      <c r="EJ53" s="15"/>
      <c r="EK53" s="15"/>
      <c r="EL53" s="37">
        <v>1639230</v>
      </c>
      <c r="EM53" s="29">
        <v>1229424</v>
      </c>
      <c r="EN53" s="15"/>
      <c r="EO53" s="15"/>
      <c r="EP53" s="15"/>
      <c r="EQ53" s="15"/>
      <c r="ER53" s="15"/>
      <c r="ES53" s="15"/>
      <c r="ET53" s="15"/>
      <c r="EU53" s="29"/>
      <c r="EV53" s="37">
        <v>300000</v>
      </c>
      <c r="EW53" s="15">
        <v>276000</v>
      </c>
      <c r="EX53" s="15"/>
      <c r="EY53" s="29"/>
      <c r="EZ53" s="15"/>
      <c r="FA53" s="29"/>
      <c r="FB53" s="15"/>
      <c r="FC53" s="15"/>
      <c r="FD53" s="15"/>
      <c r="FE53" s="15"/>
      <c r="FF53" s="15"/>
      <c r="FG53" s="15"/>
      <c r="FH53" s="19">
        <f t="shared" si="6"/>
        <v>202300</v>
      </c>
      <c r="FI53" s="19">
        <f t="shared" si="7"/>
        <v>131970.23000000001</v>
      </c>
      <c r="FJ53" s="15"/>
      <c r="FK53" s="29"/>
      <c r="FL53" s="15"/>
      <c r="FM53" s="15"/>
      <c r="FN53" s="15"/>
      <c r="FO53" s="29"/>
      <c r="FP53" s="15"/>
      <c r="FQ53" s="15"/>
      <c r="FR53" s="15"/>
      <c r="FS53" s="15"/>
      <c r="FT53" s="15"/>
      <c r="FU53" s="15"/>
      <c r="FV53" s="15"/>
      <c r="FW53" s="15"/>
      <c r="FX53" s="15"/>
      <c r="FY53" s="29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>
        <v>202300</v>
      </c>
      <c r="GK53" s="15">
        <v>131970.23000000001</v>
      </c>
      <c r="GL53" s="15"/>
      <c r="GM53" s="15"/>
      <c r="GN53" s="19">
        <f t="shared" si="8"/>
        <v>0</v>
      </c>
      <c r="GO53" s="19">
        <f t="shared" si="9"/>
        <v>0</v>
      </c>
      <c r="GP53" s="29"/>
      <c r="GQ53" s="29"/>
      <c r="GR53" s="29"/>
      <c r="GS53" s="29"/>
      <c r="GT53" s="15"/>
      <c r="GU53" s="29"/>
      <c r="GV53" s="15"/>
      <c r="GW53" s="29"/>
      <c r="GX53" s="15"/>
      <c r="GY53" s="15"/>
      <c r="GZ53" s="15"/>
      <c r="HA53" s="15"/>
      <c r="HB53" s="15"/>
      <c r="HC53" s="15"/>
      <c r="HD53" s="15"/>
      <c r="HE53" s="15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3"/>
      <c r="KV53" s="13"/>
      <c r="KW53" s="13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</row>
    <row r="54" spans="1:610" x14ac:dyDescent="0.25">
      <c r="A54" s="5" t="s">
        <v>63</v>
      </c>
      <c r="B54" s="19">
        <f t="shared" si="1"/>
        <v>5036966</v>
      </c>
      <c r="C54" s="19">
        <f t="shared" si="2"/>
        <v>3729918.0900000003</v>
      </c>
      <c r="D54" s="31">
        <f t="shared" si="3"/>
        <v>4014291</v>
      </c>
      <c r="E54" s="31">
        <f t="shared" si="4"/>
        <v>3011754</v>
      </c>
      <c r="F54" s="15">
        <v>3808600</v>
      </c>
      <c r="G54" s="29">
        <v>2856447</v>
      </c>
      <c r="H54" s="15">
        <v>205691</v>
      </c>
      <c r="I54" s="29">
        <v>155307</v>
      </c>
      <c r="J54" s="19">
        <f t="shared" si="0"/>
        <v>941675</v>
      </c>
      <c r="K54" s="19">
        <f t="shared" si="5"/>
        <v>660286.14</v>
      </c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29"/>
      <c r="X54" s="15"/>
      <c r="Y54" s="15"/>
      <c r="Z54" s="15"/>
      <c r="AA54" s="15"/>
      <c r="AB54" s="18"/>
      <c r="AC54" s="15"/>
      <c r="AD54" s="15"/>
      <c r="AE54" s="15"/>
      <c r="AF54" s="15"/>
      <c r="AG54" s="15"/>
      <c r="AH54" s="15"/>
      <c r="AI54" s="15"/>
      <c r="AJ54" s="15"/>
      <c r="AK54" s="29"/>
      <c r="AL54" s="15"/>
      <c r="AM54" s="15"/>
      <c r="AN54" s="15"/>
      <c r="AO54" s="29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29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29">
        <v>492135</v>
      </c>
      <c r="CG54" s="26">
        <v>323131.14</v>
      </c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29"/>
      <c r="DD54" s="15"/>
      <c r="DE54" s="15"/>
      <c r="DF54" s="15"/>
      <c r="DG54" s="15"/>
      <c r="DH54" s="15"/>
      <c r="DI54" s="15"/>
      <c r="DJ54" s="15"/>
      <c r="DK54" s="29"/>
      <c r="DL54" s="15"/>
      <c r="DM54" s="29"/>
      <c r="DN54" s="15"/>
      <c r="DO54" s="15"/>
      <c r="DP54" s="15"/>
      <c r="DQ54" s="15"/>
      <c r="DR54" s="15"/>
      <c r="DS54" s="15"/>
      <c r="DT54" s="15"/>
      <c r="DU54" s="29"/>
      <c r="DV54" s="15"/>
      <c r="DW54" s="15"/>
      <c r="DX54" s="15"/>
      <c r="DY54" s="15"/>
      <c r="DZ54" s="15"/>
      <c r="EA54" s="15"/>
      <c r="EB54" s="15"/>
      <c r="EC54" s="15"/>
      <c r="ED54" s="15"/>
      <c r="EE54" s="29"/>
      <c r="EF54" s="15"/>
      <c r="EG54" s="15"/>
      <c r="EH54" s="15"/>
      <c r="EI54" s="15"/>
      <c r="EJ54" s="15"/>
      <c r="EK54" s="15"/>
      <c r="EL54" s="37">
        <v>449540</v>
      </c>
      <c r="EM54" s="29">
        <v>337155</v>
      </c>
      <c r="EN54" s="15"/>
      <c r="EO54" s="15"/>
      <c r="EP54" s="15"/>
      <c r="EQ54" s="15"/>
      <c r="ER54" s="15"/>
      <c r="ES54" s="15"/>
      <c r="ET54" s="15"/>
      <c r="EU54" s="29"/>
      <c r="EV54" s="15"/>
      <c r="EW54" s="15"/>
      <c r="EX54" s="15"/>
      <c r="EY54" s="29"/>
      <c r="EZ54" s="15"/>
      <c r="FA54" s="29"/>
      <c r="FB54" s="15"/>
      <c r="FC54" s="15"/>
      <c r="FD54" s="15"/>
      <c r="FE54" s="15"/>
      <c r="FF54" s="15"/>
      <c r="FG54" s="15"/>
      <c r="FH54" s="19">
        <f t="shared" si="6"/>
        <v>81000</v>
      </c>
      <c r="FI54" s="19">
        <f t="shared" si="7"/>
        <v>57877.95</v>
      </c>
      <c r="FJ54" s="15"/>
      <c r="FK54" s="29"/>
      <c r="FL54" s="15"/>
      <c r="FM54" s="15"/>
      <c r="FN54" s="15"/>
      <c r="FO54" s="29"/>
      <c r="FP54" s="15"/>
      <c r="FQ54" s="15"/>
      <c r="FR54" s="15"/>
      <c r="FS54" s="15"/>
      <c r="FT54" s="15"/>
      <c r="FU54" s="15"/>
      <c r="FV54" s="15"/>
      <c r="FW54" s="15"/>
      <c r="FX54" s="15"/>
      <c r="FY54" s="29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>
        <v>81000</v>
      </c>
      <c r="GK54" s="15">
        <v>57877.95</v>
      </c>
      <c r="GL54" s="15"/>
      <c r="GM54" s="15"/>
      <c r="GN54" s="19">
        <f t="shared" si="8"/>
        <v>0</v>
      </c>
      <c r="GO54" s="19">
        <f t="shared" si="9"/>
        <v>0</v>
      </c>
      <c r="GP54" s="29"/>
      <c r="GQ54" s="29"/>
      <c r="GR54" s="29"/>
      <c r="GS54" s="29"/>
      <c r="GT54" s="15"/>
      <c r="GU54" s="29"/>
      <c r="GV54" s="15"/>
      <c r="GW54" s="29"/>
      <c r="GX54" s="15"/>
      <c r="GY54" s="15"/>
      <c r="GZ54" s="15"/>
      <c r="HA54" s="15"/>
      <c r="HB54" s="15"/>
      <c r="HC54" s="15"/>
      <c r="HD54" s="15"/>
      <c r="HE54" s="15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3"/>
      <c r="KV54" s="13"/>
      <c r="KW54" s="13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</row>
    <row r="55" spans="1:610" x14ac:dyDescent="0.25">
      <c r="A55" s="5" t="s">
        <v>64</v>
      </c>
      <c r="B55" s="19">
        <f t="shared" si="1"/>
        <v>12778389.52</v>
      </c>
      <c r="C55" s="19">
        <f t="shared" si="2"/>
        <v>11841640.73</v>
      </c>
      <c r="D55" s="31">
        <f t="shared" si="3"/>
        <v>3383794</v>
      </c>
      <c r="E55" s="31">
        <f t="shared" si="4"/>
        <v>2539151</v>
      </c>
      <c r="F55" s="15">
        <v>3183200</v>
      </c>
      <c r="G55" s="29">
        <v>2387394</v>
      </c>
      <c r="H55" s="15">
        <v>200594</v>
      </c>
      <c r="I55" s="29">
        <v>151757</v>
      </c>
      <c r="J55" s="19">
        <f t="shared" si="0"/>
        <v>9313595.5199999996</v>
      </c>
      <c r="K55" s="19">
        <f t="shared" si="5"/>
        <v>9246170.2699999996</v>
      </c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29"/>
      <c r="X55" s="15"/>
      <c r="Y55" s="15"/>
      <c r="Z55" s="15"/>
      <c r="AA55" s="15"/>
      <c r="AB55" s="18"/>
      <c r="AC55" s="15"/>
      <c r="AD55" s="15"/>
      <c r="AE55" s="15"/>
      <c r="AF55" s="15"/>
      <c r="AG55" s="15"/>
      <c r="AH55" s="15"/>
      <c r="AI55" s="15"/>
      <c r="AJ55" s="15"/>
      <c r="AK55" s="29"/>
      <c r="AL55" s="15"/>
      <c r="AM55" s="15"/>
      <c r="AN55" s="15"/>
      <c r="AO55" s="29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29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29">
        <v>303172.09999999998</v>
      </c>
      <c r="CG55" s="26">
        <v>303172.09999999998</v>
      </c>
      <c r="CH55" s="15"/>
      <c r="CI55" s="15"/>
      <c r="CJ55" s="15"/>
      <c r="CK55" s="15"/>
      <c r="CL55" s="15">
        <v>8740722.4199999999</v>
      </c>
      <c r="CM55" s="15">
        <v>8740722.4199999999</v>
      </c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29"/>
      <c r="DD55" s="15"/>
      <c r="DE55" s="15"/>
      <c r="DF55" s="15"/>
      <c r="DG55" s="15"/>
      <c r="DH55" s="15"/>
      <c r="DI55" s="15"/>
      <c r="DJ55" s="15"/>
      <c r="DK55" s="29"/>
      <c r="DL55" s="15"/>
      <c r="DM55" s="29"/>
      <c r="DN55" s="15"/>
      <c r="DO55" s="15"/>
      <c r="DP55" s="15"/>
      <c r="DQ55" s="15"/>
      <c r="DR55" s="15"/>
      <c r="DS55" s="15"/>
      <c r="DT55" s="15"/>
      <c r="DU55" s="29"/>
      <c r="DV55" s="15"/>
      <c r="DW55" s="15"/>
      <c r="DX55" s="15"/>
      <c r="DY55" s="15"/>
      <c r="DZ55" s="15"/>
      <c r="EA55" s="15"/>
      <c r="EB55" s="15"/>
      <c r="EC55" s="15"/>
      <c r="ED55" s="15"/>
      <c r="EE55" s="29"/>
      <c r="EF55" s="15"/>
      <c r="EG55" s="15"/>
      <c r="EH55" s="15"/>
      <c r="EI55" s="15"/>
      <c r="EJ55" s="15"/>
      <c r="EK55" s="15"/>
      <c r="EL55" s="37">
        <v>269701</v>
      </c>
      <c r="EM55" s="29">
        <v>202275.75</v>
      </c>
      <c r="EN55" s="15"/>
      <c r="EO55" s="15"/>
      <c r="EP55" s="15"/>
      <c r="EQ55" s="15"/>
      <c r="ER55" s="15"/>
      <c r="ES55" s="15"/>
      <c r="ET55" s="15"/>
      <c r="EU55" s="29"/>
      <c r="EV55" s="15"/>
      <c r="EW55" s="15"/>
      <c r="EX55" s="15"/>
      <c r="EY55" s="29"/>
      <c r="EZ55" s="15"/>
      <c r="FA55" s="29"/>
      <c r="FB55" s="15"/>
      <c r="FC55" s="15"/>
      <c r="FD55" s="15"/>
      <c r="FE55" s="15"/>
      <c r="FF55" s="15"/>
      <c r="FG55" s="15"/>
      <c r="FH55" s="19">
        <f t="shared" si="6"/>
        <v>81000</v>
      </c>
      <c r="FI55" s="19">
        <f t="shared" si="7"/>
        <v>56319.46</v>
      </c>
      <c r="FJ55" s="15"/>
      <c r="FK55" s="29"/>
      <c r="FL55" s="15"/>
      <c r="FM55" s="15"/>
      <c r="FN55" s="15"/>
      <c r="FO55" s="29"/>
      <c r="FP55" s="15"/>
      <c r="FQ55" s="15"/>
      <c r="FR55" s="15"/>
      <c r="FS55" s="15"/>
      <c r="FT55" s="15"/>
      <c r="FU55" s="15"/>
      <c r="FV55" s="15"/>
      <c r="FW55" s="15"/>
      <c r="FX55" s="15"/>
      <c r="FY55" s="29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>
        <v>81000</v>
      </c>
      <c r="GK55" s="15">
        <v>56319.46</v>
      </c>
      <c r="GL55" s="15"/>
      <c r="GM55" s="15"/>
      <c r="GN55" s="19">
        <f t="shared" si="8"/>
        <v>0</v>
      </c>
      <c r="GO55" s="19">
        <f t="shared" si="9"/>
        <v>0</v>
      </c>
      <c r="GP55" s="29"/>
      <c r="GQ55" s="29"/>
      <c r="GR55" s="29"/>
      <c r="GS55" s="29"/>
      <c r="GT55" s="15"/>
      <c r="GU55" s="29"/>
      <c r="GV55" s="15"/>
      <c r="GW55" s="29"/>
      <c r="GX55" s="15"/>
      <c r="GY55" s="15"/>
      <c r="GZ55" s="15"/>
      <c r="HA55" s="15"/>
      <c r="HB55" s="15"/>
      <c r="HC55" s="15"/>
      <c r="HD55" s="15"/>
      <c r="HE55" s="15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3"/>
      <c r="KV55" s="13"/>
      <c r="KW55" s="13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</row>
    <row r="56" spans="1:610" x14ac:dyDescent="0.25">
      <c r="A56" s="5" t="s">
        <v>65</v>
      </c>
      <c r="B56" s="19">
        <f t="shared" si="1"/>
        <v>3038013</v>
      </c>
      <c r="C56" s="19">
        <f t="shared" si="2"/>
        <v>2427856.02</v>
      </c>
      <c r="D56" s="31">
        <f t="shared" si="3"/>
        <v>2616244</v>
      </c>
      <c r="E56" s="31">
        <f t="shared" si="4"/>
        <v>2103796</v>
      </c>
      <c r="F56" s="15">
        <v>2334200</v>
      </c>
      <c r="G56" s="29">
        <v>1884944</v>
      </c>
      <c r="H56" s="15">
        <v>282044</v>
      </c>
      <c r="I56" s="29">
        <v>218852</v>
      </c>
      <c r="J56" s="19">
        <f t="shared" si="0"/>
        <v>340769</v>
      </c>
      <c r="K56" s="19">
        <f t="shared" si="5"/>
        <v>272433.40000000002</v>
      </c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29"/>
      <c r="X56" s="15"/>
      <c r="Y56" s="15"/>
      <c r="Z56" s="15"/>
      <c r="AA56" s="15"/>
      <c r="AB56" s="18"/>
      <c r="AC56" s="15"/>
      <c r="AD56" s="15"/>
      <c r="AE56" s="15"/>
      <c r="AF56" s="15"/>
      <c r="AG56" s="15"/>
      <c r="AH56" s="15"/>
      <c r="AI56" s="15"/>
      <c r="AJ56" s="15"/>
      <c r="AK56" s="29"/>
      <c r="AL56" s="15"/>
      <c r="AM56" s="15"/>
      <c r="AN56" s="15"/>
      <c r="AO56" s="29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29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29">
        <v>161000</v>
      </c>
      <c r="CG56" s="26">
        <v>137607.4</v>
      </c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29"/>
      <c r="DD56" s="15"/>
      <c r="DE56" s="15"/>
      <c r="DF56" s="15"/>
      <c r="DG56" s="15"/>
      <c r="DH56" s="15"/>
      <c r="DI56" s="15"/>
      <c r="DJ56" s="15"/>
      <c r="DK56" s="29"/>
      <c r="DL56" s="15"/>
      <c r="DM56" s="29"/>
      <c r="DN56" s="15"/>
      <c r="DO56" s="15"/>
      <c r="DP56" s="15"/>
      <c r="DQ56" s="15"/>
      <c r="DR56" s="15"/>
      <c r="DS56" s="15"/>
      <c r="DT56" s="15"/>
      <c r="DU56" s="29"/>
      <c r="DV56" s="15"/>
      <c r="DW56" s="15"/>
      <c r="DX56" s="15"/>
      <c r="DY56" s="15"/>
      <c r="DZ56" s="15"/>
      <c r="EA56" s="15"/>
      <c r="EB56" s="15"/>
      <c r="EC56" s="15"/>
      <c r="ED56" s="15"/>
      <c r="EE56" s="29"/>
      <c r="EF56" s="15"/>
      <c r="EG56" s="15"/>
      <c r="EH56" s="15"/>
      <c r="EI56" s="15"/>
      <c r="EJ56" s="15"/>
      <c r="EK56" s="15"/>
      <c r="EL56" s="37">
        <v>179769</v>
      </c>
      <c r="EM56" s="29">
        <v>134826</v>
      </c>
      <c r="EN56" s="15"/>
      <c r="EO56" s="15"/>
      <c r="EP56" s="15"/>
      <c r="EQ56" s="15"/>
      <c r="ER56" s="15"/>
      <c r="ES56" s="15"/>
      <c r="ET56" s="15"/>
      <c r="EU56" s="29"/>
      <c r="EV56" s="15"/>
      <c r="EW56" s="15"/>
      <c r="EX56" s="15"/>
      <c r="EY56" s="29"/>
      <c r="EZ56" s="15"/>
      <c r="FA56" s="29"/>
      <c r="FB56" s="15"/>
      <c r="FC56" s="15"/>
      <c r="FD56" s="15"/>
      <c r="FE56" s="15"/>
      <c r="FF56" s="15"/>
      <c r="FG56" s="15"/>
      <c r="FH56" s="19">
        <f t="shared" si="6"/>
        <v>81000</v>
      </c>
      <c r="FI56" s="19">
        <f t="shared" si="7"/>
        <v>51626.62</v>
      </c>
      <c r="FJ56" s="15"/>
      <c r="FK56" s="29"/>
      <c r="FL56" s="15"/>
      <c r="FM56" s="15"/>
      <c r="FN56" s="15"/>
      <c r="FO56" s="29"/>
      <c r="FP56" s="15"/>
      <c r="FQ56" s="15"/>
      <c r="FR56" s="15"/>
      <c r="FS56" s="15"/>
      <c r="FT56" s="15"/>
      <c r="FU56" s="15"/>
      <c r="FV56" s="15"/>
      <c r="FW56" s="15"/>
      <c r="FX56" s="15"/>
      <c r="FY56" s="29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>
        <v>81000</v>
      </c>
      <c r="GK56" s="15">
        <v>51626.62</v>
      </c>
      <c r="GL56" s="15"/>
      <c r="GM56" s="15"/>
      <c r="GN56" s="19">
        <f t="shared" si="8"/>
        <v>0</v>
      </c>
      <c r="GO56" s="19">
        <f t="shared" si="9"/>
        <v>0</v>
      </c>
      <c r="GP56" s="29"/>
      <c r="GQ56" s="29"/>
      <c r="GR56" s="29"/>
      <c r="GS56" s="29"/>
      <c r="GT56" s="15"/>
      <c r="GU56" s="29"/>
      <c r="GV56" s="15"/>
      <c r="GW56" s="29"/>
      <c r="GX56" s="15"/>
      <c r="GY56" s="15"/>
      <c r="GZ56" s="15"/>
      <c r="HA56" s="15"/>
      <c r="HB56" s="15"/>
      <c r="HC56" s="15"/>
      <c r="HD56" s="15"/>
      <c r="HE56" s="15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3"/>
      <c r="KV56" s="13"/>
      <c r="KW56" s="13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</row>
    <row r="57" spans="1:610" x14ac:dyDescent="0.25">
      <c r="A57" s="4" t="s">
        <v>66</v>
      </c>
      <c r="B57" s="19">
        <f t="shared" si="1"/>
        <v>244092239.38999999</v>
      </c>
      <c r="C57" s="19">
        <f t="shared" si="2"/>
        <v>156751716.72</v>
      </c>
      <c r="D57" s="31">
        <f t="shared" si="3"/>
        <v>85145220</v>
      </c>
      <c r="E57" s="31">
        <f t="shared" si="4"/>
        <v>64756158</v>
      </c>
      <c r="F57" s="15">
        <v>73450200</v>
      </c>
      <c r="G57" s="29">
        <v>55087650</v>
      </c>
      <c r="H57" s="15">
        <v>11695020</v>
      </c>
      <c r="I57" s="29">
        <v>9668508</v>
      </c>
      <c r="J57" s="19">
        <f t="shared" si="0"/>
        <v>51727805.219999999</v>
      </c>
      <c r="K57" s="19">
        <f t="shared" si="5"/>
        <v>12498678.580000002</v>
      </c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>
        <v>2234117.36</v>
      </c>
      <c r="W57" s="29">
        <v>1857668.06</v>
      </c>
      <c r="X57" s="15"/>
      <c r="Y57" s="15"/>
      <c r="Z57" s="15"/>
      <c r="AA57" s="15"/>
      <c r="AB57" s="18">
        <v>2238602.2000000002</v>
      </c>
      <c r="AC57" s="15">
        <v>140655.79</v>
      </c>
      <c r="AD57" s="15"/>
      <c r="AE57" s="15"/>
      <c r="AF57" s="15"/>
      <c r="AG57" s="15"/>
      <c r="AH57" s="15"/>
      <c r="AI57" s="15"/>
      <c r="AJ57" s="15">
        <v>309062.71999999997</v>
      </c>
      <c r="AK57" s="29">
        <v>206041.8</v>
      </c>
      <c r="AL57" s="15">
        <v>475587</v>
      </c>
      <c r="AM57" s="15">
        <v>356690</v>
      </c>
      <c r="AN57" s="15">
        <v>331957.74</v>
      </c>
      <c r="AO57" s="29">
        <v>248968.29</v>
      </c>
      <c r="AP57" s="15"/>
      <c r="AQ57" s="15"/>
      <c r="AR57" s="15"/>
      <c r="AS57" s="15"/>
      <c r="AT57" s="15"/>
      <c r="AU57" s="15"/>
      <c r="AV57" s="15">
        <v>377686.75</v>
      </c>
      <c r="AW57" s="15">
        <v>377686.75</v>
      </c>
      <c r="AX57" s="15">
        <v>2607362.5</v>
      </c>
      <c r="AY57" s="15">
        <v>32426.35</v>
      </c>
      <c r="AZ57" s="15">
        <v>2259172.91</v>
      </c>
      <c r="BA57" s="15">
        <v>2241338.2999999998</v>
      </c>
      <c r="BB57" s="15"/>
      <c r="BC57" s="15"/>
      <c r="BD57" s="15">
        <v>482790</v>
      </c>
      <c r="BE57" s="29">
        <v>134883.53</v>
      </c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>
        <v>8325449.8899999997</v>
      </c>
      <c r="BU57" s="29">
        <v>0</v>
      </c>
      <c r="BV57" s="15"/>
      <c r="BW57" s="15"/>
      <c r="BX57" s="15"/>
      <c r="BY57" s="15"/>
      <c r="BZ57" s="15"/>
      <c r="CA57" s="15"/>
      <c r="CB57" s="15">
        <v>21100180</v>
      </c>
      <c r="CC57" s="15">
        <v>0</v>
      </c>
      <c r="CD57" s="15"/>
      <c r="CE57" s="15"/>
      <c r="CF57" s="29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29"/>
      <c r="DD57" s="15"/>
      <c r="DE57" s="15"/>
      <c r="DF57" s="15"/>
      <c r="DG57" s="15"/>
      <c r="DH57" s="35">
        <v>7479133.5899999999</v>
      </c>
      <c r="DI57" s="15">
        <v>4866769.1100000003</v>
      </c>
      <c r="DJ57" s="35">
        <v>1490073.56</v>
      </c>
      <c r="DK57" s="29">
        <v>638602.96</v>
      </c>
      <c r="DL57" s="15"/>
      <c r="DM57" s="29"/>
      <c r="DN57" s="15"/>
      <c r="DO57" s="15"/>
      <c r="DP57" s="15"/>
      <c r="DQ57" s="15"/>
      <c r="DR57" s="15"/>
      <c r="DS57" s="15"/>
      <c r="DT57" s="15"/>
      <c r="DU57" s="29"/>
      <c r="DV57" s="15"/>
      <c r="DW57" s="15"/>
      <c r="DX57" s="15"/>
      <c r="DY57" s="15"/>
      <c r="DZ57" s="15"/>
      <c r="EA57" s="15"/>
      <c r="EB57" s="15"/>
      <c r="EC57" s="15"/>
      <c r="ED57" s="15"/>
      <c r="EE57" s="29"/>
      <c r="EF57" s="15"/>
      <c r="EG57" s="15"/>
      <c r="EH57" s="15"/>
      <c r="EI57" s="15"/>
      <c r="EJ57" s="15"/>
      <c r="EK57" s="15"/>
      <c r="EL57" s="37">
        <v>766629</v>
      </c>
      <c r="EM57" s="29">
        <v>574971</v>
      </c>
      <c r="EN57" s="15"/>
      <c r="EO57" s="15"/>
      <c r="EP57" s="15"/>
      <c r="EQ57" s="15"/>
      <c r="ER57" s="15"/>
      <c r="ES57" s="15"/>
      <c r="ET57" s="35">
        <v>610000</v>
      </c>
      <c r="EU57" s="29">
        <v>609999.99</v>
      </c>
      <c r="EV57" s="15"/>
      <c r="EW57" s="15"/>
      <c r="EX57" s="15"/>
      <c r="EY57" s="29"/>
      <c r="EZ57" s="15"/>
      <c r="FA57" s="29"/>
      <c r="FB57" s="35">
        <v>640000</v>
      </c>
      <c r="FC57" s="15">
        <v>211976.65</v>
      </c>
      <c r="FD57" s="15"/>
      <c r="FE57" s="15"/>
      <c r="FF57" s="15"/>
      <c r="FG57" s="15"/>
      <c r="FH57" s="19">
        <f t="shared" si="6"/>
        <v>104629814.16999999</v>
      </c>
      <c r="FI57" s="19">
        <f t="shared" si="7"/>
        <v>78960692.859999999</v>
      </c>
      <c r="FJ57" s="15">
        <v>34082600</v>
      </c>
      <c r="FK57" s="29">
        <v>26102400</v>
      </c>
      <c r="FL57" s="15"/>
      <c r="FM57" s="15"/>
      <c r="FN57" s="15">
        <v>66819059.5</v>
      </c>
      <c r="FO57" s="29">
        <v>50467912</v>
      </c>
      <c r="FP57" s="15"/>
      <c r="FQ57" s="15"/>
      <c r="FR57" s="15">
        <v>36345</v>
      </c>
      <c r="FS57" s="15">
        <v>24232</v>
      </c>
      <c r="FT57" s="15">
        <v>185797</v>
      </c>
      <c r="FU57" s="15">
        <v>123864</v>
      </c>
      <c r="FV57" s="15">
        <v>720991.55</v>
      </c>
      <c r="FW57" s="15">
        <v>286680.26</v>
      </c>
      <c r="FX57" s="15">
        <v>2146914</v>
      </c>
      <c r="FY57" s="29">
        <v>1610185.5</v>
      </c>
      <c r="FZ57" s="15">
        <v>50820</v>
      </c>
      <c r="GA57" s="15">
        <v>0</v>
      </c>
      <c r="GB57" s="15">
        <v>10458</v>
      </c>
      <c r="GC57" s="15">
        <v>0</v>
      </c>
      <c r="GD57" s="15">
        <v>431967.58</v>
      </c>
      <c r="GE57" s="15">
        <v>323685</v>
      </c>
      <c r="GF57" s="15">
        <v>61039.02</v>
      </c>
      <c r="GG57" s="15">
        <v>0</v>
      </c>
      <c r="GH57" s="15">
        <v>78619.520000000004</v>
      </c>
      <c r="GI57" s="15">
        <v>21734.1</v>
      </c>
      <c r="GJ57" s="15"/>
      <c r="GK57" s="15"/>
      <c r="GL57" s="15">
        <v>5203</v>
      </c>
      <c r="GM57" s="15">
        <v>0</v>
      </c>
      <c r="GN57" s="19">
        <f t="shared" si="8"/>
        <v>2589400</v>
      </c>
      <c r="GO57" s="19">
        <f t="shared" si="9"/>
        <v>536187.28</v>
      </c>
      <c r="GP57" s="29">
        <v>2213400</v>
      </c>
      <c r="GQ57" s="29">
        <v>536187.28</v>
      </c>
      <c r="GR57" s="29"/>
      <c r="GS57" s="29"/>
      <c r="GT57" s="15">
        <v>376000</v>
      </c>
      <c r="GU57" s="29">
        <v>0</v>
      </c>
      <c r="GV57" s="15"/>
      <c r="GW57" s="29"/>
      <c r="GX57" s="15"/>
      <c r="GY57" s="15"/>
      <c r="GZ57" s="15"/>
      <c r="HA57" s="15"/>
      <c r="HB57" s="15"/>
      <c r="HC57" s="15"/>
      <c r="HD57" s="15"/>
      <c r="HE57" s="15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3"/>
      <c r="KV57" s="13"/>
      <c r="KW57" s="13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</row>
    <row r="58" spans="1:610" x14ac:dyDescent="0.25">
      <c r="A58" s="5" t="s">
        <v>67</v>
      </c>
      <c r="B58" s="19">
        <f t="shared" si="1"/>
        <v>62522561.530000001</v>
      </c>
      <c r="C58" s="19">
        <f t="shared" si="2"/>
        <v>21287066.859999999</v>
      </c>
      <c r="D58" s="31">
        <f t="shared" si="3"/>
        <v>15626204</v>
      </c>
      <c r="E58" s="31">
        <f t="shared" si="4"/>
        <v>11830655</v>
      </c>
      <c r="F58" s="15">
        <v>13704700</v>
      </c>
      <c r="G58" s="29">
        <v>10278522</v>
      </c>
      <c r="H58" s="15">
        <v>1921504</v>
      </c>
      <c r="I58" s="29">
        <v>1552133</v>
      </c>
      <c r="J58" s="19">
        <f t="shared" si="0"/>
        <v>46491457.530000001</v>
      </c>
      <c r="K58" s="19">
        <f t="shared" si="5"/>
        <v>9184632.8599999994</v>
      </c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29"/>
      <c r="X58" s="15"/>
      <c r="Y58" s="15"/>
      <c r="Z58" s="15"/>
      <c r="AA58" s="15"/>
      <c r="AB58" s="18"/>
      <c r="AC58" s="15"/>
      <c r="AD58" s="15"/>
      <c r="AE58" s="15"/>
      <c r="AF58" s="15"/>
      <c r="AG58" s="15"/>
      <c r="AH58" s="15"/>
      <c r="AI58" s="15"/>
      <c r="AJ58" s="15"/>
      <c r="AK58" s="29"/>
      <c r="AL58" s="15"/>
      <c r="AM58" s="15"/>
      <c r="AN58" s="15"/>
      <c r="AO58" s="29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>
        <v>19813108</v>
      </c>
      <c r="BG58" s="15">
        <v>0</v>
      </c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>
        <v>3060629.96</v>
      </c>
      <c r="BU58" s="29">
        <v>0</v>
      </c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29"/>
      <c r="CG58" s="15"/>
      <c r="CH58" s="15">
        <v>2485756.73</v>
      </c>
      <c r="CI58" s="26">
        <v>2264428.5499999998</v>
      </c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35">
        <v>4399667.34</v>
      </c>
      <c r="DA58" s="15">
        <v>3725473.55</v>
      </c>
      <c r="DB58" s="15">
        <v>802811.5</v>
      </c>
      <c r="DC58" s="29">
        <v>260117.76000000001</v>
      </c>
      <c r="DD58" s="15"/>
      <c r="DE58" s="15"/>
      <c r="DF58" s="15"/>
      <c r="DG58" s="15"/>
      <c r="DH58" s="15"/>
      <c r="DI58" s="15"/>
      <c r="DJ58" s="15"/>
      <c r="DK58" s="29"/>
      <c r="DL58" s="15"/>
      <c r="DM58" s="29"/>
      <c r="DN58" s="15"/>
      <c r="DO58" s="15"/>
      <c r="DP58" s="15"/>
      <c r="DQ58" s="15"/>
      <c r="DR58" s="15"/>
      <c r="DS58" s="15"/>
      <c r="DT58" s="15"/>
      <c r="DU58" s="29"/>
      <c r="DV58" s="15"/>
      <c r="DW58" s="15"/>
      <c r="DX58" s="15"/>
      <c r="DY58" s="15"/>
      <c r="DZ58" s="15"/>
      <c r="EA58" s="15"/>
      <c r="EB58" s="15"/>
      <c r="EC58" s="15"/>
      <c r="ED58" s="15"/>
      <c r="EE58" s="29"/>
      <c r="EF58" s="15"/>
      <c r="EG58" s="15"/>
      <c r="EH58" s="15"/>
      <c r="EI58" s="15"/>
      <c r="EJ58" s="15"/>
      <c r="EK58" s="15"/>
      <c r="EL58" s="37">
        <v>3579484</v>
      </c>
      <c r="EM58" s="29">
        <v>2684613</v>
      </c>
      <c r="EN58" s="15"/>
      <c r="EO58" s="15"/>
      <c r="EP58" s="15"/>
      <c r="EQ58" s="15"/>
      <c r="ER58" s="15">
        <v>12000000</v>
      </c>
      <c r="ES58" s="15">
        <v>0</v>
      </c>
      <c r="ET58" s="15"/>
      <c r="EU58" s="29"/>
      <c r="EV58" s="37">
        <v>250000</v>
      </c>
      <c r="EW58" s="29">
        <v>250000</v>
      </c>
      <c r="EX58" s="15"/>
      <c r="EY58" s="29"/>
      <c r="EZ58" s="15"/>
      <c r="FA58" s="29"/>
      <c r="FB58" s="15"/>
      <c r="FC58" s="15"/>
      <c r="FD58" s="37">
        <v>100000</v>
      </c>
      <c r="FE58" s="15">
        <v>0</v>
      </c>
      <c r="FF58" s="15"/>
      <c r="FG58" s="15"/>
      <c r="FH58" s="19">
        <f t="shared" si="6"/>
        <v>404900</v>
      </c>
      <c r="FI58" s="19">
        <f t="shared" si="7"/>
        <v>271779</v>
      </c>
      <c r="FJ58" s="15"/>
      <c r="FK58" s="29"/>
      <c r="FL58" s="15"/>
      <c r="FM58" s="15"/>
      <c r="FN58" s="15"/>
      <c r="FO58" s="29"/>
      <c r="FP58" s="15"/>
      <c r="FQ58" s="15"/>
      <c r="FR58" s="15"/>
      <c r="FS58" s="15"/>
      <c r="FT58" s="15"/>
      <c r="FU58" s="15"/>
      <c r="FV58" s="15"/>
      <c r="FW58" s="15"/>
      <c r="FX58" s="15"/>
      <c r="FY58" s="29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>
        <v>404900</v>
      </c>
      <c r="GK58" s="15">
        <v>271779</v>
      </c>
      <c r="GL58" s="15"/>
      <c r="GM58" s="15"/>
      <c r="GN58" s="19">
        <f t="shared" si="8"/>
        <v>0</v>
      </c>
      <c r="GO58" s="19">
        <f t="shared" si="9"/>
        <v>0</v>
      </c>
      <c r="GP58" s="29"/>
      <c r="GQ58" s="29"/>
      <c r="GR58" s="29"/>
      <c r="GS58" s="29"/>
      <c r="GT58" s="15"/>
      <c r="GU58" s="29"/>
      <c r="GV58" s="15"/>
      <c r="GW58" s="29"/>
      <c r="GX58" s="15"/>
      <c r="GY58" s="15"/>
      <c r="GZ58" s="15"/>
      <c r="HA58" s="15"/>
      <c r="HB58" s="15"/>
      <c r="HC58" s="15"/>
      <c r="HD58" s="15"/>
      <c r="HE58" s="15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3"/>
      <c r="KV58" s="13"/>
      <c r="KW58" s="13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</row>
    <row r="59" spans="1:610" x14ac:dyDescent="0.25">
      <c r="A59" s="5" t="s">
        <v>68</v>
      </c>
      <c r="B59" s="19">
        <f t="shared" si="1"/>
        <v>7260225</v>
      </c>
      <c r="C59" s="19">
        <f t="shared" si="2"/>
        <v>4160965.29</v>
      </c>
      <c r="D59" s="31">
        <f t="shared" si="3"/>
        <v>4849870</v>
      </c>
      <c r="E59" s="31">
        <f t="shared" si="4"/>
        <v>3637395</v>
      </c>
      <c r="F59" s="15">
        <v>4739000</v>
      </c>
      <c r="G59" s="29">
        <v>3554244</v>
      </c>
      <c r="H59" s="15">
        <v>110870</v>
      </c>
      <c r="I59" s="29">
        <v>83151</v>
      </c>
      <c r="J59" s="19">
        <f t="shared" si="0"/>
        <v>2329355</v>
      </c>
      <c r="K59" s="19">
        <f t="shared" si="5"/>
        <v>471900</v>
      </c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29"/>
      <c r="X59" s="15"/>
      <c r="Y59" s="15"/>
      <c r="Z59" s="15"/>
      <c r="AA59" s="15"/>
      <c r="AB59" s="18"/>
      <c r="AC59" s="15"/>
      <c r="AD59" s="15"/>
      <c r="AE59" s="15"/>
      <c r="AF59" s="15"/>
      <c r="AG59" s="15"/>
      <c r="AH59" s="15"/>
      <c r="AI59" s="15"/>
      <c r="AJ59" s="15"/>
      <c r="AK59" s="29"/>
      <c r="AL59" s="15"/>
      <c r="AM59" s="15"/>
      <c r="AN59" s="15"/>
      <c r="AO59" s="29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29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29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29"/>
      <c r="DD59" s="15"/>
      <c r="DE59" s="15"/>
      <c r="DF59" s="15"/>
      <c r="DG59" s="15"/>
      <c r="DH59" s="15"/>
      <c r="DI59" s="15"/>
      <c r="DJ59" s="15"/>
      <c r="DK59" s="29"/>
      <c r="DL59" s="15"/>
      <c r="DM59" s="29"/>
      <c r="DN59" s="15"/>
      <c r="DO59" s="15"/>
      <c r="DP59" s="15"/>
      <c r="DQ59" s="15"/>
      <c r="DR59" s="15"/>
      <c r="DS59" s="15"/>
      <c r="DT59" s="15"/>
      <c r="DU59" s="29"/>
      <c r="DV59" s="15"/>
      <c r="DW59" s="15"/>
      <c r="DX59" s="15"/>
      <c r="DY59" s="15"/>
      <c r="DZ59" s="15"/>
      <c r="EA59" s="15"/>
      <c r="EB59" s="15"/>
      <c r="EC59" s="15"/>
      <c r="ED59" s="15"/>
      <c r="EE59" s="29"/>
      <c r="EF59" s="15"/>
      <c r="EG59" s="15"/>
      <c r="EH59" s="15"/>
      <c r="EI59" s="15"/>
      <c r="EJ59" s="15"/>
      <c r="EK59" s="15"/>
      <c r="EL59" s="37">
        <v>629355</v>
      </c>
      <c r="EM59" s="29">
        <v>471900</v>
      </c>
      <c r="EN59" s="15"/>
      <c r="EO59" s="15"/>
      <c r="EP59" s="15"/>
      <c r="EQ59" s="15"/>
      <c r="ER59" s="15">
        <v>1700000</v>
      </c>
      <c r="ES59" s="15">
        <v>0</v>
      </c>
      <c r="ET59" s="15"/>
      <c r="EU59" s="29"/>
      <c r="EV59" s="15"/>
      <c r="EW59" s="15"/>
      <c r="EX59" s="15"/>
      <c r="EY59" s="29"/>
      <c r="EZ59" s="15"/>
      <c r="FA59" s="29"/>
      <c r="FB59" s="15"/>
      <c r="FC59" s="15"/>
      <c r="FD59" s="15"/>
      <c r="FE59" s="15"/>
      <c r="FF59" s="15"/>
      <c r="FG59" s="15"/>
      <c r="FH59" s="19">
        <f t="shared" si="6"/>
        <v>81000</v>
      </c>
      <c r="FI59" s="19">
        <f t="shared" si="7"/>
        <v>51670.29</v>
      </c>
      <c r="FJ59" s="15"/>
      <c r="FK59" s="29"/>
      <c r="FL59" s="15"/>
      <c r="FM59" s="15"/>
      <c r="FN59" s="15"/>
      <c r="FO59" s="29"/>
      <c r="FP59" s="15"/>
      <c r="FQ59" s="15"/>
      <c r="FR59" s="15"/>
      <c r="FS59" s="15"/>
      <c r="FT59" s="15"/>
      <c r="FU59" s="15"/>
      <c r="FV59" s="15"/>
      <c r="FW59" s="15"/>
      <c r="FX59" s="15"/>
      <c r="FY59" s="29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>
        <v>81000</v>
      </c>
      <c r="GK59" s="15">
        <v>51670.29</v>
      </c>
      <c r="GL59" s="15"/>
      <c r="GM59" s="15"/>
      <c r="GN59" s="19">
        <f t="shared" si="8"/>
        <v>0</v>
      </c>
      <c r="GO59" s="19">
        <f t="shared" si="9"/>
        <v>0</v>
      </c>
      <c r="GP59" s="29"/>
      <c r="GQ59" s="29"/>
      <c r="GR59" s="29"/>
      <c r="GS59" s="29"/>
      <c r="GT59" s="15"/>
      <c r="GU59" s="29"/>
      <c r="GV59" s="15"/>
      <c r="GW59" s="29"/>
      <c r="GX59" s="15"/>
      <c r="GY59" s="15"/>
      <c r="GZ59" s="15"/>
      <c r="HA59" s="15"/>
      <c r="HB59" s="15"/>
      <c r="HC59" s="15"/>
      <c r="HD59" s="15"/>
      <c r="HE59" s="15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3"/>
      <c r="KV59" s="13"/>
      <c r="KW59" s="13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</row>
    <row r="60" spans="1:610" x14ac:dyDescent="0.25">
      <c r="A60" s="5" t="s">
        <v>69</v>
      </c>
      <c r="B60" s="19">
        <f t="shared" si="1"/>
        <v>4908483</v>
      </c>
      <c r="C60" s="19">
        <f t="shared" si="2"/>
        <v>3771667.94</v>
      </c>
      <c r="D60" s="31">
        <f t="shared" si="3"/>
        <v>4169961</v>
      </c>
      <c r="E60" s="31">
        <f t="shared" si="4"/>
        <v>3132699</v>
      </c>
      <c r="F60" s="15">
        <v>3983700</v>
      </c>
      <c r="G60" s="29">
        <v>2987775</v>
      </c>
      <c r="H60" s="15">
        <v>186261</v>
      </c>
      <c r="I60" s="29">
        <v>144924</v>
      </c>
      <c r="J60" s="19">
        <f t="shared" si="0"/>
        <v>657522</v>
      </c>
      <c r="K60" s="19">
        <f t="shared" si="5"/>
        <v>592833</v>
      </c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29"/>
      <c r="X60" s="15"/>
      <c r="Y60" s="15"/>
      <c r="Z60" s="15"/>
      <c r="AA60" s="15"/>
      <c r="AB60" s="18"/>
      <c r="AC60" s="15"/>
      <c r="AD60" s="15"/>
      <c r="AE60" s="15"/>
      <c r="AF60" s="15"/>
      <c r="AG60" s="15"/>
      <c r="AH60" s="15"/>
      <c r="AI60" s="15"/>
      <c r="AJ60" s="15"/>
      <c r="AK60" s="29"/>
      <c r="AL60" s="15"/>
      <c r="AM60" s="15"/>
      <c r="AN60" s="15"/>
      <c r="AO60" s="29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29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29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29"/>
      <c r="DD60" s="15"/>
      <c r="DE60" s="15"/>
      <c r="DF60" s="15"/>
      <c r="DG60" s="15"/>
      <c r="DH60" s="15"/>
      <c r="DI60" s="15"/>
      <c r="DJ60" s="15"/>
      <c r="DK60" s="29"/>
      <c r="DL60" s="15"/>
      <c r="DM60" s="29"/>
      <c r="DN60" s="15"/>
      <c r="DO60" s="15"/>
      <c r="DP60" s="15"/>
      <c r="DQ60" s="15"/>
      <c r="DR60" s="15"/>
      <c r="DS60" s="15"/>
      <c r="DT60" s="15"/>
      <c r="DU60" s="29"/>
      <c r="DV60" s="15"/>
      <c r="DW60" s="15"/>
      <c r="DX60" s="15"/>
      <c r="DY60" s="15"/>
      <c r="DZ60" s="15"/>
      <c r="EA60" s="15"/>
      <c r="EB60" s="15"/>
      <c r="EC60" s="15"/>
      <c r="ED60" s="15"/>
      <c r="EE60" s="29"/>
      <c r="EF60" s="15">
        <v>345000</v>
      </c>
      <c r="EG60" s="15">
        <v>345000</v>
      </c>
      <c r="EH60" s="15"/>
      <c r="EI60" s="15"/>
      <c r="EJ60" s="15">
        <v>53763</v>
      </c>
      <c r="EK60" s="15">
        <v>53763</v>
      </c>
      <c r="EL60" s="37">
        <v>258759</v>
      </c>
      <c r="EM60" s="29">
        <v>194070</v>
      </c>
      <c r="EN60" s="15"/>
      <c r="EO60" s="15"/>
      <c r="EP60" s="15"/>
      <c r="EQ60" s="15"/>
      <c r="ER60" s="15"/>
      <c r="ES60" s="15"/>
      <c r="ET60" s="15"/>
      <c r="EU60" s="29"/>
      <c r="EV60" s="15"/>
      <c r="EW60" s="15"/>
      <c r="EX60" s="15"/>
      <c r="EY60" s="29"/>
      <c r="EZ60" s="15"/>
      <c r="FA60" s="29"/>
      <c r="FB60" s="15"/>
      <c r="FC60" s="15"/>
      <c r="FD60" s="15"/>
      <c r="FE60" s="15"/>
      <c r="FF60" s="15"/>
      <c r="FG60" s="15"/>
      <c r="FH60" s="19">
        <f t="shared" si="6"/>
        <v>81000</v>
      </c>
      <c r="FI60" s="19">
        <f t="shared" si="7"/>
        <v>46135.94</v>
      </c>
      <c r="FJ60" s="15"/>
      <c r="FK60" s="29"/>
      <c r="FL60" s="15"/>
      <c r="FM60" s="15"/>
      <c r="FN60" s="15"/>
      <c r="FO60" s="29"/>
      <c r="FP60" s="15"/>
      <c r="FQ60" s="15"/>
      <c r="FR60" s="15"/>
      <c r="FS60" s="15"/>
      <c r="FT60" s="15"/>
      <c r="FU60" s="15"/>
      <c r="FV60" s="15"/>
      <c r="FW60" s="15"/>
      <c r="FX60" s="15"/>
      <c r="FY60" s="29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>
        <v>81000</v>
      </c>
      <c r="GK60" s="15">
        <v>46135.94</v>
      </c>
      <c r="GL60" s="15"/>
      <c r="GM60" s="15"/>
      <c r="GN60" s="19">
        <f t="shared" si="8"/>
        <v>0</v>
      </c>
      <c r="GO60" s="19">
        <f t="shared" si="9"/>
        <v>0</v>
      </c>
      <c r="GP60" s="29"/>
      <c r="GQ60" s="29"/>
      <c r="GR60" s="29"/>
      <c r="GS60" s="29"/>
      <c r="GT60" s="15"/>
      <c r="GU60" s="29"/>
      <c r="GV60" s="15"/>
      <c r="GW60" s="29"/>
      <c r="GX60" s="15"/>
      <c r="GY60" s="15"/>
      <c r="GZ60" s="15"/>
      <c r="HA60" s="15"/>
      <c r="HB60" s="15"/>
      <c r="HC60" s="15"/>
      <c r="HD60" s="15"/>
      <c r="HE60" s="15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3"/>
      <c r="KV60" s="13"/>
      <c r="KW60" s="13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</row>
    <row r="61" spans="1:610" x14ac:dyDescent="0.25">
      <c r="A61" s="5" t="s">
        <v>70</v>
      </c>
      <c r="B61" s="19">
        <f t="shared" si="1"/>
        <v>3445744</v>
      </c>
      <c r="C61" s="19">
        <f t="shared" si="2"/>
        <v>2471390.0699999998</v>
      </c>
      <c r="D61" s="31">
        <f t="shared" si="3"/>
        <v>2959090</v>
      </c>
      <c r="E61" s="31">
        <f t="shared" si="4"/>
        <v>2219310</v>
      </c>
      <c r="F61" s="15">
        <v>2859100</v>
      </c>
      <c r="G61" s="29">
        <v>2144322</v>
      </c>
      <c r="H61" s="15">
        <v>99990</v>
      </c>
      <c r="I61" s="29">
        <v>74988</v>
      </c>
      <c r="J61" s="19">
        <f t="shared" si="0"/>
        <v>405654</v>
      </c>
      <c r="K61" s="19">
        <f t="shared" si="5"/>
        <v>202240.5</v>
      </c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29"/>
      <c r="X61" s="15"/>
      <c r="Y61" s="15"/>
      <c r="Z61" s="15"/>
      <c r="AA61" s="15"/>
      <c r="AB61" s="18"/>
      <c r="AC61" s="15"/>
      <c r="AD61" s="15"/>
      <c r="AE61" s="15"/>
      <c r="AF61" s="15"/>
      <c r="AG61" s="15"/>
      <c r="AH61" s="15"/>
      <c r="AI61" s="15"/>
      <c r="AJ61" s="15"/>
      <c r="AK61" s="29"/>
      <c r="AL61" s="15"/>
      <c r="AM61" s="15"/>
      <c r="AN61" s="15"/>
      <c r="AO61" s="29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29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29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29"/>
      <c r="DD61" s="15"/>
      <c r="DE61" s="15"/>
      <c r="DF61" s="15"/>
      <c r="DG61" s="15"/>
      <c r="DH61" s="15"/>
      <c r="DI61" s="15"/>
      <c r="DJ61" s="15"/>
      <c r="DK61" s="29"/>
      <c r="DL61" s="15"/>
      <c r="DM61" s="29"/>
      <c r="DN61" s="15"/>
      <c r="DO61" s="15"/>
      <c r="DP61" s="15"/>
      <c r="DQ61" s="15"/>
      <c r="DR61" s="15"/>
      <c r="DS61" s="15"/>
      <c r="DT61" s="15"/>
      <c r="DU61" s="29"/>
      <c r="DV61" s="15"/>
      <c r="DW61" s="15"/>
      <c r="DX61" s="15"/>
      <c r="DY61" s="15"/>
      <c r="DZ61" s="15"/>
      <c r="EA61" s="15"/>
      <c r="EB61" s="15"/>
      <c r="EC61" s="15"/>
      <c r="ED61" s="15"/>
      <c r="EE61" s="29"/>
      <c r="EF61" s="15"/>
      <c r="EG61" s="15"/>
      <c r="EH61" s="15"/>
      <c r="EI61" s="15"/>
      <c r="EJ61" s="15"/>
      <c r="EK61" s="15"/>
      <c r="EL61" s="37">
        <v>269654</v>
      </c>
      <c r="EM61" s="29">
        <v>202240.5</v>
      </c>
      <c r="EN61" s="15"/>
      <c r="EO61" s="15"/>
      <c r="EP61" s="15"/>
      <c r="EQ61" s="15"/>
      <c r="ER61" s="15"/>
      <c r="ES61" s="15"/>
      <c r="ET61" s="15"/>
      <c r="EU61" s="29"/>
      <c r="EV61" s="15"/>
      <c r="EW61" s="15"/>
      <c r="EX61" s="15"/>
      <c r="EY61" s="29"/>
      <c r="EZ61" s="35">
        <v>136000</v>
      </c>
      <c r="FA61" s="29">
        <v>0</v>
      </c>
      <c r="FB61" s="15"/>
      <c r="FC61" s="15"/>
      <c r="FD61" s="15"/>
      <c r="FE61" s="15"/>
      <c r="FF61" s="15"/>
      <c r="FG61" s="15"/>
      <c r="FH61" s="19">
        <f t="shared" si="6"/>
        <v>81000</v>
      </c>
      <c r="FI61" s="19">
        <f t="shared" si="7"/>
        <v>49839.57</v>
      </c>
      <c r="FJ61" s="15"/>
      <c r="FK61" s="29"/>
      <c r="FL61" s="15"/>
      <c r="FM61" s="15"/>
      <c r="FN61" s="15"/>
      <c r="FO61" s="29"/>
      <c r="FP61" s="15"/>
      <c r="FQ61" s="15"/>
      <c r="FR61" s="15"/>
      <c r="FS61" s="15"/>
      <c r="FT61" s="15"/>
      <c r="FU61" s="15"/>
      <c r="FV61" s="15"/>
      <c r="FW61" s="15"/>
      <c r="FX61" s="15"/>
      <c r="FY61" s="29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>
        <v>81000</v>
      </c>
      <c r="GK61" s="15">
        <v>49839.57</v>
      </c>
      <c r="GL61" s="15"/>
      <c r="GM61" s="15"/>
      <c r="GN61" s="19">
        <f t="shared" si="8"/>
        <v>0</v>
      </c>
      <c r="GO61" s="19">
        <f t="shared" si="9"/>
        <v>0</v>
      </c>
      <c r="GP61" s="29"/>
      <c r="GQ61" s="29"/>
      <c r="GR61" s="29"/>
      <c r="GS61" s="29"/>
      <c r="GT61" s="15"/>
      <c r="GU61" s="29"/>
      <c r="GV61" s="15"/>
      <c r="GW61" s="29"/>
      <c r="GX61" s="15"/>
      <c r="GY61" s="15"/>
      <c r="GZ61" s="15"/>
      <c r="HA61" s="15"/>
      <c r="HB61" s="15"/>
      <c r="HC61" s="15"/>
      <c r="HD61" s="15"/>
      <c r="HE61" s="15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3"/>
      <c r="KV61" s="13"/>
      <c r="KW61" s="13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</row>
    <row r="62" spans="1:610" x14ac:dyDescent="0.25">
      <c r="A62" s="5" t="s">
        <v>71</v>
      </c>
      <c r="B62" s="19">
        <f t="shared" si="1"/>
        <v>4694594</v>
      </c>
      <c r="C62" s="19">
        <f t="shared" si="2"/>
        <v>3435884.31</v>
      </c>
      <c r="D62" s="31">
        <f t="shared" si="3"/>
        <v>3998326</v>
      </c>
      <c r="E62" s="31">
        <f t="shared" si="4"/>
        <v>3018979</v>
      </c>
      <c r="F62" s="15">
        <v>3847600</v>
      </c>
      <c r="G62" s="29">
        <v>2885697</v>
      </c>
      <c r="H62" s="15">
        <v>150726</v>
      </c>
      <c r="I62" s="29">
        <v>133282</v>
      </c>
      <c r="J62" s="19">
        <f t="shared" si="0"/>
        <v>615268</v>
      </c>
      <c r="K62" s="19">
        <f t="shared" si="5"/>
        <v>359451</v>
      </c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29"/>
      <c r="X62" s="15"/>
      <c r="Y62" s="15"/>
      <c r="Z62" s="15"/>
      <c r="AA62" s="15"/>
      <c r="AB62" s="18"/>
      <c r="AC62" s="15"/>
      <c r="AD62" s="15"/>
      <c r="AE62" s="15"/>
      <c r="AF62" s="15"/>
      <c r="AG62" s="15"/>
      <c r="AH62" s="15"/>
      <c r="AI62" s="15"/>
      <c r="AJ62" s="15"/>
      <c r="AK62" s="29"/>
      <c r="AL62" s="15"/>
      <c r="AM62" s="15"/>
      <c r="AN62" s="15"/>
      <c r="AO62" s="29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29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29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29"/>
      <c r="DD62" s="15"/>
      <c r="DE62" s="15"/>
      <c r="DF62" s="15"/>
      <c r="DG62" s="15"/>
      <c r="DH62" s="15"/>
      <c r="DI62" s="15"/>
      <c r="DJ62" s="15"/>
      <c r="DK62" s="29"/>
      <c r="DL62" s="15"/>
      <c r="DM62" s="29"/>
      <c r="DN62" s="15"/>
      <c r="DO62" s="15"/>
      <c r="DP62" s="15"/>
      <c r="DQ62" s="15"/>
      <c r="DR62" s="15"/>
      <c r="DS62" s="15"/>
      <c r="DT62" s="15"/>
      <c r="DU62" s="29"/>
      <c r="DV62" s="15"/>
      <c r="DW62" s="15"/>
      <c r="DX62" s="15"/>
      <c r="DY62" s="15"/>
      <c r="DZ62" s="15"/>
      <c r="EA62" s="15"/>
      <c r="EB62" s="15"/>
      <c r="EC62" s="15"/>
      <c r="ED62" s="15"/>
      <c r="EE62" s="29"/>
      <c r="EF62" s="15"/>
      <c r="EG62" s="15"/>
      <c r="EH62" s="15"/>
      <c r="EI62" s="15"/>
      <c r="EJ62" s="15"/>
      <c r="EK62" s="15"/>
      <c r="EL62" s="37">
        <v>479268</v>
      </c>
      <c r="EM62" s="29">
        <v>359451</v>
      </c>
      <c r="EN62" s="15"/>
      <c r="EO62" s="15"/>
      <c r="EP62" s="15"/>
      <c r="EQ62" s="15"/>
      <c r="ER62" s="15"/>
      <c r="ES62" s="15"/>
      <c r="ET62" s="15"/>
      <c r="EU62" s="29"/>
      <c r="EV62" s="15"/>
      <c r="EW62" s="15"/>
      <c r="EX62" s="15"/>
      <c r="EY62" s="29"/>
      <c r="EZ62" s="35">
        <v>136000</v>
      </c>
      <c r="FA62" s="29">
        <v>0</v>
      </c>
      <c r="FB62" s="15"/>
      <c r="FC62" s="15"/>
      <c r="FD62" s="15"/>
      <c r="FE62" s="15"/>
      <c r="FF62" s="15"/>
      <c r="FG62" s="15"/>
      <c r="FH62" s="19">
        <f t="shared" si="6"/>
        <v>81000</v>
      </c>
      <c r="FI62" s="19">
        <f t="shared" si="7"/>
        <v>57454.31</v>
      </c>
      <c r="FJ62" s="15"/>
      <c r="FK62" s="29"/>
      <c r="FL62" s="15"/>
      <c r="FM62" s="15"/>
      <c r="FN62" s="15"/>
      <c r="FO62" s="29"/>
      <c r="FP62" s="15"/>
      <c r="FQ62" s="15"/>
      <c r="FR62" s="15"/>
      <c r="FS62" s="15"/>
      <c r="FT62" s="15"/>
      <c r="FU62" s="15"/>
      <c r="FV62" s="15"/>
      <c r="FW62" s="15"/>
      <c r="FX62" s="15"/>
      <c r="FY62" s="29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>
        <v>81000</v>
      </c>
      <c r="GK62" s="15">
        <v>57454.31</v>
      </c>
      <c r="GL62" s="15"/>
      <c r="GM62" s="15"/>
      <c r="GN62" s="19">
        <f t="shared" si="8"/>
        <v>0</v>
      </c>
      <c r="GO62" s="19">
        <f t="shared" si="9"/>
        <v>0</v>
      </c>
      <c r="GP62" s="29"/>
      <c r="GQ62" s="29"/>
      <c r="GR62" s="29"/>
      <c r="GS62" s="29"/>
      <c r="GT62" s="15"/>
      <c r="GU62" s="29"/>
      <c r="GV62" s="15"/>
      <c r="GW62" s="29"/>
      <c r="GX62" s="15"/>
      <c r="GY62" s="15"/>
      <c r="GZ62" s="15"/>
      <c r="HA62" s="15"/>
      <c r="HB62" s="15"/>
      <c r="HC62" s="15"/>
      <c r="HD62" s="15"/>
      <c r="HE62" s="15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3"/>
      <c r="KV62" s="13"/>
      <c r="KW62" s="13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</row>
    <row r="63" spans="1:610" x14ac:dyDescent="0.25">
      <c r="A63" s="5" t="s">
        <v>72</v>
      </c>
      <c r="B63" s="19">
        <f t="shared" si="1"/>
        <v>5587121</v>
      </c>
      <c r="C63" s="19">
        <f t="shared" si="2"/>
        <v>5333555.21</v>
      </c>
      <c r="D63" s="31">
        <f t="shared" si="3"/>
        <v>4996582</v>
      </c>
      <c r="E63" s="31">
        <f t="shared" si="4"/>
        <v>4927657</v>
      </c>
      <c r="F63" s="15">
        <v>1941200</v>
      </c>
      <c r="G63" s="29">
        <v>1941200</v>
      </c>
      <c r="H63" s="15">
        <v>3055382</v>
      </c>
      <c r="I63" s="29">
        <v>2986457</v>
      </c>
      <c r="J63" s="19">
        <f t="shared" si="0"/>
        <v>388239</v>
      </c>
      <c r="K63" s="19">
        <f t="shared" si="5"/>
        <v>291180</v>
      </c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29"/>
      <c r="X63" s="15"/>
      <c r="Y63" s="15"/>
      <c r="Z63" s="15"/>
      <c r="AA63" s="15"/>
      <c r="AB63" s="18"/>
      <c r="AC63" s="15"/>
      <c r="AD63" s="15"/>
      <c r="AE63" s="15"/>
      <c r="AF63" s="15"/>
      <c r="AG63" s="15"/>
      <c r="AH63" s="15"/>
      <c r="AI63" s="15"/>
      <c r="AJ63" s="15"/>
      <c r="AK63" s="29"/>
      <c r="AL63" s="15"/>
      <c r="AM63" s="15"/>
      <c r="AN63" s="15"/>
      <c r="AO63" s="29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29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29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29"/>
      <c r="DD63" s="15"/>
      <c r="DE63" s="15"/>
      <c r="DF63" s="15"/>
      <c r="DG63" s="15"/>
      <c r="DH63" s="15"/>
      <c r="DI63" s="15"/>
      <c r="DJ63" s="15"/>
      <c r="DK63" s="29"/>
      <c r="DL63" s="15"/>
      <c r="DM63" s="29"/>
      <c r="DN63" s="15"/>
      <c r="DO63" s="15"/>
      <c r="DP63" s="15"/>
      <c r="DQ63" s="15"/>
      <c r="DR63" s="15"/>
      <c r="DS63" s="15"/>
      <c r="DT63" s="15"/>
      <c r="DU63" s="29"/>
      <c r="DV63" s="15"/>
      <c r="DW63" s="15"/>
      <c r="DX63" s="15"/>
      <c r="DY63" s="15"/>
      <c r="DZ63" s="15"/>
      <c r="EA63" s="15"/>
      <c r="EB63" s="15"/>
      <c r="EC63" s="15"/>
      <c r="ED63" s="15"/>
      <c r="EE63" s="29"/>
      <c r="EF63" s="15"/>
      <c r="EG63" s="15"/>
      <c r="EH63" s="15"/>
      <c r="EI63" s="15"/>
      <c r="EJ63" s="15"/>
      <c r="EK63" s="15"/>
      <c r="EL63" s="37">
        <v>388239</v>
      </c>
      <c r="EM63" s="29">
        <v>291180</v>
      </c>
      <c r="EN63" s="15"/>
      <c r="EO63" s="15"/>
      <c r="EP63" s="15"/>
      <c r="EQ63" s="15"/>
      <c r="ER63" s="15"/>
      <c r="ES63" s="15"/>
      <c r="ET63" s="15"/>
      <c r="EU63" s="29"/>
      <c r="EV63" s="15"/>
      <c r="EW63" s="15"/>
      <c r="EX63" s="15"/>
      <c r="EY63" s="29"/>
      <c r="EZ63" s="15"/>
      <c r="FA63" s="29"/>
      <c r="FB63" s="15"/>
      <c r="FC63" s="15"/>
      <c r="FD63" s="15"/>
      <c r="FE63" s="15"/>
      <c r="FF63" s="15"/>
      <c r="FG63" s="15"/>
      <c r="FH63" s="19">
        <f t="shared" si="6"/>
        <v>202300</v>
      </c>
      <c r="FI63" s="19">
        <f t="shared" si="7"/>
        <v>114718.21</v>
      </c>
      <c r="FJ63" s="15"/>
      <c r="FK63" s="29"/>
      <c r="FL63" s="15"/>
      <c r="FM63" s="15"/>
      <c r="FN63" s="15"/>
      <c r="FO63" s="29"/>
      <c r="FP63" s="15"/>
      <c r="FQ63" s="15"/>
      <c r="FR63" s="15"/>
      <c r="FS63" s="15"/>
      <c r="FT63" s="15"/>
      <c r="FU63" s="15"/>
      <c r="FV63" s="15"/>
      <c r="FW63" s="15"/>
      <c r="FX63" s="15"/>
      <c r="FY63" s="29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>
        <v>202300</v>
      </c>
      <c r="GK63" s="15">
        <v>114718.21</v>
      </c>
      <c r="GL63" s="15"/>
      <c r="GM63" s="15"/>
      <c r="GN63" s="19">
        <f t="shared" si="8"/>
        <v>0</v>
      </c>
      <c r="GO63" s="19">
        <f t="shared" si="9"/>
        <v>0</v>
      </c>
      <c r="GP63" s="29"/>
      <c r="GQ63" s="29"/>
      <c r="GR63" s="29"/>
      <c r="GS63" s="29"/>
      <c r="GT63" s="15"/>
      <c r="GU63" s="29"/>
      <c r="GV63" s="15"/>
      <c r="GW63" s="29"/>
      <c r="GX63" s="15"/>
      <c r="GY63" s="15"/>
      <c r="GZ63" s="15"/>
      <c r="HA63" s="15"/>
      <c r="HB63" s="15"/>
      <c r="HC63" s="15"/>
      <c r="HD63" s="15"/>
      <c r="HE63" s="15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3"/>
      <c r="KV63" s="13"/>
      <c r="KW63" s="13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</row>
    <row r="64" spans="1:610" x14ac:dyDescent="0.25">
      <c r="A64" s="5" t="s">
        <v>73</v>
      </c>
      <c r="B64" s="19">
        <f t="shared" si="1"/>
        <v>9221937.0199999996</v>
      </c>
      <c r="C64" s="19">
        <f t="shared" si="2"/>
        <v>6995883.04</v>
      </c>
      <c r="D64" s="31">
        <f t="shared" si="3"/>
        <v>5434470</v>
      </c>
      <c r="E64" s="31">
        <f t="shared" si="4"/>
        <v>4075839</v>
      </c>
      <c r="F64" s="15">
        <v>5252300</v>
      </c>
      <c r="G64" s="29">
        <v>3939219</v>
      </c>
      <c r="H64" s="15">
        <v>182170</v>
      </c>
      <c r="I64" s="29">
        <v>136620</v>
      </c>
      <c r="J64" s="19">
        <f t="shared" si="0"/>
        <v>3706467.02</v>
      </c>
      <c r="K64" s="19">
        <f t="shared" si="5"/>
        <v>2859623.3899999997</v>
      </c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29"/>
      <c r="X64" s="15"/>
      <c r="Y64" s="15"/>
      <c r="Z64" s="15"/>
      <c r="AA64" s="15"/>
      <c r="AB64" s="18"/>
      <c r="AC64" s="15"/>
      <c r="AD64" s="15"/>
      <c r="AE64" s="15"/>
      <c r="AF64" s="15"/>
      <c r="AG64" s="15"/>
      <c r="AH64" s="15"/>
      <c r="AI64" s="15"/>
      <c r="AJ64" s="15"/>
      <c r="AK64" s="29"/>
      <c r="AL64" s="15"/>
      <c r="AM64" s="15"/>
      <c r="AN64" s="15"/>
      <c r="AO64" s="29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29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29">
        <v>610876.02</v>
      </c>
      <c r="CG64" s="15">
        <v>0</v>
      </c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29"/>
      <c r="DD64" s="15"/>
      <c r="DE64" s="15"/>
      <c r="DF64" s="15"/>
      <c r="DG64" s="15"/>
      <c r="DH64" s="15"/>
      <c r="DI64" s="15"/>
      <c r="DJ64" s="15"/>
      <c r="DK64" s="29"/>
      <c r="DL64" s="15"/>
      <c r="DM64" s="29"/>
      <c r="DN64" s="15"/>
      <c r="DO64" s="15"/>
      <c r="DP64" s="15"/>
      <c r="DQ64" s="15"/>
      <c r="DR64" s="15"/>
      <c r="DS64" s="15"/>
      <c r="DT64" s="15"/>
      <c r="DU64" s="29"/>
      <c r="DV64" s="15"/>
      <c r="DW64" s="15"/>
      <c r="DX64" s="15"/>
      <c r="DY64" s="15"/>
      <c r="DZ64" s="15"/>
      <c r="EA64" s="15"/>
      <c r="EB64" s="15"/>
      <c r="EC64" s="15"/>
      <c r="ED64" s="15"/>
      <c r="EE64" s="29"/>
      <c r="EF64" s="15"/>
      <c r="EG64" s="15"/>
      <c r="EH64" s="15"/>
      <c r="EI64" s="15"/>
      <c r="EJ64" s="15"/>
      <c r="EK64" s="15"/>
      <c r="EL64" s="37">
        <v>943871</v>
      </c>
      <c r="EM64" s="29">
        <v>707904</v>
      </c>
      <c r="EN64" s="37">
        <v>2001720</v>
      </c>
      <c r="EO64" s="15">
        <v>2001719.39</v>
      </c>
      <c r="EP64" s="15"/>
      <c r="EQ64" s="15"/>
      <c r="ER64" s="15"/>
      <c r="ES64" s="15"/>
      <c r="ET64" s="15"/>
      <c r="EU64" s="29"/>
      <c r="EV64" s="37">
        <v>150000</v>
      </c>
      <c r="EW64" s="29">
        <v>150000</v>
      </c>
      <c r="EX64" s="15"/>
      <c r="EY64" s="29"/>
      <c r="EZ64" s="15"/>
      <c r="FA64" s="29"/>
      <c r="FB64" s="15"/>
      <c r="FC64" s="15"/>
      <c r="FD64" s="15"/>
      <c r="FE64" s="15"/>
      <c r="FF64" s="15"/>
      <c r="FG64" s="15"/>
      <c r="FH64" s="19">
        <f t="shared" si="6"/>
        <v>81000</v>
      </c>
      <c r="FI64" s="19">
        <f t="shared" si="7"/>
        <v>60420.65</v>
      </c>
      <c r="FJ64" s="15"/>
      <c r="FK64" s="29"/>
      <c r="FL64" s="15"/>
      <c r="FM64" s="15"/>
      <c r="FN64" s="15"/>
      <c r="FO64" s="29"/>
      <c r="FP64" s="15"/>
      <c r="FQ64" s="15"/>
      <c r="FR64" s="15"/>
      <c r="FS64" s="15"/>
      <c r="FT64" s="15"/>
      <c r="FU64" s="15"/>
      <c r="FV64" s="15"/>
      <c r="FW64" s="15"/>
      <c r="FX64" s="15"/>
      <c r="FY64" s="29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>
        <v>81000</v>
      </c>
      <c r="GK64" s="15">
        <v>60420.65</v>
      </c>
      <c r="GL64" s="15"/>
      <c r="GM64" s="15"/>
      <c r="GN64" s="19">
        <f t="shared" si="8"/>
        <v>0</v>
      </c>
      <c r="GO64" s="19">
        <f t="shared" si="9"/>
        <v>0</v>
      </c>
      <c r="GP64" s="29"/>
      <c r="GQ64" s="29"/>
      <c r="GR64" s="29"/>
      <c r="GS64" s="29"/>
      <c r="GT64" s="15"/>
      <c r="GU64" s="29"/>
      <c r="GV64" s="15"/>
      <c r="GW64" s="29"/>
      <c r="GX64" s="15"/>
      <c r="GY64" s="15"/>
      <c r="GZ64" s="15"/>
      <c r="HA64" s="15"/>
      <c r="HB64" s="15"/>
      <c r="HC64" s="15"/>
      <c r="HD64" s="15"/>
      <c r="HE64" s="15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3"/>
      <c r="KV64" s="13"/>
      <c r="KW64" s="13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</row>
    <row r="65" spans="1:610" ht="25.5" x14ac:dyDescent="0.25">
      <c r="A65" s="4" t="s">
        <v>74</v>
      </c>
      <c r="B65" s="19">
        <f t="shared" si="1"/>
        <v>241746347.89999998</v>
      </c>
      <c r="C65" s="19">
        <f t="shared" si="2"/>
        <v>174853402.57999998</v>
      </c>
      <c r="D65" s="31">
        <f t="shared" si="3"/>
        <v>102039570</v>
      </c>
      <c r="E65" s="31">
        <f t="shared" si="4"/>
        <v>76529664</v>
      </c>
      <c r="F65" s="15">
        <v>92032400</v>
      </c>
      <c r="G65" s="29">
        <v>69024294</v>
      </c>
      <c r="H65" s="15">
        <v>10007170</v>
      </c>
      <c r="I65" s="29">
        <v>7505370</v>
      </c>
      <c r="J65" s="19">
        <f t="shared" si="0"/>
        <v>38009780.919999994</v>
      </c>
      <c r="K65" s="19">
        <f t="shared" si="5"/>
        <v>23118047.84</v>
      </c>
      <c r="L65" s="15"/>
      <c r="M65" s="15"/>
      <c r="N65" s="15"/>
      <c r="O65" s="15"/>
      <c r="P65" s="15"/>
      <c r="Q65" s="15"/>
      <c r="R65" s="15"/>
      <c r="S65" s="15"/>
      <c r="T65" s="15">
        <v>71236.92</v>
      </c>
      <c r="U65" s="15"/>
      <c r="V65" s="15">
        <v>2234117.36</v>
      </c>
      <c r="W65" s="29">
        <v>1858673.46</v>
      </c>
      <c r="X65" s="15"/>
      <c r="Y65" s="15"/>
      <c r="Z65" s="15"/>
      <c r="AA65" s="15"/>
      <c r="AB65" s="18"/>
      <c r="AC65" s="15"/>
      <c r="AD65" s="15"/>
      <c r="AE65" s="15"/>
      <c r="AF65" s="15"/>
      <c r="AG65" s="15"/>
      <c r="AH65" s="15"/>
      <c r="AI65" s="15"/>
      <c r="AJ65" s="15">
        <v>1564923.18</v>
      </c>
      <c r="AK65" s="29">
        <v>1288929.3700000001</v>
      </c>
      <c r="AL65" s="15">
        <v>3278460</v>
      </c>
      <c r="AM65" s="15">
        <v>2458847</v>
      </c>
      <c r="AN65" s="15"/>
      <c r="AO65" s="29"/>
      <c r="AP65" s="15"/>
      <c r="AQ65" s="15"/>
      <c r="AR65" s="15"/>
      <c r="AS65" s="15"/>
      <c r="AT65" s="15"/>
      <c r="AU65" s="15"/>
      <c r="AV65" s="15">
        <v>433034.03</v>
      </c>
      <c r="AW65" s="15">
        <v>433034.03</v>
      </c>
      <c r="AX65" s="15">
        <v>2490790.11</v>
      </c>
      <c r="AY65" s="15">
        <v>0</v>
      </c>
      <c r="AZ65" s="15">
        <v>2259172.91</v>
      </c>
      <c r="BA65" s="15">
        <v>2241338.2999999998</v>
      </c>
      <c r="BB65" s="15"/>
      <c r="BC65" s="15"/>
      <c r="BD65" s="15">
        <v>457380</v>
      </c>
      <c r="BE65" s="15">
        <v>177959.03</v>
      </c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>
        <v>1119216</v>
      </c>
      <c r="BS65" s="15">
        <v>839412</v>
      </c>
      <c r="BT65" s="15">
        <v>6655610.3899999997</v>
      </c>
      <c r="BU65" s="29">
        <v>0</v>
      </c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29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>
        <v>856028.13</v>
      </c>
      <c r="CS65" s="15">
        <v>0</v>
      </c>
      <c r="CT65" s="15"/>
      <c r="CU65" s="15"/>
      <c r="CV65" s="15"/>
      <c r="CW65" s="15"/>
      <c r="CX65" s="15"/>
      <c r="CY65" s="15"/>
      <c r="CZ65" s="15"/>
      <c r="DA65" s="15"/>
      <c r="DB65" s="15"/>
      <c r="DC65" s="29"/>
      <c r="DD65" s="15"/>
      <c r="DE65" s="15"/>
      <c r="DF65" s="35">
        <v>219464.88</v>
      </c>
      <c r="DG65" s="15">
        <v>0</v>
      </c>
      <c r="DH65" s="35">
        <f>3303352.57+2019634.8+2899956.6+1848999.01</f>
        <v>10071942.98</v>
      </c>
      <c r="DI65" s="15">
        <v>9206329.3800000008</v>
      </c>
      <c r="DJ65" s="35">
        <v>2839040.59</v>
      </c>
      <c r="DK65" s="29">
        <v>2839040.59</v>
      </c>
      <c r="DL65" s="15"/>
      <c r="DM65" s="29"/>
      <c r="DN65" s="15"/>
      <c r="DO65" s="15"/>
      <c r="DP65" s="15"/>
      <c r="DQ65" s="15"/>
      <c r="DR65" s="15"/>
      <c r="DS65" s="15"/>
      <c r="DT65" s="15"/>
      <c r="DU65" s="29"/>
      <c r="DV65" s="15"/>
      <c r="DW65" s="15"/>
      <c r="DX65" s="15"/>
      <c r="DY65" s="15"/>
      <c r="DZ65" s="15"/>
      <c r="EA65" s="15"/>
      <c r="EB65" s="15">
        <v>88757.440000000002</v>
      </c>
      <c r="EC65" s="15">
        <v>88757.440000000002</v>
      </c>
      <c r="ED65" s="15"/>
      <c r="EE65" s="29"/>
      <c r="EF65" s="15"/>
      <c r="EG65" s="15"/>
      <c r="EH65" s="15"/>
      <c r="EI65" s="15"/>
      <c r="EJ65" s="15"/>
      <c r="EK65" s="15"/>
      <c r="EL65" s="37">
        <v>2070606</v>
      </c>
      <c r="EM65" s="29">
        <v>1552955</v>
      </c>
      <c r="EN65" s="15"/>
      <c r="EO65" s="15"/>
      <c r="EP65" s="15"/>
      <c r="EQ65" s="15"/>
      <c r="ER65" s="15"/>
      <c r="ES65" s="15"/>
      <c r="ET65" s="35">
        <v>1300000</v>
      </c>
      <c r="EU65" s="29">
        <v>132772.24</v>
      </c>
      <c r="EV65" s="15"/>
      <c r="EW65" s="15"/>
      <c r="EX65" s="15"/>
      <c r="EY65" s="29"/>
      <c r="EZ65" s="15"/>
      <c r="FA65" s="29"/>
      <c r="FB65" s="15"/>
      <c r="FC65" s="15"/>
      <c r="FD65" s="15"/>
      <c r="FE65" s="15"/>
      <c r="FF65" s="15"/>
      <c r="FG65" s="15"/>
      <c r="FH65" s="19">
        <f t="shared" si="6"/>
        <v>99294736.979999989</v>
      </c>
      <c r="FI65" s="19">
        <f t="shared" si="7"/>
        <v>74639189.599999994</v>
      </c>
      <c r="FJ65" s="15">
        <v>32478150</v>
      </c>
      <c r="FK65" s="29">
        <v>24225960</v>
      </c>
      <c r="FL65" s="15"/>
      <c r="FM65" s="15"/>
      <c r="FN65" s="15">
        <v>62785711</v>
      </c>
      <c r="FO65" s="29">
        <f>46859746+516371</f>
        <v>47376117</v>
      </c>
      <c r="FP65" s="15"/>
      <c r="FQ65" s="15"/>
      <c r="FR65" s="15"/>
      <c r="FS65" s="15"/>
      <c r="FT65" s="15">
        <v>371594</v>
      </c>
      <c r="FU65" s="15">
        <v>185798</v>
      </c>
      <c r="FV65" s="15">
        <v>881288.35</v>
      </c>
      <c r="FW65" s="15">
        <v>366532.31</v>
      </c>
      <c r="FX65" s="15">
        <v>2146914</v>
      </c>
      <c r="FY65" s="29">
        <v>2110349.35</v>
      </c>
      <c r="FZ65" s="15">
        <v>50820</v>
      </c>
      <c r="GA65" s="15">
        <v>0</v>
      </c>
      <c r="GB65" s="15">
        <v>11833.8</v>
      </c>
      <c r="GC65" s="15">
        <v>11833.8</v>
      </c>
      <c r="GD65" s="15">
        <v>427867.74</v>
      </c>
      <c r="GE65" s="15">
        <v>333099.14</v>
      </c>
      <c r="GF65" s="15">
        <v>56679.09</v>
      </c>
      <c r="GG65" s="15">
        <v>0</v>
      </c>
      <c r="GH65" s="15">
        <v>35098</v>
      </c>
      <c r="GI65" s="15">
        <v>29500</v>
      </c>
      <c r="GJ65" s="15"/>
      <c r="GK65" s="15"/>
      <c r="GL65" s="15">
        <v>48781</v>
      </c>
      <c r="GM65" s="15">
        <v>0</v>
      </c>
      <c r="GN65" s="19">
        <f t="shared" si="8"/>
        <v>2402260</v>
      </c>
      <c r="GO65" s="19">
        <f t="shared" si="9"/>
        <v>566501.14</v>
      </c>
      <c r="GP65" s="29">
        <v>2187360</v>
      </c>
      <c r="GQ65" s="29">
        <v>521551.14</v>
      </c>
      <c r="GR65" s="29"/>
      <c r="GS65" s="29"/>
      <c r="GT65" s="15">
        <v>214900</v>
      </c>
      <c r="GU65" s="29">
        <v>44950</v>
      </c>
      <c r="GV65" s="15"/>
      <c r="GW65" s="29"/>
      <c r="GX65" s="15"/>
      <c r="GY65" s="15"/>
      <c r="GZ65" s="15"/>
      <c r="HA65" s="15"/>
      <c r="HB65" s="15"/>
      <c r="HC65" s="15"/>
      <c r="HD65" s="15"/>
      <c r="HE65" s="15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3"/>
      <c r="KV65" s="13"/>
      <c r="KW65" s="13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</row>
    <row r="66" spans="1:610" x14ac:dyDescent="0.25">
      <c r="A66" s="5" t="s">
        <v>75</v>
      </c>
      <c r="B66" s="19">
        <f t="shared" si="1"/>
        <v>30718680.18</v>
      </c>
      <c r="C66" s="19">
        <f t="shared" si="2"/>
        <v>10669595</v>
      </c>
      <c r="D66" s="31">
        <f t="shared" si="3"/>
        <v>9690357</v>
      </c>
      <c r="E66" s="31">
        <f t="shared" si="4"/>
        <v>7319974</v>
      </c>
      <c r="F66" s="15">
        <v>8312600</v>
      </c>
      <c r="G66" s="29">
        <v>6234444</v>
      </c>
      <c r="H66" s="15">
        <v>1377757</v>
      </c>
      <c r="I66" s="29">
        <v>1085530</v>
      </c>
      <c r="J66" s="19">
        <f t="shared" si="0"/>
        <v>6260272.3799999999</v>
      </c>
      <c r="K66" s="19">
        <f t="shared" si="5"/>
        <v>3349621</v>
      </c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29"/>
      <c r="X66" s="15"/>
      <c r="Y66" s="15"/>
      <c r="Z66" s="15"/>
      <c r="AA66" s="15"/>
      <c r="AB66" s="18"/>
      <c r="AC66" s="15"/>
      <c r="AD66" s="15"/>
      <c r="AE66" s="15"/>
      <c r="AF66" s="15"/>
      <c r="AG66" s="15"/>
      <c r="AH66" s="15"/>
      <c r="AI66" s="15"/>
      <c r="AJ66" s="15"/>
      <c r="AK66" s="29"/>
      <c r="AL66" s="15"/>
      <c r="AM66" s="15"/>
      <c r="AN66" s="15"/>
      <c r="AO66" s="29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>
        <v>1916610.38</v>
      </c>
      <c r="BU66" s="29">
        <v>0</v>
      </c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29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>
        <v>375000</v>
      </c>
      <c r="DC66" s="29">
        <v>373125</v>
      </c>
      <c r="DD66" s="15"/>
      <c r="DE66" s="15"/>
      <c r="DF66" s="15"/>
      <c r="DG66" s="15"/>
      <c r="DH66" s="15"/>
      <c r="DI66" s="15"/>
      <c r="DJ66" s="15"/>
      <c r="DK66" s="29"/>
      <c r="DL66" s="15"/>
      <c r="DM66" s="29"/>
      <c r="DN66" s="15"/>
      <c r="DO66" s="15"/>
      <c r="DP66" s="15"/>
      <c r="DQ66" s="15"/>
      <c r="DR66" s="15"/>
      <c r="DS66" s="15"/>
      <c r="DT66" s="15"/>
      <c r="DU66" s="29"/>
      <c r="DV66" s="15"/>
      <c r="DW66" s="15"/>
      <c r="DX66" s="15"/>
      <c r="DY66" s="15"/>
      <c r="DZ66" s="15"/>
      <c r="EA66" s="15"/>
      <c r="EB66" s="15"/>
      <c r="EC66" s="15"/>
      <c r="ED66" s="15"/>
      <c r="EE66" s="29"/>
      <c r="EF66" s="15"/>
      <c r="EG66" s="15"/>
      <c r="EH66" s="15"/>
      <c r="EI66" s="15"/>
      <c r="EJ66" s="15"/>
      <c r="EK66" s="15"/>
      <c r="EL66" s="37">
        <v>3968662</v>
      </c>
      <c r="EM66" s="29">
        <v>2976496</v>
      </c>
      <c r="EN66" s="15"/>
      <c r="EO66" s="15"/>
      <c r="EP66" s="15"/>
      <c r="EQ66" s="15"/>
      <c r="ER66" s="15"/>
      <c r="ES66" s="15"/>
      <c r="ET66" s="15"/>
      <c r="EU66" s="29"/>
      <c r="EV66" s="15"/>
      <c r="EW66" s="15"/>
      <c r="EX66" s="15"/>
      <c r="EY66" s="29"/>
      <c r="EZ66" s="15"/>
      <c r="FA66" s="29"/>
      <c r="FB66" s="15"/>
      <c r="FC66" s="15"/>
      <c r="FD66" s="15"/>
      <c r="FE66" s="15"/>
      <c r="FF66" s="15"/>
      <c r="FG66" s="15"/>
      <c r="FH66" s="19">
        <f t="shared" si="6"/>
        <v>0</v>
      </c>
      <c r="FI66" s="19">
        <f t="shared" si="7"/>
        <v>0</v>
      </c>
      <c r="FJ66" s="15"/>
      <c r="FK66" s="29"/>
      <c r="FL66" s="15"/>
      <c r="FM66" s="15"/>
      <c r="FN66" s="15"/>
      <c r="FO66" s="43"/>
      <c r="FP66" s="15"/>
      <c r="FQ66" s="15"/>
      <c r="FR66" s="15"/>
      <c r="FS66" s="15"/>
      <c r="FT66" s="15"/>
      <c r="FU66" s="15"/>
      <c r="FV66" s="15"/>
      <c r="FW66" s="15"/>
      <c r="FX66" s="15"/>
      <c r="FY66" s="29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9">
        <f t="shared" si="8"/>
        <v>14768050.799999999</v>
      </c>
      <c r="GO66" s="19">
        <f t="shared" si="9"/>
        <v>0</v>
      </c>
      <c r="GP66" s="29"/>
      <c r="GQ66" s="29"/>
      <c r="GR66" s="29"/>
      <c r="GS66" s="29"/>
      <c r="GT66" s="15"/>
      <c r="GU66" s="29"/>
      <c r="GV66" s="15">
        <v>14768050.799999999</v>
      </c>
      <c r="GW66" s="29">
        <v>0</v>
      </c>
      <c r="GX66" s="15"/>
      <c r="GY66" s="15"/>
      <c r="GZ66" s="15"/>
      <c r="HA66" s="15"/>
      <c r="HB66" s="15"/>
      <c r="HC66" s="15"/>
      <c r="HD66" s="15"/>
      <c r="HE66" s="15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3"/>
      <c r="KV66" s="13"/>
      <c r="KW66" s="13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</row>
    <row r="67" spans="1:610" x14ac:dyDescent="0.25">
      <c r="A67" s="5" t="s">
        <v>76</v>
      </c>
      <c r="B67" s="19">
        <f t="shared" si="1"/>
        <v>11336303</v>
      </c>
      <c r="C67" s="19">
        <f t="shared" si="2"/>
        <v>8551900.1899999995</v>
      </c>
      <c r="D67" s="31">
        <f t="shared" si="3"/>
        <v>4229090</v>
      </c>
      <c r="E67" s="31">
        <f t="shared" si="4"/>
        <v>3171807</v>
      </c>
      <c r="F67" s="15">
        <v>4128200</v>
      </c>
      <c r="G67" s="29">
        <v>3096144</v>
      </c>
      <c r="H67" s="15">
        <v>100890</v>
      </c>
      <c r="I67" s="29">
        <v>75663</v>
      </c>
      <c r="J67" s="19">
        <f t="shared" si="0"/>
        <v>7026213</v>
      </c>
      <c r="K67" s="19">
        <f t="shared" si="5"/>
        <v>5325737.3499999996</v>
      </c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29"/>
      <c r="X67" s="15"/>
      <c r="Y67" s="15"/>
      <c r="Z67" s="15"/>
      <c r="AA67" s="15"/>
      <c r="AB67" s="18"/>
      <c r="AC67" s="15"/>
      <c r="AD67" s="15"/>
      <c r="AE67" s="15"/>
      <c r="AF67" s="15"/>
      <c r="AG67" s="15"/>
      <c r="AH67" s="15"/>
      <c r="AI67" s="15"/>
      <c r="AJ67" s="15"/>
      <c r="AK67" s="29"/>
      <c r="AL67" s="15"/>
      <c r="AM67" s="15"/>
      <c r="AN67" s="15"/>
      <c r="AO67" s="29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29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29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>
        <v>223500</v>
      </c>
      <c r="DC67" s="29">
        <v>223500</v>
      </c>
      <c r="DD67" s="15"/>
      <c r="DE67" s="15"/>
      <c r="DF67" s="15"/>
      <c r="DG67" s="15"/>
      <c r="DH67" s="15"/>
      <c r="DI67" s="15"/>
      <c r="DJ67" s="15"/>
      <c r="DK67" s="29"/>
      <c r="DL67" s="15"/>
      <c r="DM67" s="29"/>
      <c r="DN67" s="15"/>
      <c r="DO67" s="15"/>
      <c r="DP67" s="15"/>
      <c r="DQ67" s="15"/>
      <c r="DR67" s="15"/>
      <c r="DS67" s="15"/>
      <c r="DT67" s="15"/>
      <c r="DU67" s="29"/>
      <c r="DV67" s="15"/>
      <c r="DW67" s="15"/>
      <c r="DX67" s="15"/>
      <c r="DY67" s="15"/>
      <c r="DZ67" s="15"/>
      <c r="EA67" s="15"/>
      <c r="EB67" s="15"/>
      <c r="EC67" s="15"/>
      <c r="ED67" s="15"/>
      <c r="EE67" s="29"/>
      <c r="EF67" s="15"/>
      <c r="EG67" s="15"/>
      <c r="EH67" s="15"/>
      <c r="EI67" s="15"/>
      <c r="EJ67" s="15">
        <v>53764</v>
      </c>
      <c r="EK67" s="15">
        <v>53764</v>
      </c>
      <c r="EL67" s="37">
        <v>129379</v>
      </c>
      <c r="EM67" s="29">
        <v>97035</v>
      </c>
      <c r="EN67" s="37">
        <v>6619570</v>
      </c>
      <c r="EO67" s="15">
        <v>4951438.3499999996</v>
      </c>
      <c r="EP67" s="15"/>
      <c r="EQ67" s="15"/>
      <c r="ER67" s="15"/>
      <c r="ES67" s="15"/>
      <c r="ET67" s="15"/>
      <c r="EU67" s="29"/>
      <c r="EV67" s="15"/>
      <c r="EW67" s="15"/>
      <c r="EX67" s="15"/>
      <c r="EY67" s="29"/>
      <c r="EZ67" s="15"/>
      <c r="FA67" s="29"/>
      <c r="FB67" s="15"/>
      <c r="FC67" s="15"/>
      <c r="FD67" s="15"/>
      <c r="FE67" s="15"/>
      <c r="FF67" s="15"/>
      <c r="FG67" s="15"/>
      <c r="FH67" s="19">
        <f t="shared" si="6"/>
        <v>81000</v>
      </c>
      <c r="FI67" s="19">
        <f t="shared" si="7"/>
        <v>54355.839999999997</v>
      </c>
      <c r="FJ67" s="15"/>
      <c r="FK67" s="29"/>
      <c r="FL67" s="15"/>
      <c r="FM67" s="15"/>
      <c r="FN67" s="15"/>
      <c r="FO67" s="29"/>
      <c r="FP67" s="15"/>
      <c r="FQ67" s="15"/>
      <c r="FR67" s="15"/>
      <c r="FS67" s="15"/>
      <c r="FT67" s="15"/>
      <c r="FU67" s="15"/>
      <c r="FV67" s="15"/>
      <c r="FW67" s="15"/>
      <c r="FX67" s="15"/>
      <c r="FY67" s="29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>
        <v>81000</v>
      </c>
      <c r="GK67" s="15">
        <v>54355.839999999997</v>
      </c>
      <c r="GL67" s="15"/>
      <c r="GM67" s="15"/>
      <c r="GN67" s="19">
        <f t="shared" si="8"/>
        <v>0</v>
      </c>
      <c r="GO67" s="19">
        <f t="shared" si="9"/>
        <v>0</v>
      </c>
      <c r="GP67" s="29"/>
      <c r="GQ67" s="29"/>
      <c r="GR67" s="29"/>
      <c r="GS67" s="29"/>
      <c r="GT67" s="15"/>
      <c r="GU67" s="29"/>
      <c r="GV67" s="15"/>
      <c r="GW67" s="29"/>
      <c r="GX67" s="15"/>
      <c r="GY67" s="15"/>
      <c r="GZ67" s="15"/>
      <c r="HA67" s="15"/>
      <c r="HB67" s="15"/>
      <c r="HC67" s="15"/>
      <c r="HD67" s="15"/>
      <c r="HE67" s="15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3"/>
      <c r="KV67" s="13"/>
      <c r="KW67" s="13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</row>
    <row r="68" spans="1:610" x14ac:dyDescent="0.25">
      <c r="A68" s="5" t="s">
        <v>77</v>
      </c>
      <c r="B68" s="19">
        <f t="shared" si="1"/>
        <v>10213157</v>
      </c>
      <c r="C68" s="19">
        <f t="shared" si="2"/>
        <v>7649023.0499999998</v>
      </c>
      <c r="D68" s="31">
        <f t="shared" si="3"/>
        <v>9471410</v>
      </c>
      <c r="E68" s="31">
        <f t="shared" si="4"/>
        <v>7103556</v>
      </c>
      <c r="F68" s="15">
        <v>8966700</v>
      </c>
      <c r="G68" s="29">
        <v>6725025</v>
      </c>
      <c r="H68" s="15">
        <v>504710</v>
      </c>
      <c r="I68" s="29">
        <v>378531</v>
      </c>
      <c r="J68" s="19">
        <f t="shared" si="0"/>
        <v>539447</v>
      </c>
      <c r="K68" s="19">
        <f t="shared" si="5"/>
        <v>404585</v>
      </c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29"/>
      <c r="X68" s="15"/>
      <c r="Y68" s="15"/>
      <c r="Z68" s="15"/>
      <c r="AA68" s="15"/>
      <c r="AB68" s="18"/>
      <c r="AC68" s="15"/>
      <c r="AD68" s="15"/>
      <c r="AE68" s="15"/>
      <c r="AF68" s="15"/>
      <c r="AG68" s="15"/>
      <c r="AH68" s="15"/>
      <c r="AI68" s="15"/>
      <c r="AJ68" s="15"/>
      <c r="AK68" s="29"/>
      <c r="AL68" s="15"/>
      <c r="AM68" s="15"/>
      <c r="AN68" s="15"/>
      <c r="AO68" s="29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29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29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29"/>
      <c r="DD68" s="15"/>
      <c r="DE68" s="15"/>
      <c r="DF68" s="15"/>
      <c r="DG68" s="15"/>
      <c r="DH68" s="15"/>
      <c r="DI68" s="15"/>
      <c r="DJ68" s="15"/>
      <c r="DK68" s="29"/>
      <c r="DL68" s="15"/>
      <c r="DM68" s="29"/>
      <c r="DN68" s="15"/>
      <c r="DO68" s="15"/>
      <c r="DP68" s="15"/>
      <c r="DQ68" s="15"/>
      <c r="DR68" s="15"/>
      <c r="DS68" s="15"/>
      <c r="DT68" s="15"/>
      <c r="DU68" s="29"/>
      <c r="DV68" s="15"/>
      <c r="DW68" s="15"/>
      <c r="DX68" s="15"/>
      <c r="DY68" s="15"/>
      <c r="DZ68" s="15"/>
      <c r="EA68" s="15"/>
      <c r="EB68" s="15"/>
      <c r="EC68" s="15"/>
      <c r="ED68" s="15"/>
      <c r="EE68" s="29"/>
      <c r="EF68" s="15"/>
      <c r="EG68" s="15"/>
      <c r="EH68" s="15"/>
      <c r="EI68" s="15"/>
      <c r="EJ68" s="15"/>
      <c r="EK68" s="15"/>
      <c r="EL68" s="37">
        <v>539447</v>
      </c>
      <c r="EM68" s="29">
        <v>404585</v>
      </c>
      <c r="EN68" s="15"/>
      <c r="EO68" s="15"/>
      <c r="EP68" s="15"/>
      <c r="EQ68" s="15"/>
      <c r="ER68" s="15"/>
      <c r="ES68" s="15"/>
      <c r="ET68" s="15"/>
      <c r="EU68" s="29"/>
      <c r="EV68" s="15"/>
      <c r="EW68" s="15"/>
      <c r="EX68" s="15"/>
      <c r="EY68" s="29"/>
      <c r="EZ68" s="15"/>
      <c r="FA68" s="29"/>
      <c r="FB68" s="15"/>
      <c r="FC68" s="15"/>
      <c r="FD68" s="15"/>
      <c r="FE68" s="15"/>
      <c r="FF68" s="15"/>
      <c r="FG68" s="15"/>
      <c r="FH68" s="19">
        <f t="shared" si="6"/>
        <v>202300</v>
      </c>
      <c r="FI68" s="19">
        <f t="shared" si="7"/>
        <v>140882.04999999999</v>
      </c>
      <c r="FJ68" s="15"/>
      <c r="FK68" s="29"/>
      <c r="FL68" s="15"/>
      <c r="FM68" s="15"/>
      <c r="FN68" s="15"/>
      <c r="FO68" s="29"/>
      <c r="FP68" s="15"/>
      <c r="FQ68" s="15"/>
      <c r="FR68" s="15"/>
      <c r="FS68" s="15"/>
      <c r="FT68" s="15"/>
      <c r="FU68" s="15"/>
      <c r="FV68" s="15"/>
      <c r="FW68" s="15"/>
      <c r="FX68" s="15"/>
      <c r="FY68" s="29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>
        <v>202300</v>
      </c>
      <c r="GK68" s="15">
        <v>140882.04999999999</v>
      </c>
      <c r="GL68" s="15"/>
      <c r="GM68" s="15"/>
      <c r="GN68" s="19">
        <f t="shared" si="8"/>
        <v>0</v>
      </c>
      <c r="GO68" s="19">
        <f t="shared" si="9"/>
        <v>0</v>
      </c>
      <c r="GP68" s="29"/>
      <c r="GQ68" s="29"/>
      <c r="GR68" s="29"/>
      <c r="GS68" s="29"/>
      <c r="GT68" s="15"/>
      <c r="GU68" s="29"/>
      <c r="GV68" s="15"/>
      <c r="GW68" s="29"/>
      <c r="GX68" s="15"/>
      <c r="GY68" s="15"/>
      <c r="GZ68" s="15"/>
      <c r="HA68" s="15"/>
      <c r="HB68" s="15"/>
      <c r="HC68" s="15"/>
      <c r="HD68" s="15"/>
      <c r="HE68" s="15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3"/>
      <c r="KV68" s="13"/>
      <c r="KW68" s="13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</row>
    <row r="69" spans="1:610" x14ac:dyDescent="0.25">
      <c r="A69" s="5" t="s">
        <v>34</v>
      </c>
      <c r="B69" s="19">
        <f t="shared" si="1"/>
        <v>3444986</v>
      </c>
      <c r="C69" s="19">
        <f t="shared" si="2"/>
        <v>2581487.0299999998</v>
      </c>
      <c r="D69" s="31">
        <f t="shared" si="3"/>
        <v>3184170</v>
      </c>
      <c r="E69" s="31">
        <f t="shared" si="4"/>
        <v>2388114</v>
      </c>
      <c r="F69" s="15">
        <v>2967500</v>
      </c>
      <c r="G69" s="29">
        <v>2225619</v>
      </c>
      <c r="H69" s="15">
        <v>216670</v>
      </c>
      <c r="I69" s="29">
        <v>162495</v>
      </c>
      <c r="J69" s="19">
        <f t="shared" si="0"/>
        <v>179816</v>
      </c>
      <c r="K69" s="19">
        <f t="shared" si="5"/>
        <v>134862</v>
      </c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29"/>
      <c r="X69" s="15"/>
      <c r="Y69" s="15"/>
      <c r="Z69" s="15"/>
      <c r="AA69" s="15"/>
      <c r="AB69" s="18"/>
      <c r="AC69" s="15"/>
      <c r="AD69" s="15"/>
      <c r="AE69" s="15"/>
      <c r="AF69" s="15"/>
      <c r="AG69" s="15"/>
      <c r="AH69" s="15"/>
      <c r="AI69" s="15"/>
      <c r="AJ69" s="15"/>
      <c r="AK69" s="29"/>
      <c r="AL69" s="15"/>
      <c r="AM69" s="15"/>
      <c r="AN69" s="15"/>
      <c r="AO69" s="29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29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29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29"/>
      <c r="DD69" s="15"/>
      <c r="DE69" s="15"/>
      <c r="DF69" s="15"/>
      <c r="DG69" s="15"/>
      <c r="DH69" s="15"/>
      <c r="DI69" s="15"/>
      <c r="DJ69" s="15"/>
      <c r="DK69" s="29"/>
      <c r="DL69" s="15"/>
      <c r="DM69" s="29"/>
      <c r="DN69" s="15"/>
      <c r="DO69" s="15"/>
      <c r="DP69" s="15"/>
      <c r="DQ69" s="15"/>
      <c r="DR69" s="15"/>
      <c r="DS69" s="15"/>
      <c r="DT69" s="15"/>
      <c r="DU69" s="29"/>
      <c r="DV69" s="15"/>
      <c r="DW69" s="15"/>
      <c r="DX69" s="15"/>
      <c r="DY69" s="15"/>
      <c r="DZ69" s="15"/>
      <c r="EA69" s="15"/>
      <c r="EB69" s="15"/>
      <c r="EC69" s="15"/>
      <c r="ED69" s="15"/>
      <c r="EE69" s="29"/>
      <c r="EF69" s="15"/>
      <c r="EG69" s="15"/>
      <c r="EH69" s="15"/>
      <c r="EI69" s="15"/>
      <c r="EJ69" s="15"/>
      <c r="EK69" s="15"/>
      <c r="EL69" s="37">
        <v>179816</v>
      </c>
      <c r="EM69" s="29">
        <v>134862</v>
      </c>
      <c r="EN69" s="15"/>
      <c r="EO69" s="15"/>
      <c r="EP69" s="15"/>
      <c r="EQ69" s="15"/>
      <c r="ER69" s="15"/>
      <c r="ES69" s="15"/>
      <c r="ET69" s="15"/>
      <c r="EU69" s="29"/>
      <c r="EV69" s="15"/>
      <c r="EW69" s="15"/>
      <c r="EX69" s="15"/>
      <c r="EY69" s="29"/>
      <c r="EZ69" s="15"/>
      <c r="FA69" s="29"/>
      <c r="FB69" s="15"/>
      <c r="FC69" s="15"/>
      <c r="FD69" s="15"/>
      <c r="FE69" s="15"/>
      <c r="FF69" s="15"/>
      <c r="FG69" s="15"/>
      <c r="FH69" s="19">
        <f t="shared" si="6"/>
        <v>81000</v>
      </c>
      <c r="FI69" s="19">
        <f t="shared" si="7"/>
        <v>58511.03</v>
      </c>
      <c r="FJ69" s="15"/>
      <c r="FK69" s="29"/>
      <c r="FL69" s="15"/>
      <c r="FM69" s="15"/>
      <c r="FN69" s="15"/>
      <c r="FO69" s="29"/>
      <c r="FP69" s="15"/>
      <c r="FQ69" s="15"/>
      <c r="FR69" s="15"/>
      <c r="FS69" s="15"/>
      <c r="FT69" s="15"/>
      <c r="FU69" s="15"/>
      <c r="FV69" s="15"/>
      <c r="FW69" s="15"/>
      <c r="FX69" s="15"/>
      <c r="FY69" s="29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>
        <v>81000</v>
      </c>
      <c r="GK69" s="15">
        <v>58511.03</v>
      </c>
      <c r="GL69" s="15"/>
      <c r="GM69" s="15"/>
      <c r="GN69" s="19">
        <f t="shared" si="8"/>
        <v>0</v>
      </c>
      <c r="GO69" s="19">
        <f t="shared" si="9"/>
        <v>0</v>
      </c>
      <c r="GP69" s="29"/>
      <c r="GQ69" s="29"/>
      <c r="GR69" s="29"/>
      <c r="GS69" s="29"/>
      <c r="GT69" s="15"/>
      <c r="GU69" s="29"/>
      <c r="GV69" s="15"/>
      <c r="GW69" s="29"/>
      <c r="GX69" s="15"/>
      <c r="GY69" s="15"/>
      <c r="GZ69" s="15"/>
      <c r="HA69" s="15"/>
      <c r="HB69" s="15"/>
      <c r="HC69" s="15"/>
      <c r="HD69" s="15"/>
      <c r="HE69" s="15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3"/>
      <c r="KV69" s="13"/>
      <c r="KW69" s="13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</row>
    <row r="70" spans="1:610" x14ac:dyDescent="0.25">
      <c r="A70" s="5" t="s">
        <v>78</v>
      </c>
      <c r="B70" s="19">
        <f t="shared" si="1"/>
        <v>17447073</v>
      </c>
      <c r="C70" s="19">
        <f t="shared" si="2"/>
        <v>12507641.949999999</v>
      </c>
      <c r="D70" s="31">
        <f t="shared" si="3"/>
        <v>14418662</v>
      </c>
      <c r="E70" s="31">
        <f t="shared" si="4"/>
        <v>10822249</v>
      </c>
      <c r="F70" s="15">
        <v>13765000</v>
      </c>
      <c r="G70" s="29">
        <v>10323747</v>
      </c>
      <c r="H70" s="15">
        <v>653662</v>
      </c>
      <c r="I70" s="29">
        <v>498502</v>
      </c>
      <c r="J70" s="19">
        <f t="shared" si="0"/>
        <v>2826111</v>
      </c>
      <c r="K70" s="19">
        <f t="shared" si="5"/>
        <v>1543244.34</v>
      </c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29"/>
      <c r="X70" s="15"/>
      <c r="Y70" s="15"/>
      <c r="Z70" s="15"/>
      <c r="AA70" s="15"/>
      <c r="AB70" s="18"/>
      <c r="AC70" s="15"/>
      <c r="AD70" s="15"/>
      <c r="AE70" s="15"/>
      <c r="AF70" s="15"/>
      <c r="AG70" s="15"/>
      <c r="AH70" s="15"/>
      <c r="AI70" s="15"/>
      <c r="AJ70" s="15"/>
      <c r="AK70" s="29"/>
      <c r="AL70" s="15"/>
      <c r="AM70" s="15"/>
      <c r="AN70" s="15"/>
      <c r="AO70" s="29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29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29">
        <v>210000</v>
      </c>
      <c r="CG70" s="26">
        <v>210000</v>
      </c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>
        <v>494533</v>
      </c>
      <c r="DC70" s="29">
        <v>492060.34</v>
      </c>
      <c r="DD70" s="15"/>
      <c r="DE70" s="15"/>
      <c r="DF70" s="15"/>
      <c r="DG70" s="15"/>
      <c r="DH70" s="15"/>
      <c r="DI70" s="15"/>
      <c r="DJ70" s="15"/>
      <c r="DK70" s="29"/>
      <c r="DL70" s="15"/>
      <c r="DM70" s="29"/>
      <c r="DN70" s="15"/>
      <c r="DO70" s="15"/>
      <c r="DP70" s="15"/>
      <c r="DQ70" s="15"/>
      <c r="DR70" s="15"/>
      <c r="DS70" s="15"/>
      <c r="DT70" s="15"/>
      <c r="DU70" s="29"/>
      <c r="DV70" s="15"/>
      <c r="DW70" s="15"/>
      <c r="DX70" s="15"/>
      <c r="DY70" s="15"/>
      <c r="DZ70" s="15"/>
      <c r="EA70" s="15"/>
      <c r="EB70" s="15"/>
      <c r="EC70" s="15"/>
      <c r="ED70" s="15"/>
      <c r="EE70" s="29"/>
      <c r="EF70" s="15"/>
      <c r="EG70" s="15"/>
      <c r="EH70" s="15"/>
      <c r="EI70" s="15"/>
      <c r="EJ70" s="15"/>
      <c r="EK70" s="15"/>
      <c r="EL70" s="37">
        <v>1121578</v>
      </c>
      <c r="EM70" s="29">
        <v>841184</v>
      </c>
      <c r="EN70" s="15"/>
      <c r="EO70" s="15"/>
      <c r="EP70" s="15"/>
      <c r="EQ70" s="15"/>
      <c r="ER70" s="15"/>
      <c r="ES70" s="15"/>
      <c r="ET70" s="15"/>
      <c r="EU70" s="29"/>
      <c r="EV70" s="15"/>
      <c r="EW70" s="15"/>
      <c r="EX70" s="37">
        <v>1000000</v>
      </c>
      <c r="EY70" s="29">
        <v>0</v>
      </c>
      <c r="EZ70" s="15"/>
      <c r="FA70" s="29"/>
      <c r="FB70" s="15"/>
      <c r="FC70" s="15"/>
      <c r="FD70" s="15"/>
      <c r="FE70" s="15"/>
      <c r="FF70" s="15"/>
      <c r="FG70" s="15"/>
      <c r="FH70" s="19">
        <f t="shared" si="6"/>
        <v>202300</v>
      </c>
      <c r="FI70" s="19">
        <f t="shared" si="7"/>
        <v>142148.60999999999</v>
      </c>
      <c r="FJ70" s="15"/>
      <c r="FK70" s="29"/>
      <c r="FL70" s="15"/>
      <c r="FM70" s="15"/>
      <c r="FN70" s="15"/>
      <c r="FO70" s="29"/>
      <c r="FP70" s="15"/>
      <c r="FQ70" s="15"/>
      <c r="FR70" s="15"/>
      <c r="FS70" s="15"/>
      <c r="FT70" s="15"/>
      <c r="FU70" s="15"/>
      <c r="FV70" s="15"/>
      <c r="FW70" s="15"/>
      <c r="FX70" s="15"/>
      <c r="FY70" s="29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>
        <v>202300</v>
      </c>
      <c r="GK70" s="15">
        <v>142148.60999999999</v>
      </c>
      <c r="GL70" s="15"/>
      <c r="GM70" s="15"/>
      <c r="GN70" s="19">
        <f t="shared" si="8"/>
        <v>0</v>
      </c>
      <c r="GO70" s="19">
        <f t="shared" si="9"/>
        <v>0</v>
      </c>
      <c r="GP70" s="29"/>
      <c r="GQ70" s="29"/>
      <c r="GR70" s="29"/>
      <c r="GS70" s="29"/>
      <c r="GT70" s="15"/>
      <c r="GU70" s="29"/>
      <c r="GV70" s="15"/>
      <c r="GW70" s="29"/>
      <c r="GX70" s="15"/>
      <c r="GY70" s="15"/>
      <c r="GZ70" s="15"/>
      <c r="HA70" s="15"/>
      <c r="HB70" s="15"/>
      <c r="HC70" s="15"/>
      <c r="HD70" s="15"/>
      <c r="HE70" s="15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3"/>
      <c r="KV70" s="13"/>
      <c r="KW70" s="13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</row>
    <row r="71" spans="1:610" x14ac:dyDescent="0.25">
      <c r="A71" s="5" t="s">
        <v>79</v>
      </c>
      <c r="B71" s="19">
        <f t="shared" si="1"/>
        <v>7013633</v>
      </c>
      <c r="C71" s="19">
        <f t="shared" si="2"/>
        <v>4210066.3899999997</v>
      </c>
      <c r="D71" s="31">
        <f t="shared" si="3"/>
        <v>5352817</v>
      </c>
      <c r="E71" s="31">
        <f t="shared" si="4"/>
        <v>4021108</v>
      </c>
      <c r="F71" s="15">
        <v>5143600</v>
      </c>
      <c r="G71" s="29">
        <v>3857697</v>
      </c>
      <c r="H71" s="15">
        <v>209217</v>
      </c>
      <c r="I71" s="29">
        <v>163411</v>
      </c>
      <c r="J71" s="19">
        <f t="shared" si="0"/>
        <v>1579816</v>
      </c>
      <c r="K71" s="19">
        <f t="shared" si="5"/>
        <v>134862</v>
      </c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29"/>
      <c r="X71" s="15"/>
      <c r="Y71" s="15"/>
      <c r="Z71" s="15"/>
      <c r="AA71" s="15"/>
      <c r="AB71" s="18"/>
      <c r="AC71" s="15"/>
      <c r="AD71" s="15"/>
      <c r="AE71" s="15"/>
      <c r="AF71" s="15"/>
      <c r="AG71" s="15"/>
      <c r="AH71" s="15"/>
      <c r="AI71" s="15"/>
      <c r="AJ71" s="15"/>
      <c r="AK71" s="29"/>
      <c r="AL71" s="15"/>
      <c r="AM71" s="15"/>
      <c r="AN71" s="15"/>
      <c r="AO71" s="29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29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29">
        <v>1400000</v>
      </c>
      <c r="CG71" s="15">
        <v>0</v>
      </c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29"/>
      <c r="DD71" s="15"/>
      <c r="DE71" s="15"/>
      <c r="DF71" s="15"/>
      <c r="DG71" s="15"/>
      <c r="DH71" s="15"/>
      <c r="DI71" s="15"/>
      <c r="DJ71" s="15"/>
      <c r="DK71" s="29"/>
      <c r="DL71" s="15"/>
      <c r="DM71" s="29"/>
      <c r="DN71" s="15"/>
      <c r="DO71" s="15"/>
      <c r="DP71" s="15"/>
      <c r="DQ71" s="15"/>
      <c r="DR71" s="15"/>
      <c r="DS71" s="15"/>
      <c r="DT71" s="15"/>
      <c r="DU71" s="29"/>
      <c r="DV71" s="15"/>
      <c r="DW71" s="15"/>
      <c r="DX71" s="15"/>
      <c r="DY71" s="15"/>
      <c r="DZ71" s="15"/>
      <c r="EA71" s="15"/>
      <c r="EB71" s="15"/>
      <c r="EC71" s="15"/>
      <c r="ED71" s="15"/>
      <c r="EE71" s="29"/>
      <c r="EF71" s="15"/>
      <c r="EG71" s="15"/>
      <c r="EH71" s="15"/>
      <c r="EI71" s="15"/>
      <c r="EJ71" s="15"/>
      <c r="EK71" s="15"/>
      <c r="EL71" s="37">
        <v>179816</v>
      </c>
      <c r="EM71" s="29">
        <v>134862</v>
      </c>
      <c r="EN71" s="15"/>
      <c r="EO71" s="15"/>
      <c r="EP71" s="15"/>
      <c r="EQ71" s="15"/>
      <c r="ER71" s="15"/>
      <c r="ES71" s="15"/>
      <c r="ET71" s="15"/>
      <c r="EU71" s="29"/>
      <c r="EV71" s="15"/>
      <c r="EW71" s="15"/>
      <c r="EX71" s="15"/>
      <c r="EY71" s="29"/>
      <c r="EZ71" s="15"/>
      <c r="FA71" s="29"/>
      <c r="FB71" s="15"/>
      <c r="FC71" s="15"/>
      <c r="FD71" s="15"/>
      <c r="FE71" s="15"/>
      <c r="FF71" s="15"/>
      <c r="FG71" s="15"/>
      <c r="FH71" s="19">
        <f t="shared" si="6"/>
        <v>81000</v>
      </c>
      <c r="FI71" s="19">
        <f t="shared" si="7"/>
        <v>54096.39</v>
      </c>
      <c r="FJ71" s="15"/>
      <c r="FK71" s="29"/>
      <c r="FL71" s="15"/>
      <c r="FM71" s="15"/>
      <c r="FN71" s="15"/>
      <c r="FO71" s="29"/>
      <c r="FP71" s="15"/>
      <c r="FQ71" s="15"/>
      <c r="FR71" s="15"/>
      <c r="FS71" s="15"/>
      <c r="FT71" s="15"/>
      <c r="FU71" s="15"/>
      <c r="FV71" s="15"/>
      <c r="FW71" s="15"/>
      <c r="FX71" s="15"/>
      <c r="FY71" s="29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>
        <v>81000</v>
      </c>
      <c r="GK71" s="15">
        <v>54096.39</v>
      </c>
      <c r="GL71" s="15"/>
      <c r="GM71" s="15"/>
      <c r="GN71" s="19">
        <f t="shared" si="8"/>
        <v>0</v>
      </c>
      <c r="GO71" s="19">
        <f t="shared" si="9"/>
        <v>0</v>
      </c>
      <c r="GP71" s="29"/>
      <c r="GQ71" s="29"/>
      <c r="GR71" s="29"/>
      <c r="GS71" s="29"/>
      <c r="GT71" s="15"/>
      <c r="GU71" s="29"/>
      <c r="GV71" s="15"/>
      <c r="GW71" s="29"/>
      <c r="GX71" s="15"/>
      <c r="GY71" s="15"/>
      <c r="GZ71" s="15"/>
      <c r="HA71" s="15"/>
      <c r="HB71" s="15"/>
      <c r="HC71" s="15"/>
      <c r="HD71" s="15"/>
      <c r="HE71" s="15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3"/>
      <c r="KV71" s="13"/>
      <c r="KW71" s="13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</row>
    <row r="72" spans="1:610" x14ac:dyDescent="0.25">
      <c r="A72" s="4" t="s">
        <v>80</v>
      </c>
      <c r="B72" s="19">
        <f t="shared" si="1"/>
        <v>281192818.94000006</v>
      </c>
      <c r="C72" s="19">
        <f t="shared" si="2"/>
        <v>205975523.40000001</v>
      </c>
      <c r="D72" s="31">
        <f t="shared" si="3"/>
        <v>96998930</v>
      </c>
      <c r="E72" s="31">
        <f t="shared" si="4"/>
        <v>72749196</v>
      </c>
      <c r="F72" s="15">
        <v>89039400</v>
      </c>
      <c r="G72" s="29">
        <v>66779550</v>
      </c>
      <c r="H72" s="15">
        <v>7959530</v>
      </c>
      <c r="I72" s="29">
        <v>5969646</v>
      </c>
      <c r="J72" s="19">
        <f t="shared" si="0"/>
        <v>32837848.620000001</v>
      </c>
      <c r="K72" s="19">
        <f t="shared" si="5"/>
        <v>19134134.729999997</v>
      </c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>
        <v>2234117.36</v>
      </c>
      <c r="W72" s="29">
        <v>1858673.44</v>
      </c>
      <c r="X72" s="15"/>
      <c r="Y72" s="15"/>
      <c r="Z72" s="15"/>
      <c r="AA72" s="15"/>
      <c r="AB72" s="18"/>
      <c r="AC72" s="15"/>
      <c r="AD72" s="15">
        <v>9686187.2599999998</v>
      </c>
      <c r="AE72" s="15">
        <v>9686187.2599999998</v>
      </c>
      <c r="AF72" s="15"/>
      <c r="AG72" s="15"/>
      <c r="AH72" s="15"/>
      <c r="AI72" s="15"/>
      <c r="AJ72" s="15">
        <v>626798.38</v>
      </c>
      <c r="AK72" s="29">
        <v>470099</v>
      </c>
      <c r="AL72" s="15">
        <v>1613103</v>
      </c>
      <c r="AM72" s="15">
        <v>1209824</v>
      </c>
      <c r="AN72" s="15"/>
      <c r="AO72" s="29"/>
      <c r="AP72" s="15"/>
      <c r="AQ72" s="15"/>
      <c r="AR72" s="15"/>
      <c r="AS72" s="15"/>
      <c r="AT72" s="15"/>
      <c r="AU72" s="15"/>
      <c r="AV72" s="15">
        <v>453093.4</v>
      </c>
      <c r="AW72" s="15">
        <v>453093.4</v>
      </c>
      <c r="AX72" s="15">
        <v>3067485.29</v>
      </c>
      <c r="AY72" s="15">
        <v>56845.35</v>
      </c>
      <c r="AZ72" s="15">
        <v>2259172.91</v>
      </c>
      <c r="BA72" s="15">
        <v>2241338.42</v>
      </c>
      <c r="BB72" s="15"/>
      <c r="BC72" s="15"/>
      <c r="BD72" s="15">
        <v>431970</v>
      </c>
      <c r="BE72" s="15">
        <v>324786</v>
      </c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37">
        <v>1095442</v>
      </c>
      <c r="BS72" s="15">
        <v>821581.5</v>
      </c>
      <c r="BT72" s="15">
        <v>7781636.0199999996</v>
      </c>
      <c r="BU72" s="29">
        <v>0</v>
      </c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29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29"/>
      <c r="DD72" s="15"/>
      <c r="DE72" s="15"/>
      <c r="DF72" s="15"/>
      <c r="DG72" s="15"/>
      <c r="DH72" s="15"/>
      <c r="DI72" s="15"/>
      <c r="DJ72" s="15"/>
      <c r="DK72" s="29"/>
      <c r="DL72" s="15"/>
      <c r="DM72" s="29"/>
      <c r="DN72" s="15"/>
      <c r="DO72" s="15"/>
      <c r="DP72" s="15"/>
      <c r="DQ72" s="15"/>
      <c r="DR72" s="15"/>
      <c r="DS72" s="15"/>
      <c r="DT72" s="15"/>
      <c r="DU72" s="29"/>
      <c r="DV72" s="15"/>
      <c r="DW72" s="15"/>
      <c r="DX72" s="15"/>
      <c r="DY72" s="15"/>
      <c r="DZ72" s="15"/>
      <c r="EA72" s="15"/>
      <c r="EB72" s="15"/>
      <c r="EC72" s="15"/>
      <c r="ED72" s="15"/>
      <c r="EE72" s="29"/>
      <c r="EF72" s="15"/>
      <c r="EG72" s="15"/>
      <c r="EH72" s="15"/>
      <c r="EI72" s="15"/>
      <c r="EJ72" s="15">
        <v>53763</v>
      </c>
      <c r="EK72" s="15">
        <v>53763</v>
      </c>
      <c r="EL72" s="41">
        <v>1175080</v>
      </c>
      <c r="EM72" s="29">
        <v>881310</v>
      </c>
      <c r="EN72" s="15"/>
      <c r="EO72" s="15"/>
      <c r="EP72" s="15"/>
      <c r="EQ72" s="15"/>
      <c r="ER72" s="15"/>
      <c r="ES72" s="15"/>
      <c r="ET72" s="35">
        <v>2360000</v>
      </c>
      <c r="EU72" s="29">
        <v>1076633.3600000001</v>
      </c>
      <c r="EV72" s="15"/>
      <c r="EW72" s="15"/>
      <c r="EX72" s="15"/>
      <c r="EY72" s="29"/>
      <c r="EZ72" s="15"/>
      <c r="FA72" s="29"/>
      <c r="FB72" s="15"/>
      <c r="FC72" s="15"/>
      <c r="FD72" s="15"/>
      <c r="FE72" s="15"/>
      <c r="FF72" s="15"/>
      <c r="FG72" s="15"/>
      <c r="FH72" s="19">
        <f t="shared" si="6"/>
        <v>148849620.32000002</v>
      </c>
      <c r="FI72" s="19">
        <f t="shared" si="7"/>
        <v>113476461.33</v>
      </c>
      <c r="FJ72" s="15">
        <v>54547838</v>
      </c>
      <c r="FK72" s="29">
        <v>40905000</v>
      </c>
      <c r="FL72" s="15"/>
      <c r="FM72" s="15"/>
      <c r="FN72" s="15">
        <v>90076244.75</v>
      </c>
      <c r="FO72" s="29">
        <f>67422178+3961877</f>
        <v>71384055</v>
      </c>
      <c r="FP72" s="15"/>
      <c r="FQ72" s="15"/>
      <c r="FR72" s="15">
        <v>72690</v>
      </c>
      <c r="FS72" s="15">
        <v>48456</v>
      </c>
      <c r="FT72" s="15">
        <v>546502</v>
      </c>
      <c r="FU72" s="15">
        <v>364336</v>
      </c>
      <c r="FV72" s="15">
        <v>927186.65</v>
      </c>
      <c r="FW72" s="15">
        <v>459537.33</v>
      </c>
      <c r="FX72" s="15">
        <v>2146914</v>
      </c>
      <c r="FY72" s="29">
        <v>0</v>
      </c>
      <c r="FZ72" s="15">
        <v>50820</v>
      </c>
      <c r="GA72" s="15">
        <v>0</v>
      </c>
      <c r="GB72" s="15">
        <v>10976.4</v>
      </c>
      <c r="GC72" s="15">
        <v>0</v>
      </c>
      <c r="GD72" s="15">
        <v>418129.36</v>
      </c>
      <c r="GE72" s="15">
        <v>315077</v>
      </c>
      <c r="GF72" s="15">
        <v>52319.16</v>
      </c>
      <c r="GG72" s="15">
        <v>0</v>
      </c>
      <c r="GH72" s="15"/>
      <c r="GI72" s="15"/>
      <c r="GJ72" s="15"/>
      <c r="GK72" s="15"/>
      <c r="GL72" s="15"/>
      <c r="GM72" s="15"/>
      <c r="GN72" s="19">
        <f t="shared" si="8"/>
        <v>2506420</v>
      </c>
      <c r="GO72" s="19">
        <f t="shared" si="9"/>
        <v>615731.34</v>
      </c>
      <c r="GP72" s="29">
        <v>2291520</v>
      </c>
      <c r="GQ72" s="29">
        <v>560257.34</v>
      </c>
      <c r="GR72" s="29"/>
      <c r="GS72" s="29"/>
      <c r="GT72" s="15">
        <v>214900</v>
      </c>
      <c r="GU72" s="29">
        <v>55474</v>
      </c>
      <c r="GV72" s="15"/>
      <c r="GW72" s="29"/>
      <c r="GX72" s="15"/>
      <c r="GY72" s="15"/>
      <c r="GZ72" s="15"/>
      <c r="HA72" s="15"/>
      <c r="HB72" s="15"/>
      <c r="HC72" s="15"/>
      <c r="HD72" s="15"/>
      <c r="HE72" s="15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3"/>
      <c r="KV72" s="13"/>
      <c r="KW72" s="13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</row>
    <row r="73" spans="1:610" x14ac:dyDescent="0.25">
      <c r="A73" s="5" t="s">
        <v>81</v>
      </c>
      <c r="B73" s="19">
        <f t="shared" si="1"/>
        <v>18411538.350000001</v>
      </c>
      <c r="C73" s="19">
        <f t="shared" si="2"/>
        <v>10091120.01</v>
      </c>
      <c r="D73" s="31">
        <f t="shared" si="3"/>
        <v>10368910</v>
      </c>
      <c r="E73" s="31">
        <f t="shared" si="4"/>
        <v>7776675</v>
      </c>
      <c r="F73" s="15">
        <v>10034900</v>
      </c>
      <c r="G73" s="29">
        <v>7526169</v>
      </c>
      <c r="H73" s="15">
        <v>334010</v>
      </c>
      <c r="I73" s="29">
        <v>250506</v>
      </c>
      <c r="J73" s="19">
        <f t="shared" ref="J73:K136" si="10">L73+N73+P73+R73+T73+V73+X73+Z73+AB73+AD73+AF73+AH73+AJ73+AL73+AN73+AP73+AR73+AV73+AT73+AX73+AZ73+BB73+BD73+BF73+BH73+BJ73+BL73+BN73+BP73+BR73+BT73+BV73+BX73+BZ73+CB73+CD73+CF73+CH73+CJ73+CL73+CN73+CP73+CR73+CT73+CV73+CX73+CZ73+DB73+DD73+DF73+DH73+DJ73+DL73+DN73+DP73+DR73+DT73+DV73+DX73+DZ73+EB73+ED73+EF73+EH73+EJ73+EL73+EN73+EP73+ER73+ET73+EV73+EX73+EZ73+FB73+FD73+FF73</f>
        <v>8042628.3499999996</v>
      </c>
      <c r="K73" s="19">
        <f t="shared" si="5"/>
        <v>2314445.0099999998</v>
      </c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29"/>
      <c r="X73" s="15"/>
      <c r="Y73" s="15"/>
      <c r="Z73" s="15"/>
      <c r="AA73" s="15"/>
      <c r="AB73" s="18"/>
      <c r="AC73" s="15"/>
      <c r="AD73" s="15"/>
      <c r="AE73" s="15"/>
      <c r="AF73" s="15"/>
      <c r="AG73" s="15"/>
      <c r="AH73" s="15"/>
      <c r="AI73" s="15"/>
      <c r="AJ73" s="15"/>
      <c r="AK73" s="29"/>
      <c r="AL73" s="15"/>
      <c r="AM73" s="15"/>
      <c r="AN73" s="15"/>
      <c r="AO73" s="29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>
        <v>2114544.35</v>
      </c>
      <c r="BU73" s="29">
        <v>0</v>
      </c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29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>
        <v>1000000</v>
      </c>
      <c r="DC73" s="29">
        <v>358236</v>
      </c>
      <c r="DD73" s="15"/>
      <c r="DE73" s="15"/>
      <c r="DF73" s="15"/>
      <c r="DG73" s="15"/>
      <c r="DH73" s="15"/>
      <c r="DI73" s="15"/>
      <c r="DJ73" s="15"/>
      <c r="DK73" s="29"/>
      <c r="DL73" s="15"/>
      <c r="DM73" s="29"/>
      <c r="DN73" s="15"/>
      <c r="DO73" s="15"/>
      <c r="DP73" s="15"/>
      <c r="DQ73" s="15"/>
      <c r="DR73" s="15"/>
      <c r="DS73" s="15"/>
      <c r="DT73" s="15"/>
      <c r="DU73" s="29"/>
      <c r="DV73" s="15"/>
      <c r="DW73" s="15"/>
      <c r="DX73" s="15"/>
      <c r="DY73" s="15"/>
      <c r="DZ73" s="15"/>
      <c r="EA73" s="15"/>
      <c r="EB73" s="15"/>
      <c r="EC73" s="15"/>
      <c r="ED73" s="15"/>
      <c r="EE73" s="29"/>
      <c r="EF73" s="15">
        <v>3545148</v>
      </c>
      <c r="EG73" s="15">
        <v>919007.01</v>
      </c>
      <c r="EH73" s="15"/>
      <c r="EI73" s="15"/>
      <c r="EJ73" s="15"/>
      <c r="EK73" s="15"/>
      <c r="EL73" s="37">
        <v>1382936</v>
      </c>
      <c r="EM73" s="29">
        <v>1037202</v>
      </c>
      <c r="EN73" s="15"/>
      <c r="EO73" s="15"/>
      <c r="EP73" s="15"/>
      <c r="EQ73" s="15"/>
      <c r="ER73" s="15"/>
      <c r="ES73" s="15"/>
      <c r="ET73" s="15"/>
      <c r="EU73" s="29"/>
      <c r="EV73" s="15"/>
      <c r="EW73" s="15"/>
      <c r="EX73" s="15"/>
      <c r="EY73" s="29"/>
      <c r="EZ73" s="15"/>
      <c r="FA73" s="29"/>
      <c r="FB73" s="15"/>
      <c r="FC73" s="15"/>
      <c r="FD73" s="15"/>
      <c r="FE73" s="15"/>
      <c r="FF73" s="15"/>
      <c r="FG73" s="15"/>
      <c r="FH73" s="19">
        <f t="shared" si="6"/>
        <v>0</v>
      </c>
      <c r="FI73" s="19">
        <f t="shared" si="7"/>
        <v>0</v>
      </c>
      <c r="FJ73" s="15"/>
      <c r="FK73" s="29"/>
      <c r="FL73" s="15"/>
      <c r="FM73" s="15"/>
      <c r="FN73" s="15"/>
      <c r="FO73" s="29"/>
      <c r="FP73" s="15"/>
      <c r="FQ73" s="15"/>
      <c r="FR73" s="15"/>
      <c r="FS73" s="15"/>
      <c r="FT73" s="15"/>
      <c r="FU73" s="15"/>
      <c r="FV73" s="15"/>
      <c r="FW73" s="15"/>
      <c r="FX73" s="15"/>
      <c r="FY73" s="29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9">
        <f t="shared" si="8"/>
        <v>0</v>
      </c>
      <c r="GO73" s="19">
        <f t="shared" si="9"/>
        <v>0</v>
      </c>
      <c r="GP73" s="29"/>
      <c r="GQ73" s="29"/>
      <c r="GR73" s="29"/>
      <c r="GS73" s="29"/>
      <c r="GT73" s="15"/>
      <c r="GU73" s="29"/>
      <c r="GV73" s="15"/>
      <c r="GW73" s="29"/>
      <c r="GX73" s="15"/>
      <c r="GY73" s="15"/>
      <c r="GZ73" s="15"/>
      <c r="HA73" s="15"/>
      <c r="HB73" s="15"/>
      <c r="HC73" s="15"/>
      <c r="HD73" s="15"/>
      <c r="HE73" s="15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3"/>
      <c r="KV73" s="13"/>
      <c r="KW73" s="13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</row>
    <row r="74" spans="1:610" x14ac:dyDescent="0.25">
      <c r="A74" s="5" t="s">
        <v>82</v>
      </c>
      <c r="B74" s="19">
        <f t="shared" ref="B74:B137" si="11">D74+J74+FH74+GN74</f>
        <v>7480586</v>
      </c>
      <c r="C74" s="19">
        <f t="shared" ref="C74:C137" si="12">E74+K74+FI74+GO74</f>
        <v>5613749.8399999999</v>
      </c>
      <c r="D74" s="31">
        <f t="shared" ref="D74:D137" si="13">F74+H74</f>
        <v>6505260</v>
      </c>
      <c r="E74" s="31">
        <f t="shared" ref="E74:E137" si="14">G74+I74</f>
        <v>4878936</v>
      </c>
      <c r="F74" s="15">
        <v>6359600</v>
      </c>
      <c r="G74" s="29">
        <v>4769694</v>
      </c>
      <c r="H74" s="15">
        <v>145660</v>
      </c>
      <c r="I74" s="29">
        <v>109242</v>
      </c>
      <c r="J74" s="19">
        <f t="shared" si="10"/>
        <v>773026</v>
      </c>
      <c r="K74" s="19">
        <f t="shared" si="10"/>
        <v>593210.25</v>
      </c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29"/>
      <c r="X74" s="15"/>
      <c r="Y74" s="15"/>
      <c r="Z74" s="15"/>
      <c r="AA74" s="15"/>
      <c r="AB74" s="18"/>
      <c r="AC74" s="15"/>
      <c r="AD74" s="15"/>
      <c r="AE74" s="15"/>
      <c r="AF74" s="15"/>
      <c r="AG74" s="15"/>
      <c r="AH74" s="15"/>
      <c r="AI74" s="15"/>
      <c r="AJ74" s="15"/>
      <c r="AK74" s="29"/>
      <c r="AL74" s="15"/>
      <c r="AM74" s="15"/>
      <c r="AN74" s="15"/>
      <c r="AO74" s="29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29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29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29"/>
      <c r="DD74" s="15"/>
      <c r="DE74" s="15"/>
      <c r="DF74" s="15"/>
      <c r="DG74" s="15"/>
      <c r="DH74" s="15"/>
      <c r="DI74" s="15"/>
      <c r="DJ74" s="15"/>
      <c r="DK74" s="29"/>
      <c r="DL74" s="15"/>
      <c r="DM74" s="29"/>
      <c r="DN74" s="15"/>
      <c r="DO74" s="15"/>
      <c r="DP74" s="15"/>
      <c r="DQ74" s="15"/>
      <c r="DR74" s="15"/>
      <c r="DS74" s="15"/>
      <c r="DT74" s="15"/>
      <c r="DU74" s="29"/>
      <c r="DV74" s="15"/>
      <c r="DW74" s="15"/>
      <c r="DX74" s="15"/>
      <c r="DY74" s="15"/>
      <c r="DZ74" s="15"/>
      <c r="EA74" s="15"/>
      <c r="EB74" s="15"/>
      <c r="EC74" s="15"/>
      <c r="ED74" s="15"/>
      <c r="EE74" s="29"/>
      <c r="EF74" s="15"/>
      <c r="EG74" s="15"/>
      <c r="EH74" s="15"/>
      <c r="EI74" s="15"/>
      <c r="EJ74" s="15">
        <v>53763</v>
      </c>
      <c r="EK74" s="15">
        <v>53763</v>
      </c>
      <c r="EL74" s="37">
        <v>719263</v>
      </c>
      <c r="EM74" s="29">
        <v>539447.25</v>
      </c>
      <c r="EN74" s="15"/>
      <c r="EO74" s="15"/>
      <c r="EP74" s="15"/>
      <c r="EQ74" s="15"/>
      <c r="ER74" s="15"/>
      <c r="ES74" s="15"/>
      <c r="ET74" s="15"/>
      <c r="EU74" s="29"/>
      <c r="EV74" s="15"/>
      <c r="EW74" s="15"/>
      <c r="EX74" s="15"/>
      <c r="EY74" s="29"/>
      <c r="EZ74" s="15"/>
      <c r="FA74" s="29"/>
      <c r="FB74" s="15"/>
      <c r="FC74" s="15"/>
      <c r="FD74" s="15"/>
      <c r="FE74" s="15"/>
      <c r="FF74" s="15"/>
      <c r="FG74" s="15"/>
      <c r="FH74" s="19">
        <f t="shared" ref="FH74:FI137" si="15">FJ74+FL74+FN74+FP74+FR74+FT74+FV74+FX74+FZ74+GB74+GD74+GF74+GH74+GJ74+GL74</f>
        <v>202300</v>
      </c>
      <c r="FI74" s="19">
        <f t="shared" si="15"/>
        <v>141603.59</v>
      </c>
      <c r="FJ74" s="15"/>
      <c r="FK74" s="29"/>
      <c r="FL74" s="15"/>
      <c r="FM74" s="15"/>
      <c r="FN74" s="15"/>
      <c r="FO74" s="29"/>
      <c r="FP74" s="15"/>
      <c r="FQ74" s="15"/>
      <c r="FR74" s="15"/>
      <c r="FS74" s="15"/>
      <c r="FT74" s="15"/>
      <c r="FU74" s="15"/>
      <c r="FV74" s="15"/>
      <c r="FW74" s="15"/>
      <c r="FX74" s="15"/>
      <c r="FY74" s="29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>
        <v>202300</v>
      </c>
      <c r="GK74" s="15">
        <v>141603.59</v>
      </c>
      <c r="GL74" s="15"/>
      <c r="GM74" s="15"/>
      <c r="GN74" s="19">
        <f t="shared" ref="GN74:GN137" si="16">GP74+GR74+GT74+GV74+GX74+GZ74+HB74+HD74</f>
        <v>0</v>
      </c>
      <c r="GO74" s="19">
        <f t="shared" ref="GO74:GO137" si="17">GQ74+GS74+GU74+GW74+GY74+HA74+HC74+HE74</f>
        <v>0</v>
      </c>
      <c r="GP74" s="29"/>
      <c r="GQ74" s="29"/>
      <c r="GR74" s="29"/>
      <c r="GS74" s="29"/>
      <c r="GT74" s="15"/>
      <c r="GU74" s="29"/>
      <c r="GV74" s="15"/>
      <c r="GW74" s="29"/>
      <c r="GX74" s="15"/>
      <c r="GY74" s="15"/>
      <c r="GZ74" s="15"/>
      <c r="HA74" s="15"/>
      <c r="HB74" s="15"/>
      <c r="HC74" s="15"/>
      <c r="HD74" s="15"/>
      <c r="HE74" s="15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3"/>
      <c r="KV74" s="13"/>
      <c r="KW74" s="13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</row>
    <row r="75" spans="1:610" x14ac:dyDescent="0.25">
      <c r="A75" s="5" t="s">
        <v>83</v>
      </c>
      <c r="B75" s="19">
        <f t="shared" si="11"/>
        <v>9616559</v>
      </c>
      <c r="C75" s="19">
        <f t="shared" si="12"/>
        <v>7077829.0899999999</v>
      </c>
      <c r="D75" s="31">
        <f t="shared" si="13"/>
        <v>8555370</v>
      </c>
      <c r="E75" s="31">
        <f t="shared" si="14"/>
        <v>6416523</v>
      </c>
      <c r="F75" s="15">
        <v>8469700</v>
      </c>
      <c r="G75" s="29">
        <v>6352272</v>
      </c>
      <c r="H75" s="15">
        <v>85670</v>
      </c>
      <c r="I75" s="29">
        <v>64251</v>
      </c>
      <c r="J75" s="19">
        <f t="shared" si="10"/>
        <v>858889</v>
      </c>
      <c r="K75" s="19">
        <f t="shared" si="10"/>
        <v>519166.75</v>
      </c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29"/>
      <c r="X75" s="15"/>
      <c r="Y75" s="15"/>
      <c r="Z75" s="15"/>
      <c r="AA75" s="15"/>
      <c r="AB75" s="18"/>
      <c r="AC75" s="15"/>
      <c r="AD75" s="15"/>
      <c r="AE75" s="15"/>
      <c r="AF75" s="15"/>
      <c r="AG75" s="15"/>
      <c r="AH75" s="15"/>
      <c r="AI75" s="15"/>
      <c r="AJ75" s="15"/>
      <c r="AK75" s="29"/>
      <c r="AL75" s="15"/>
      <c r="AM75" s="15"/>
      <c r="AN75" s="15"/>
      <c r="AO75" s="29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29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29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29"/>
      <c r="DD75" s="15"/>
      <c r="DE75" s="15"/>
      <c r="DF75" s="15"/>
      <c r="DG75" s="15"/>
      <c r="DH75" s="15"/>
      <c r="DI75" s="15"/>
      <c r="DJ75" s="15"/>
      <c r="DK75" s="29"/>
      <c r="DL75" s="15"/>
      <c r="DM75" s="29"/>
      <c r="DN75" s="15"/>
      <c r="DO75" s="15"/>
      <c r="DP75" s="15"/>
      <c r="DQ75" s="15"/>
      <c r="DR75" s="15"/>
      <c r="DS75" s="15"/>
      <c r="DT75" s="15"/>
      <c r="DU75" s="29"/>
      <c r="DV75" s="15"/>
      <c r="DW75" s="15"/>
      <c r="DX75" s="15"/>
      <c r="DY75" s="15"/>
      <c r="DZ75" s="15"/>
      <c r="EA75" s="15"/>
      <c r="EB75" s="15"/>
      <c r="EC75" s="15"/>
      <c r="ED75" s="15"/>
      <c r="EE75" s="29"/>
      <c r="EF75" s="15"/>
      <c r="EG75" s="15"/>
      <c r="EH75" s="15"/>
      <c r="EI75" s="15"/>
      <c r="EJ75" s="15"/>
      <c r="EK75" s="15"/>
      <c r="EL75" s="37">
        <v>358889</v>
      </c>
      <c r="EM75" s="29">
        <v>269166.75</v>
      </c>
      <c r="EN75" s="15"/>
      <c r="EO75" s="15"/>
      <c r="EP75" s="15"/>
      <c r="EQ75" s="15"/>
      <c r="ER75" s="15"/>
      <c r="ES75" s="15"/>
      <c r="ET75" s="15"/>
      <c r="EU75" s="29"/>
      <c r="EV75" s="15"/>
      <c r="EW75" s="15"/>
      <c r="EX75" s="37">
        <v>250000</v>
      </c>
      <c r="EY75" s="29">
        <v>250000</v>
      </c>
      <c r="EZ75" s="35">
        <v>250000</v>
      </c>
      <c r="FA75" s="29">
        <v>0</v>
      </c>
      <c r="FB75" s="15"/>
      <c r="FC75" s="15"/>
      <c r="FD75" s="15"/>
      <c r="FE75" s="15"/>
      <c r="FF75" s="15"/>
      <c r="FG75" s="15"/>
      <c r="FH75" s="19">
        <f t="shared" si="15"/>
        <v>202300</v>
      </c>
      <c r="FI75" s="19">
        <f t="shared" si="15"/>
        <v>142139.34</v>
      </c>
      <c r="FJ75" s="15"/>
      <c r="FK75" s="29"/>
      <c r="FL75" s="15"/>
      <c r="FM75" s="15"/>
      <c r="FN75" s="15"/>
      <c r="FO75" s="29"/>
      <c r="FP75" s="15"/>
      <c r="FQ75" s="15"/>
      <c r="FR75" s="15"/>
      <c r="FS75" s="15"/>
      <c r="FT75" s="15"/>
      <c r="FU75" s="15"/>
      <c r="FV75" s="15"/>
      <c r="FW75" s="15"/>
      <c r="FX75" s="15"/>
      <c r="FY75" s="29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>
        <v>202300</v>
      </c>
      <c r="GK75" s="15">
        <v>142139.34</v>
      </c>
      <c r="GL75" s="15"/>
      <c r="GM75" s="15"/>
      <c r="GN75" s="19">
        <f t="shared" si="16"/>
        <v>0</v>
      </c>
      <c r="GO75" s="19">
        <f t="shared" si="17"/>
        <v>0</v>
      </c>
      <c r="GP75" s="29"/>
      <c r="GQ75" s="29"/>
      <c r="GR75" s="29"/>
      <c r="GS75" s="29"/>
      <c r="GT75" s="15"/>
      <c r="GU75" s="29"/>
      <c r="GV75" s="15"/>
      <c r="GW75" s="29"/>
      <c r="GX75" s="15"/>
      <c r="GY75" s="15"/>
      <c r="GZ75" s="15"/>
      <c r="HA75" s="15"/>
      <c r="HB75" s="15"/>
      <c r="HC75" s="15"/>
      <c r="HD75" s="15"/>
      <c r="HE75" s="15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3"/>
      <c r="KV75" s="13"/>
      <c r="KW75" s="13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</row>
    <row r="76" spans="1:610" x14ac:dyDescent="0.25">
      <c r="A76" s="5" t="s">
        <v>84</v>
      </c>
      <c r="B76" s="19">
        <f t="shared" si="11"/>
        <v>4930660</v>
      </c>
      <c r="C76" s="19">
        <f t="shared" si="12"/>
        <v>3697995</v>
      </c>
      <c r="D76" s="31">
        <f t="shared" si="13"/>
        <v>4698420</v>
      </c>
      <c r="E76" s="31">
        <f t="shared" si="14"/>
        <v>3523815</v>
      </c>
      <c r="F76" s="15">
        <v>4621200</v>
      </c>
      <c r="G76" s="29">
        <v>3465900</v>
      </c>
      <c r="H76" s="15">
        <v>77220</v>
      </c>
      <c r="I76" s="29">
        <v>57915</v>
      </c>
      <c r="J76" s="19">
        <f t="shared" si="10"/>
        <v>151240</v>
      </c>
      <c r="K76" s="19">
        <f t="shared" si="10"/>
        <v>113430</v>
      </c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29"/>
      <c r="X76" s="15"/>
      <c r="Y76" s="15"/>
      <c r="Z76" s="15"/>
      <c r="AA76" s="15"/>
      <c r="AB76" s="18"/>
      <c r="AC76" s="15"/>
      <c r="AD76" s="15"/>
      <c r="AE76" s="15"/>
      <c r="AF76" s="15"/>
      <c r="AG76" s="15"/>
      <c r="AH76" s="15"/>
      <c r="AI76" s="15"/>
      <c r="AJ76" s="15"/>
      <c r="AK76" s="29"/>
      <c r="AL76" s="15"/>
      <c r="AM76" s="15"/>
      <c r="AN76" s="15"/>
      <c r="AO76" s="29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29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29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29"/>
      <c r="DD76" s="15"/>
      <c r="DE76" s="15"/>
      <c r="DF76" s="15"/>
      <c r="DG76" s="15"/>
      <c r="DH76" s="15"/>
      <c r="DI76" s="15"/>
      <c r="DJ76" s="15"/>
      <c r="DK76" s="29"/>
      <c r="DL76" s="15"/>
      <c r="DM76" s="29"/>
      <c r="DN76" s="15"/>
      <c r="DO76" s="15"/>
      <c r="DP76" s="15"/>
      <c r="DQ76" s="15"/>
      <c r="DR76" s="15"/>
      <c r="DS76" s="15"/>
      <c r="DT76" s="15"/>
      <c r="DU76" s="29"/>
      <c r="DV76" s="15"/>
      <c r="DW76" s="15"/>
      <c r="DX76" s="15"/>
      <c r="DY76" s="15"/>
      <c r="DZ76" s="15"/>
      <c r="EA76" s="15"/>
      <c r="EB76" s="15"/>
      <c r="EC76" s="15"/>
      <c r="ED76" s="15"/>
      <c r="EE76" s="29"/>
      <c r="EF76" s="15"/>
      <c r="EG76" s="15"/>
      <c r="EH76" s="15"/>
      <c r="EI76" s="15"/>
      <c r="EJ76" s="15"/>
      <c r="EK76" s="15"/>
      <c r="EL76" s="37">
        <v>151240</v>
      </c>
      <c r="EM76" s="29">
        <v>113430</v>
      </c>
      <c r="EN76" s="15"/>
      <c r="EO76" s="15"/>
      <c r="EP76" s="15"/>
      <c r="EQ76" s="15"/>
      <c r="ER76" s="15"/>
      <c r="ES76" s="15"/>
      <c r="ET76" s="15"/>
      <c r="EU76" s="29"/>
      <c r="EV76" s="15"/>
      <c r="EW76" s="15"/>
      <c r="EX76" s="15"/>
      <c r="EY76" s="29"/>
      <c r="EZ76" s="15"/>
      <c r="FA76" s="29"/>
      <c r="FB76" s="15"/>
      <c r="FC76" s="15"/>
      <c r="FD76" s="15"/>
      <c r="FE76" s="15"/>
      <c r="FF76" s="15"/>
      <c r="FG76" s="15"/>
      <c r="FH76" s="19">
        <f t="shared" si="15"/>
        <v>81000</v>
      </c>
      <c r="FI76" s="19">
        <f t="shared" si="15"/>
        <v>60750</v>
      </c>
      <c r="FJ76" s="15"/>
      <c r="FK76" s="29"/>
      <c r="FL76" s="15"/>
      <c r="FM76" s="15"/>
      <c r="FN76" s="15"/>
      <c r="FO76" s="29"/>
      <c r="FP76" s="15"/>
      <c r="FQ76" s="15"/>
      <c r="FR76" s="15"/>
      <c r="FS76" s="15"/>
      <c r="FT76" s="15"/>
      <c r="FU76" s="15"/>
      <c r="FV76" s="15"/>
      <c r="FW76" s="15"/>
      <c r="FX76" s="15"/>
      <c r="FY76" s="29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>
        <v>81000</v>
      </c>
      <c r="GK76" s="15">
        <v>60750</v>
      </c>
      <c r="GL76" s="15"/>
      <c r="GM76" s="15"/>
      <c r="GN76" s="19">
        <f t="shared" si="16"/>
        <v>0</v>
      </c>
      <c r="GO76" s="19">
        <f t="shared" si="17"/>
        <v>0</v>
      </c>
      <c r="GP76" s="29"/>
      <c r="GQ76" s="29"/>
      <c r="GR76" s="29"/>
      <c r="GS76" s="29"/>
      <c r="GT76" s="15"/>
      <c r="GU76" s="29"/>
      <c r="GV76" s="15"/>
      <c r="GW76" s="29"/>
      <c r="GX76" s="15"/>
      <c r="GY76" s="15"/>
      <c r="GZ76" s="15"/>
      <c r="HA76" s="15"/>
      <c r="HB76" s="15"/>
      <c r="HC76" s="15"/>
      <c r="HD76" s="15"/>
      <c r="HE76" s="15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3"/>
      <c r="KV76" s="13"/>
      <c r="KW76" s="13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</row>
    <row r="77" spans="1:610" x14ac:dyDescent="0.25">
      <c r="A77" s="5" t="s">
        <v>85</v>
      </c>
      <c r="B77" s="19">
        <f t="shared" si="11"/>
        <v>6793052</v>
      </c>
      <c r="C77" s="19">
        <f t="shared" si="12"/>
        <v>5074726.4800000004</v>
      </c>
      <c r="D77" s="31">
        <f t="shared" si="13"/>
        <v>6231120</v>
      </c>
      <c r="E77" s="31">
        <f t="shared" si="14"/>
        <v>4673331</v>
      </c>
      <c r="F77" s="15">
        <v>6014800</v>
      </c>
      <c r="G77" s="29">
        <v>4511097</v>
      </c>
      <c r="H77" s="15">
        <v>216320</v>
      </c>
      <c r="I77" s="29">
        <v>162234</v>
      </c>
      <c r="J77" s="19">
        <f t="shared" si="10"/>
        <v>359632</v>
      </c>
      <c r="K77" s="19">
        <f t="shared" si="10"/>
        <v>269724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29"/>
      <c r="X77" s="15"/>
      <c r="Y77" s="15"/>
      <c r="Z77" s="15"/>
      <c r="AA77" s="15"/>
      <c r="AB77" s="18"/>
      <c r="AC77" s="15"/>
      <c r="AD77" s="15"/>
      <c r="AE77" s="15"/>
      <c r="AF77" s="15"/>
      <c r="AG77" s="15"/>
      <c r="AH77" s="15"/>
      <c r="AI77" s="15"/>
      <c r="AJ77" s="15"/>
      <c r="AK77" s="29"/>
      <c r="AL77" s="15"/>
      <c r="AM77" s="15"/>
      <c r="AN77" s="15"/>
      <c r="AO77" s="29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29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29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29"/>
      <c r="DD77" s="15"/>
      <c r="DE77" s="15"/>
      <c r="DF77" s="15"/>
      <c r="DG77" s="15"/>
      <c r="DH77" s="15"/>
      <c r="DI77" s="15"/>
      <c r="DJ77" s="15"/>
      <c r="DK77" s="29"/>
      <c r="DL77" s="15"/>
      <c r="DM77" s="29"/>
      <c r="DN77" s="15"/>
      <c r="DO77" s="15"/>
      <c r="DP77" s="15"/>
      <c r="DQ77" s="15"/>
      <c r="DR77" s="15"/>
      <c r="DS77" s="15"/>
      <c r="DT77" s="15"/>
      <c r="DU77" s="29"/>
      <c r="DV77" s="15"/>
      <c r="DW77" s="15"/>
      <c r="DX77" s="15"/>
      <c r="DY77" s="15"/>
      <c r="DZ77" s="15"/>
      <c r="EA77" s="15"/>
      <c r="EB77" s="15"/>
      <c r="EC77" s="15"/>
      <c r="ED77" s="15"/>
      <c r="EE77" s="29"/>
      <c r="EF77" s="15"/>
      <c r="EG77" s="15"/>
      <c r="EH77" s="15"/>
      <c r="EI77" s="15"/>
      <c r="EJ77" s="15"/>
      <c r="EK77" s="15"/>
      <c r="EL77" s="37">
        <v>359632</v>
      </c>
      <c r="EM77" s="29">
        <v>269724</v>
      </c>
      <c r="EN77" s="15"/>
      <c r="EO77" s="15"/>
      <c r="EP77" s="15"/>
      <c r="EQ77" s="15"/>
      <c r="ER77" s="15"/>
      <c r="ES77" s="15"/>
      <c r="ET77" s="15"/>
      <c r="EU77" s="29"/>
      <c r="EV77" s="15"/>
      <c r="EW77" s="15"/>
      <c r="EX77" s="15"/>
      <c r="EY77" s="29"/>
      <c r="EZ77" s="15"/>
      <c r="FA77" s="29"/>
      <c r="FB77" s="15"/>
      <c r="FC77" s="15"/>
      <c r="FD77" s="15"/>
      <c r="FE77" s="15"/>
      <c r="FF77" s="15"/>
      <c r="FG77" s="15"/>
      <c r="FH77" s="19">
        <f t="shared" si="15"/>
        <v>202300</v>
      </c>
      <c r="FI77" s="19">
        <f t="shared" si="15"/>
        <v>131671.48000000001</v>
      </c>
      <c r="FJ77" s="15"/>
      <c r="FK77" s="29"/>
      <c r="FL77" s="15"/>
      <c r="FM77" s="15"/>
      <c r="FN77" s="15"/>
      <c r="FO77" s="29"/>
      <c r="FP77" s="15"/>
      <c r="FQ77" s="15"/>
      <c r="FR77" s="15"/>
      <c r="FS77" s="15"/>
      <c r="FT77" s="15"/>
      <c r="FU77" s="15"/>
      <c r="FV77" s="15"/>
      <c r="FW77" s="15"/>
      <c r="FX77" s="15"/>
      <c r="FY77" s="29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>
        <v>202300</v>
      </c>
      <c r="GK77" s="15">
        <v>131671.48000000001</v>
      </c>
      <c r="GL77" s="15"/>
      <c r="GM77" s="15"/>
      <c r="GN77" s="19">
        <f t="shared" si="16"/>
        <v>0</v>
      </c>
      <c r="GO77" s="19">
        <f t="shared" si="17"/>
        <v>0</v>
      </c>
      <c r="GP77" s="29"/>
      <c r="GQ77" s="29"/>
      <c r="GR77" s="29"/>
      <c r="GS77" s="29"/>
      <c r="GT77" s="15"/>
      <c r="GU77" s="29"/>
      <c r="GV77" s="15"/>
      <c r="GW77" s="29"/>
      <c r="GX77" s="15"/>
      <c r="GY77" s="15"/>
      <c r="GZ77" s="15"/>
      <c r="HA77" s="15"/>
      <c r="HB77" s="15"/>
      <c r="HC77" s="15"/>
      <c r="HD77" s="15"/>
      <c r="HE77" s="15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3"/>
      <c r="KV77" s="13"/>
      <c r="KW77" s="13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</row>
    <row r="78" spans="1:610" x14ac:dyDescent="0.25">
      <c r="A78" s="4" t="s">
        <v>86</v>
      </c>
      <c r="B78" s="19">
        <f t="shared" si="11"/>
        <v>118658185.06</v>
      </c>
      <c r="C78" s="19">
        <f t="shared" si="12"/>
        <v>73551405.520000011</v>
      </c>
      <c r="D78" s="31">
        <f t="shared" si="13"/>
        <v>55504990</v>
      </c>
      <c r="E78" s="31">
        <f t="shared" si="14"/>
        <v>41739404</v>
      </c>
      <c r="F78" s="15">
        <v>50461900</v>
      </c>
      <c r="G78" s="29">
        <v>37846422</v>
      </c>
      <c r="H78" s="15">
        <v>5043090</v>
      </c>
      <c r="I78" s="29">
        <v>3892982</v>
      </c>
      <c r="J78" s="19">
        <f t="shared" si="10"/>
        <v>24584029.440000001</v>
      </c>
      <c r="K78" s="19">
        <f t="shared" si="10"/>
        <v>3479796.67</v>
      </c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>
        <v>1117058.69</v>
      </c>
      <c r="W78" s="29">
        <v>929336.71</v>
      </c>
      <c r="X78" s="15"/>
      <c r="Y78" s="15"/>
      <c r="Z78" s="15"/>
      <c r="AA78" s="15"/>
      <c r="AB78" s="18"/>
      <c r="AC78" s="15"/>
      <c r="AD78" s="15"/>
      <c r="AE78" s="15"/>
      <c r="AF78" s="15"/>
      <c r="AG78" s="15"/>
      <c r="AH78" s="15"/>
      <c r="AI78" s="15"/>
      <c r="AJ78" s="15">
        <v>492107.05</v>
      </c>
      <c r="AK78" s="29">
        <v>369000</v>
      </c>
      <c r="AL78" s="15"/>
      <c r="AM78" s="15"/>
      <c r="AN78" s="15"/>
      <c r="AO78" s="29"/>
      <c r="AP78" s="15"/>
      <c r="AQ78" s="15"/>
      <c r="AR78" s="15"/>
      <c r="AS78" s="15"/>
      <c r="AT78" s="15"/>
      <c r="AU78" s="15"/>
      <c r="AV78" s="15">
        <v>89545.5</v>
      </c>
      <c r="AW78" s="15">
        <v>89545.5</v>
      </c>
      <c r="AX78" s="15">
        <v>589586.68000000005</v>
      </c>
      <c r="AY78" s="15">
        <v>0</v>
      </c>
      <c r="AZ78" s="15"/>
      <c r="BA78" s="15"/>
      <c r="BB78" s="15"/>
      <c r="BC78" s="15"/>
      <c r="BD78" s="15">
        <v>177870</v>
      </c>
      <c r="BE78" s="29">
        <v>73744.02</v>
      </c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37">
        <v>1066068</v>
      </c>
      <c r="BS78" s="15">
        <v>799551</v>
      </c>
      <c r="BT78" s="15">
        <v>4746358.42</v>
      </c>
      <c r="BU78" s="29">
        <v>0</v>
      </c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29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>
        <v>190544.66</v>
      </c>
      <c r="CS78" s="15">
        <v>0</v>
      </c>
      <c r="CT78" s="15"/>
      <c r="CU78" s="15"/>
      <c r="CV78" s="15"/>
      <c r="CW78" s="15"/>
      <c r="CX78" s="15"/>
      <c r="CY78" s="15"/>
      <c r="CZ78" s="15"/>
      <c r="DA78" s="15"/>
      <c r="DB78" s="15"/>
      <c r="DC78" s="29"/>
      <c r="DD78" s="15"/>
      <c r="DE78" s="15"/>
      <c r="DF78" s="15"/>
      <c r="DG78" s="15"/>
      <c r="DH78" s="35">
        <f>495000+5237557+6813760</f>
        <v>12546317</v>
      </c>
      <c r="DI78" s="15">
        <v>495000</v>
      </c>
      <c r="DJ78" s="15"/>
      <c r="DK78" s="29"/>
      <c r="DL78" s="15"/>
      <c r="DM78" s="29"/>
      <c r="DN78" s="15"/>
      <c r="DO78" s="15"/>
      <c r="DP78" s="15"/>
      <c r="DQ78" s="15"/>
      <c r="DR78" s="15"/>
      <c r="DS78" s="15"/>
      <c r="DT78" s="15"/>
      <c r="DU78" s="29"/>
      <c r="DV78" s="15"/>
      <c r="DW78" s="15"/>
      <c r="DX78" s="15"/>
      <c r="DY78" s="15"/>
      <c r="DZ78" s="15"/>
      <c r="EA78" s="15"/>
      <c r="EB78" s="15">
        <v>88757.440000000002</v>
      </c>
      <c r="EC78" s="15">
        <v>88757.440000000002</v>
      </c>
      <c r="ED78" s="15"/>
      <c r="EE78" s="29"/>
      <c r="EF78" s="15"/>
      <c r="EG78" s="15"/>
      <c r="EH78" s="15"/>
      <c r="EI78" s="15"/>
      <c r="EJ78" s="15"/>
      <c r="EK78" s="15"/>
      <c r="EL78" s="37">
        <v>179816</v>
      </c>
      <c r="EM78" s="29">
        <v>134862</v>
      </c>
      <c r="EN78" s="15"/>
      <c r="EO78" s="15"/>
      <c r="EP78" s="15"/>
      <c r="EQ78" s="15"/>
      <c r="ER78" s="15">
        <v>2000000</v>
      </c>
      <c r="ES78" s="15">
        <v>0</v>
      </c>
      <c r="ET78" s="35">
        <v>1300000</v>
      </c>
      <c r="EU78" s="29">
        <v>500000</v>
      </c>
      <c r="EV78" s="15"/>
      <c r="EW78" s="15"/>
      <c r="EX78" s="15"/>
      <c r="EY78" s="29"/>
      <c r="EZ78" s="15"/>
      <c r="FA78" s="29"/>
      <c r="FB78" s="15"/>
      <c r="FC78" s="15"/>
      <c r="FD78" s="15"/>
      <c r="FE78" s="15"/>
      <c r="FF78" s="15"/>
      <c r="FG78" s="15"/>
      <c r="FH78" s="19">
        <f t="shared" si="15"/>
        <v>37392455.620000005</v>
      </c>
      <c r="FI78" s="19">
        <f t="shared" si="15"/>
        <v>27975907.850000001</v>
      </c>
      <c r="FJ78" s="15">
        <v>6981760</v>
      </c>
      <c r="FK78" s="29">
        <v>5236317</v>
      </c>
      <c r="FL78" s="15"/>
      <c r="FM78" s="15"/>
      <c r="FN78" s="15">
        <v>28330177.75</v>
      </c>
      <c r="FO78" s="29">
        <v>21288894</v>
      </c>
      <c r="FP78" s="15"/>
      <c r="FQ78" s="15"/>
      <c r="FR78" s="15">
        <v>36345</v>
      </c>
      <c r="FS78" s="15">
        <v>24400</v>
      </c>
      <c r="FT78" s="15">
        <v>49682</v>
      </c>
      <c r="FU78" s="15">
        <v>33120</v>
      </c>
      <c r="FV78" s="15">
        <v>276511.38</v>
      </c>
      <c r="FW78" s="15">
        <v>117700.94</v>
      </c>
      <c r="FX78" s="15">
        <v>1073457</v>
      </c>
      <c r="FY78" s="29">
        <v>960743.91</v>
      </c>
      <c r="FZ78" s="15">
        <v>25410</v>
      </c>
      <c r="GA78" s="15">
        <v>25410</v>
      </c>
      <c r="GB78" s="15">
        <v>4785.6000000000004</v>
      </c>
      <c r="GC78" s="15">
        <v>0</v>
      </c>
      <c r="GD78" s="15">
        <v>370492.24</v>
      </c>
      <c r="GE78" s="15">
        <v>277875</v>
      </c>
      <c r="GF78" s="15">
        <v>21799.65</v>
      </c>
      <c r="GG78" s="15">
        <v>0</v>
      </c>
      <c r="GH78" s="15">
        <v>210588</v>
      </c>
      <c r="GI78" s="15">
        <v>0</v>
      </c>
      <c r="GJ78" s="15"/>
      <c r="GK78" s="15"/>
      <c r="GL78" s="15">
        <v>11447</v>
      </c>
      <c r="GM78" s="15">
        <v>11447</v>
      </c>
      <c r="GN78" s="19">
        <f t="shared" si="16"/>
        <v>1176710</v>
      </c>
      <c r="GO78" s="19">
        <f t="shared" si="17"/>
        <v>356297</v>
      </c>
      <c r="GP78" s="29">
        <v>1015560</v>
      </c>
      <c r="GQ78" s="29">
        <v>195300</v>
      </c>
      <c r="GR78" s="29"/>
      <c r="GS78" s="29"/>
      <c r="GT78" s="15">
        <v>161150</v>
      </c>
      <c r="GU78" s="29">
        <v>160997</v>
      </c>
      <c r="GV78" s="15"/>
      <c r="GW78" s="29"/>
      <c r="GX78" s="15"/>
      <c r="GY78" s="15"/>
      <c r="GZ78" s="15"/>
      <c r="HA78" s="15"/>
      <c r="HB78" s="15"/>
      <c r="HC78" s="15"/>
      <c r="HD78" s="15"/>
      <c r="HE78" s="15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3"/>
      <c r="KV78" s="13"/>
      <c r="KW78" s="13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</row>
    <row r="79" spans="1:610" x14ac:dyDescent="0.25">
      <c r="A79" s="5" t="s">
        <v>87</v>
      </c>
      <c r="B79" s="19">
        <f t="shared" si="11"/>
        <v>13792259.699999999</v>
      </c>
      <c r="C79" s="19">
        <f t="shared" si="12"/>
        <v>5219114.1500000004</v>
      </c>
      <c r="D79" s="31">
        <f t="shared" si="13"/>
        <v>4261989</v>
      </c>
      <c r="E79" s="31">
        <f t="shared" si="14"/>
        <v>3241668</v>
      </c>
      <c r="F79" s="15">
        <v>3782000</v>
      </c>
      <c r="G79" s="29">
        <v>2836494</v>
      </c>
      <c r="H79" s="15">
        <v>479989</v>
      </c>
      <c r="I79" s="29">
        <v>405174</v>
      </c>
      <c r="J79" s="19">
        <f t="shared" si="10"/>
        <v>3015741.35</v>
      </c>
      <c r="K79" s="19">
        <f t="shared" si="10"/>
        <v>1830918.62</v>
      </c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29"/>
      <c r="X79" s="15"/>
      <c r="Y79" s="15"/>
      <c r="Z79" s="15"/>
      <c r="AA79" s="15"/>
      <c r="AB79" s="18"/>
      <c r="AC79" s="15"/>
      <c r="AD79" s="15"/>
      <c r="AE79" s="15"/>
      <c r="AF79" s="15"/>
      <c r="AG79" s="15"/>
      <c r="AH79" s="15"/>
      <c r="AI79" s="15"/>
      <c r="AJ79" s="15"/>
      <c r="AK79" s="29"/>
      <c r="AL79" s="15"/>
      <c r="AM79" s="15"/>
      <c r="AN79" s="15"/>
      <c r="AO79" s="29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>
        <v>740947.35</v>
      </c>
      <c r="BU79" s="29">
        <v>0</v>
      </c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29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>
        <v>644025</v>
      </c>
      <c r="DC79" s="29">
        <v>582842.62</v>
      </c>
      <c r="DD79" s="15"/>
      <c r="DE79" s="15"/>
      <c r="DF79" s="15"/>
      <c r="DG79" s="15"/>
      <c r="DH79" s="15"/>
      <c r="DI79" s="15"/>
      <c r="DJ79" s="15"/>
      <c r="DK79" s="29"/>
      <c r="DL79" s="15"/>
      <c r="DM79" s="29"/>
      <c r="DN79" s="15"/>
      <c r="DO79" s="15"/>
      <c r="DP79" s="15"/>
      <c r="DQ79" s="15"/>
      <c r="DR79" s="15"/>
      <c r="DS79" s="15"/>
      <c r="DT79" s="15"/>
      <c r="DU79" s="29"/>
      <c r="DV79" s="15"/>
      <c r="DW79" s="15"/>
      <c r="DX79" s="15"/>
      <c r="DY79" s="15"/>
      <c r="DZ79" s="15"/>
      <c r="EA79" s="15"/>
      <c r="EB79" s="15"/>
      <c r="EC79" s="15"/>
      <c r="ED79" s="15"/>
      <c r="EE79" s="29"/>
      <c r="EF79" s="15"/>
      <c r="EG79" s="15"/>
      <c r="EH79" s="15"/>
      <c r="EI79" s="15"/>
      <c r="EJ79" s="15"/>
      <c r="EK79" s="15"/>
      <c r="EL79" s="37">
        <v>1530769</v>
      </c>
      <c r="EM79" s="29">
        <v>1148076</v>
      </c>
      <c r="EN79" s="15"/>
      <c r="EO79" s="15"/>
      <c r="EP79" s="15"/>
      <c r="EQ79" s="15"/>
      <c r="ER79" s="15"/>
      <c r="ES79" s="15"/>
      <c r="ET79" s="15"/>
      <c r="EU79" s="29"/>
      <c r="EV79" s="15"/>
      <c r="EW79" s="15"/>
      <c r="EX79" s="37">
        <v>100000</v>
      </c>
      <c r="EY79" s="29">
        <v>100000</v>
      </c>
      <c r="EZ79" s="15"/>
      <c r="FA79" s="29"/>
      <c r="FB79" s="15"/>
      <c r="FC79" s="15"/>
      <c r="FD79" s="15"/>
      <c r="FE79" s="15"/>
      <c r="FF79" s="15"/>
      <c r="FG79" s="15"/>
      <c r="FH79" s="19">
        <f t="shared" si="15"/>
        <v>202300</v>
      </c>
      <c r="FI79" s="19">
        <f t="shared" si="15"/>
        <v>146527.53</v>
      </c>
      <c r="FJ79" s="15"/>
      <c r="FK79" s="29"/>
      <c r="FL79" s="15"/>
      <c r="FM79" s="15"/>
      <c r="FN79" s="15"/>
      <c r="FO79" s="29"/>
      <c r="FP79" s="15"/>
      <c r="FQ79" s="15"/>
      <c r="FR79" s="15"/>
      <c r="FS79" s="15"/>
      <c r="FT79" s="15"/>
      <c r="FU79" s="15"/>
      <c r="FV79" s="15"/>
      <c r="FW79" s="15"/>
      <c r="FX79" s="15"/>
      <c r="FY79" s="29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>
        <v>202300</v>
      </c>
      <c r="GK79" s="15">
        <v>146527.53</v>
      </c>
      <c r="GL79" s="15"/>
      <c r="GM79" s="15"/>
      <c r="GN79" s="19">
        <f t="shared" si="16"/>
        <v>6312229.3499999996</v>
      </c>
      <c r="GO79" s="19">
        <f t="shared" si="17"/>
        <v>0</v>
      </c>
      <c r="GP79" s="29"/>
      <c r="GQ79" s="29"/>
      <c r="GR79" s="29"/>
      <c r="GS79" s="29"/>
      <c r="GT79" s="15"/>
      <c r="GU79" s="29"/>
      <c r="GV79" s="15">
        <v>6312229.3499999996</v>
      </c>
      <c r="GW79" s="29">
        <v>0</v>
      </c>
      <c r="GX79" s="15"/>
      <c r="GY79" s="15"/>
      <c r="GZ79" s="15"/>
      <c r="HA79" s="15"/>
      <c r="HB79" s="15"/>
      <c r="HC79" s="15"/>
      <c r="HD79" s="15"/>
      <c r="HE79" s="15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3"/>
      <c r="KV79" s="13"/>
      <c r="KW79" s="13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</row>
    <row r="80" spans="1:610" x14ac:dyDescent="0.25">
      <c r="A80" s="5" t="s">
        <v>88</v>
      </c>
      <c r="B80" s="19">
        <f t="shared" si="11"/>
        <v>5856321</v>
      </c>
      <c r="C80" s="19">
        <f t="shared" si="12"/>
        <v>4385878.03</v>
      </c>
      <c r="D80" s="31">
        <f t="shared" si="13"/>
        <v>5509147</v>
      </c>
      <c r="E80" s="31">
        <f t="shared" si="14"/>
        <v>4132627</v>
      </c>
      <c r="F80" s="15">
        <v>5191500</v>
      </c>
      <c r="G80" s="29">
        <v>3893625</v>
      </c>
      <c r="H80" s="15">
        <v>317647</v>
      </c>
      <c r="I80" s="29">
        <v>239002</v>
      </c>
      <c r="J80" s="19">
        <f t="shared" si="10"/>
        <v>266174</v>
      </c>
      <c r="K80" s="19">
        <f t="shared" si="10"/>
        <v>199631</v>
      </c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29"/>
      <c r="X80" s="15"/>
      <c r="Y80" s="15"/>
      <c r="Z80" s="15"/>
      <c r="AA80" s="15"/>
      <c r="AB80" s="18"/>
      <c r="AC80" s="15"/>
      <c r="AD80" s="15"/>
      <c r="AE80" s="15"/>
      <c r="AF80" s="15"/>
      <c r="AG80" s="15"/>
      <c r="AH80" s="15"/>
      <c r="AI80" s="15"/>
      <c r="AJ80" s="15"/>
      <c r="AK80" s="29"/>
      <c r="AL80" s="15"/>
      <c r="AM80" s="15"/>
      <c r="AN80" s="15"/>
      <c r="AO80" s="29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29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29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29"/>
      <c r="DD80" s="15"/>
      <c r="DE80" s="15"/>
      <c r="DF80" s="15"/>
      <c r="DG80" s="15"/>
      <c r="DH80" s="15"/>
      <c r="DI80" s="15"/>
      <c r="DJ80" s="15"/>
      <c r="DK80" s="29"/>
      <c r="DL80" s="15"/>
      <c r="DM80" s="29"/>
      <c r="DN80" s="15"/>
      <c r="DO80" s="15"/>
      <c r="DP80" s="15"/>
      <c r="DQ80" s="15"/>
      <c r="DR80" s="15"/>
      <c r="DS80" s="15"/>
      <c r="DT80" s="15"/>
      <c r="DU80" s="29"/>
      <c r="DV80" s="15"/>
      <c r="DW80" s="15"/>
      <c r="DX80" s="15"/>
      <c r="DY80" s="15"/>
      <c r="DZ80" s="15"/>
      <c r="EA80" s="15"/>
      <c r="EB80" s="15"/>
      <c r="EC80" s="15"/>
      <c r="ED80" s="15"/>
      <c r="EE80" s="29"/>
      <c r="EF80" s="15"/>
      <c r="EG80" s="15"/>
      <c r="EH80" s="15"/>
      <c r="EI80" s="15"/>
      <c r="EJ80" s="15"/>
      <c r="EK80" s="15"/>
      <c r="EL80" s="37">
        <v>266174</v>
      </c>
      <c r="EM80" s="29">
        <v>199631</v>
      </c>
      <c r="EN80" s="15"/>
      <c r="EO80" s="15"/>
      <c r="EP80" s="15"/>
      <c r="EQ80" s="15"/>
      <c r="ER80" s="15"/>
      <c r="ES80" s="15"/>
      <c r="ET80" s="15"/>
      <c r="EU80" s="29"/>
      <c r="EV80" s="15"/>
      <c r="EW80" s="15"/>
      <c r="EX80" s="15"/>
      <c r="EY80" s="29"/>
      <c r="EZ80" s="15"/>
      <c r="FA80" s="29"/>
      <c r="FB80" s="15"/>
      <c r="FC80" s="15"/>
      <c r="FD80" s="15"/>
      <c r="FE80" s="15"/>
      <c r="FF80" s="15"/>
      <c r="FG80" s="15"/>
      <c r="FH80" s="19">
        <f t="shared" si="15"/>
        <v>81000</v>
      </c>
      <c r="FI80" s="19">
        <f t="shared" si="15"/>
        <v>53620.03</v>
      </c>
      <c r="FJ80" s="15"/>
      <c r="FK80" s="29"/>
      <c r="FL80" s="15"/>
      <c r="FM80" s="15"/>
      <c r="FN80" s="15"/>
      <c r="FO80" s="29"/>
      <c r="FP80" s="15"/>
      <c r="FQ80" s="15"/>
      <c r="FR80" s="15"/>
      <c r="FS80" s="15"/>
      <c r="FT80" s="15"/>
      <c r="FU80" s="15"/>
      <c r="FV80" s="15"/>
      <c r="FW80" s="15"/>
      <c r="FX80" s="15"/>
      <c r="FY80" s="29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>
        <v>81000</v>
      </c>
      <c r="GK80" s="15">
        <v>53620.03</v>
      </c>
      <c r="GL80" s="15"/>
      <c r="GM80" s="15"/>
      <c r="GN80" s="19">
        <f t="shared" si="16"/>
        <v>0</v>
      </c>
      <c r="GO80" s="19">
        <f t="shared" si="17"/>
        <v>0</v>
      </c>
      <c r="GP80" s="29"/>
      <c r="GQ80" s="29"/>
      <c r="GR80" s="29"/>
      <c r="GS80" s="29"/>
      <c r="GT80" s="15"/>
      <c r="GU80" s="29"/>
      <c r="GV80" s="15"/>
      <c r="GW80" s="29"/>
      <c r="GX80" s="15"/>
      <c r="GY80" s="15"/>
      <c r="GZ80" s="15"/>
      <c r="HA80" s="15"/>
      <c r="HB80" s="15"/>
      <c r="HC80" s="15"/>
      <c r="HD80" s="15"/>
      <c r="HE80" s="15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3"/>
      <c r="KV80" s="13"/>
      <c r="KW80" s="13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</row>
    <row r="81" spans="1:610" x14ac:dyDescent="0.25">
      <c r="A81" s="5" t="s">
        <v>89</v>
      </c>
      <c r="B81" s="19">
        <f t="shared" si="11"/>
        <v>10334127</v>
      </c>
      <c r="C81" s="19">
        <f t="shared" si="12"/>
        <v>7748718.3799999999</v>
      </c>
      <c r="D81" s="31">
        <f t="shared" si="13"/>
        <v>9309094</v>
      </c>
      <c r="E81" s="31">
        <f t="shared" si="14"/>
        <v>6983183</v>
      </c>
      <c r="F81" s="15">
        <v>8960500</v>
      </c>
      <c r="G81" s="29">
        <v>6720372</v>
      </c>
      <c r="H81" s="15">
        <v>348594</v>
      </c>
      <c r="I81" s="29">
        <v>262811</v>
      </c>
      <c r="J81" s="19">
        <f t="shared" si="10"/>
        <v>944033</v>
      </c>
      <c r="K81" s="19">
        <f t="shared" si="10"/>
        <v>708024</v>
      </c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29"/>
      <c r="X81" s="15"/>
      <c r="Y81" s="15"/>
      <c r="Z81" s="15"/>
      <c r="AA81" s="15"/>
      <c r="AB81" s="18"/>
      <c r="AC81" s="15"/>
      <c r="AD81" s="15"/>
      <c r="AE81" s="15"/>
      <c r="AF81" s="15"/>
      <c r="AG81" s="15"/>
      <c r="AH81" s="15"/>
      <c r="AI81" s="15"/>
      <c r="AJ81" s="15"/>
      <c r="AK81" s="29"/>
      <c r="AL81" s="15"/>
      <c r="AM81" s="15"/>
      <c r="AN81" s="15"/>
      <c r="AO81" s="29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29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29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29"/>
      <c r="DD81" s="15"/>
      <c r="DE81" s="15"/>
      <c r="DF81" s="15"/>
      <c r="DG81" s="15"/>
      <c r="DH81" s="15"/>
      <c r="DI81" s="15"/>
      <c r="DJ81" s="15"/>
      <c r="DK81" s="29"/>
      <c r="DL81" s="15"/>
      <c r="DM81" s="29"/>
      <c r="DN81" s="15"/>
      <c r="DO81" s="15"/>
      <c r="DP81" s="15"/>
      <c r="DQ81" s="15"/>
      <c r="DR81" s="15"/>
      <c r="DS81" s="15"/>
      <c r="DT81" s="15"/>
      <c r="DU81" s="29"/>
      <c r="DV81" s="15"/>
      <c r="DW81" s="15"/>
      <c r="DX81" s="15"/>
      <c r="DY81" s="15"/>
      <c r="DZ81" s="15"/>
      <c r="EA81" s="15"/>
      <c r="EB81" s="15"/>
      <c r="EC81" s="15"/>
      <c r="ED81" s="15"/>
      <c r="EE81" s="29"/>
      <c r="EF81" s="15"/>
      <c r="EG81" s="15"/>
      <c r="EH81" s="15"/>
      <c r="EI81" s="15"/>
      <c r="EJ81" s="15"/>
      <c r="EK81" s="15"/>
      <c r="EL81" s="37">
        <v>944033</v>
      </c>
      <c r="EM81" s="29">
        <v>708024</v>
      </c>
      <c r="EN81" s="15"/>
      <c r="EO81" s="15"/>
      <c r="EP81" s="15"/>
      <c r="EQ81" s="15"/>
      <c r="ER81" s="15"/>
      <c r="ES81" s="15"/>
      <c r="ET81" s="15"/>
      <c r="EU81" s="29"/>
      <c r="EV81" s="15"/>
      <c r="EW81" s="15"/>
      <c r="EX81" s="15"/>
      <c r="EY81" s="29"/>
      <c r="EZ81" s="15"/>
      <c r="FA81" s="29"/>
      <c r="FB81" s="15"/>
      <c r="FC81" s="15"/>
      <c r="FD81" s="15"/>
      <c r="FE81" s="15"/>
      <c r="FF81" s="15"/>
      <c r="FG81" s="15"/>
      <c r="FH81" s="19">
        <f t="shared" si="15"/>
        <v>81000</v>
      </c>
      <c r="FI81" s="19">
        <f t="shared" si="15"/>
        <v>57511.38</v>
      </c>
      <c r="FJ81" s="15"/>
      <c r="FK81" s="29"/>
      <c r="FL81" s="15"/>
      <c r="FM81" s="15"/>
      <c r="FN81" s="15"/>
      <c r="FO81" s="29"/>
      <c r="FP81" s="15"/>
      <c r="FQ81" s="15"/>
      <c r="FR81" s="15"/>
      <c r="FS81" s="15"/>
      <c r="FT81" s="15"/>
      <c r="FU81" s="15"/>
      <c r="FV81" s="15"/>
      <c r="FW81" s="15"/>
      <c r="FX81" s="15"/>
      <c r="FY81" s="29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>
        <v>81000</v>
      </c>
      <c r="GK81" s="15">
        <v>57511.38</v>
      </c>
      <c r="GL81" s="15"/>
      <c r="GM81" s="15"/>
      <c r="GN81" s="19">
        <f t="shared" si="16"/>
        <v>0</v>
      </c>
      <c r="GO81" s="19">
        <f t="shared" si="17"/>
        <v>0</v>
      </c>
      <c r="GP81" s="29"/>
      <c r="GQ81" s="29"/>
      <c r="GR81" s="29"/>
      <c r="GS81" s="29"/>
      <c r="GT81" s="15"/>
      <c r="GU81" s="29"/>
      <c r="GV81" s="15"/>
      <c r="GW81" s="29"/>
      <c r="GX81" s="15"/>
      <c r="GY81" s="15"/>
      <c r="GZ81" s="15"/>
      <c r="HA81" s="15"/>
      <c r="HB81" s="15"/>
      <c r="HC81" s="15"/>
      <c r="HD81" s="15"/>
      <c r="HE81" s="15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3"/>
      <c r="KV81" s="13"/>
      <c r="KW81" s="13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</row>
    <row r="82" spans="1:610" x14ac:dyDescent="0.25">
      <c r="A82" s="5" t="s">
        <v>90</v>
      </c>
      <c r="B82" s="19">
        <f t="shared" si="11"/>
        <v>5666185</v>
      </c>
      <c r="C82" s="19">
        <f t="shared" si="12"/>
        <v>4239263.38</v>
      </c>
      <c r="D82" s="31">
        <f t="shared" si="13"/>
        <v>5315020</v>
      </c>
      <c r="E82" s="31">
        <f t="shared" si="14"/>
        <v>3986253</v>
      </c>
      <c r="F82" s="15">
        <v>5171300</v>
      </c>
      <c r="G82" s="29">
        <v>3878469</v>
      </c>
      <c r="H82" s="15">
        <v>143720</v>
      </c>
      <c r="I82" s="29">
        <v>107784</v>
      </c>
      <c r="J82" s="19">
        <f t="shared" si="10"/>
        <v>270165</v>
      </c>
      <c r="K82" s="19">
        <f t="shared" si="10"/>
        <v>202623.75</v>
      </c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29"/>
      <c r="X82" s="15"/>
      <c r="Y82" s="15"/>
      <c r="Z82" s="15"/>
      <c r="AA82" s="15"/>
      <c r="AB82" s="18"/>
      <c r="AC82" s="15"/>
      <c r="AD82" s="15"/>
      <c r="AE82" s="15"/>
      <c r="AF82" s="15"/>
      <c r="AG82" s="15"/>
      <c r="AH82" s="15"/>
      <c r="AI82" s="15"/>
      <c r="AJ82" s="15"/>
      <c r="AK82" s="29"/>
      <c r="AL82" s="15"/>
      <c r="AM82" s="15"/>
      <c r="AN82" s="15"/>
      <c r="AO82" s="29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29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29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29"/>
      <c r="DD82" s="15"/>
      <c r="DE82" s="15"/>
      <c r="DF82" s="15"/>
      <c r="DG82" s="15"/>
      <c r="DH82" s="15"/>
      <c r="DI82" s="15"/>
      <c r="DJ82" s="15"/>
      <c r="DK82" s="29"/>
      <c r="DL82" s="15"/>
      <c r="DM82" s="29"/>
      <c r="DN82" s="15"/>
      <c r="DO82" s="15"/>
      <c r="DP82" s="15"/>
      <c r="DQ82" s="15"/>
      <c r="DR82" s="15"/>
      <c r="DS82" s="15"/>
      <c r="DT82" s="15"/>
      <c r="DU82" s="29"/>
      <c r="DV82" s="15"/>
      <c r="DW82" s="15"/>
      <c r="DX82" s="15"/>
      <c r="DY82" s="15"/>
      <c r="DZ82" s="15"/>
      <c r="EA82" s="15"/>
      <c r="EB82" s="15"/>
      <c r="EC82" s="15"/>
      <c r="ED82" s="15"/>
      <c r="EE82" s="29"/>
      <c r="EF82" s="15"/>
      <c r="EG82" s="15"/>
      <c r="EH82" s="15"/>
      <c r="EI82" s="15"/>
      <c r="EJ82" s="15"/>
      <c r="EK82" s="15"/>
      <c r="EL82" s="37">
        <v>270165</v>
      </c>
      <c r="EM82" s="29">
        <v>202623.75</v>
      </c>
      <c r="EN82" s="15"/>
      <c r="EO82" s="15"/>
      <c r="EP82" s="15"/>
      <c r="EQ82" s="15"/>
      <c r="ER82" s="15"/>
      <c r="ES82" s="15"/>
      <c r="ET82" s="15"/>
      <c r="EU82" s="29"/>
      <c r="EV82" s="15"/>
      <c r="EW82" s="15"/>
      <c r="EX82" s="15"/>
      <c r="EY82" s="29"/>
      <c r="EZ82" s="15"/>
      <c r="FA82" s="29"/>
      <c r="FB82" s="15"/>
      <c r="FC82" s="15"/>
      <c r="FD82" s="15"/>
      <c r="FE82" s="15"/>
      <c r="FF82" s="15"/>
      <c r="FG82" s="15"/>
      <c r="FH82" s="19">
        <f t="shared" si="15"/>
        <v>81000</v>
      </c>
      <c r="FI82" s="19">
        <f t="shared" si="15"/>
        <v>50386.63</v>
      </c>
      <c r="FJ82" s="15"/>
      <c r="FK82" s="29"/>
      <c r="FL82" s="15"/>
      <c r="FM82" s="15"/>
      <c r="FN82" s="15"/>
      <c r="FO82" s="29"/>
      <c r="FP82" s="15"/>
      <c r="FQ82" s="15"/>
      <c r="FR82" s="15"/>
      <c r="FS82" s="15"/>
      <c r="FT82" s="15"/>
      <c r="FU82" s="15"/>
      <c r="FV82" s="15"/>
      <c r="FW82" s="15"/>
      <c r="FX82" s="15"/>
      <c r="FY82" s="29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>
        <v>81000</v>
      </c>
      <c r="GK82" s="15">
        <v>50386.63</v>
      </c>
      <c r="GL82" s="15"/>
      <c r="GM82" s="15"/>
      <c r="GN82" s="19">
        <f t="shared" si="16"/>
        <v>0</v>
      </c>
      <c r="GO82" s="19">
        <f t="shared" si="17"/>
        <v>0</v>
      </c>
      <c r="GP82" s="29"/>
      <c r="GQ82" s="29"/>
      <c r="GR82" s="29"/>
      <c r="GS82" s="29"/>
      <c r="GT82" s="15"/>
      <c r="GU82" s="29"/>
      <c r="GV82" s="15"/>
      <c r="GW82" s="29"/>
      <c r="GX82" s="15"/>
      <c r="GY82" s="15"/>
      <c r="GZ82" s="15"/>
      <c r="HA82" s="15"/>
      <c r="HB82" s="15"/>
      <c r="HC82" s="15"/>
      <c r="HD82" s="15"/>
      <c r="HE82" s="15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3"/>
      <c r="KV82" s="13"/>
      <c r="KW82" s="13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</row>
    <row r="83" spans="1:610" x14ac:dyDescent="0.25">
      <c r="A83" s="5" t="s">
        <v>91</v>
      </c>
      <c r="B83" s="19">
        <f t="shared" si="11"/>
        <v>14111986</v>
      </c>
      <c r="C83" s="19">
        <f t="shared" si="12"/>
        <v>10035602.459999999</v>
      </c>
      <c r="D83" s="31">
        <f t="shared" si="13"/>
        <v>6591560</v>
      </c>
      <c r="E83" s="31">
        <f t="shared" si="14"/>
        <v>4943664</v>
      </c>
      <c r="F83" s="15">
        <v>6370900</v>
      </c>
      <c r="G83" s="29">
        <v>4778172</v>
      </c>
      <c r="H83" s="15">
        <v>220660</v>
      </c>
      <c r="I83" s="29">
        <v>165492</v>
      </c>
      <c r="J83" s="19">
        <f t="shared" si="10"/>
        <v>7439426</v>
      </c>
      <c r="K83" s="19">
        <f t="shared" si="10"/>
        <v>5040704.18</v>
      </c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29"/>
      <c r="X83" s="15"/>
      <c r="Y83" s="15"/>
      <c r="Z83" s="15"/>
      <c r="AA83" s="15"/>
      <c r="AB83" s="18"/>
      <c r="AC83" s="15"/>
      <c r="AD83" s="15"/>
      <c r="AE83" s="15"/>
      <c r="AF83" s="15"/>
      <c r="AG83" s="15"/>
      <c r="AH83" s="15"/>
      <c r="AI83" s="15"/>
      <c r="AJ83" s="15"/>
      <c r="AK83" s="29"/>
      <c r="AL83" s="15"/>
      <c r="AM83" s="15"/>
      <c r="AN83" s="15"/>
      <c r="AO83" s="29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29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29">
        <v>420000</v>
      </c>
      <c r="CG83" s="15">
        <v>0</v>
      </c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29"/>
      <c r="DD83" s="15"/>
      <c r="DE83" s="15"/>
      <c r="DF83" s="15"/>
      <c r="DG83" s="15"/>
      <c r="DH83" s="15"/>
      <c r="DI83" s="15"/>
      <c r="DJ83" s="15"/>
      <c r="DK83" s="29"/>
      <c r="DL83" s="15"/>
      <c r="DM83" s="29"/>
      <c r="DN83" s="15"/>
      <c r="DO83" s="15"/>
      <c r="DP83" s="15"/>
      <c r="DQ83" s="15"/>
      <c r="DR83" s="15"/>
      <c r="DS83" s="15"/>
      <c r="DT83" s="15"/>
      <c r="DU83" s="29"/>
      <c r="DV83" s="15"/>
      <c r="DW83" s="15"/>
      <c r="DX83" s="15"/>
      <c r="DY83" s="15"/>
      <c r="DZ83" s="15"/>
      <c r="EA83" s="15"/>
      <c r="EB83" s="15"/>
      <c r="EC83" s="15"/>
      <c r="ED83" s="15"/>
      <c r="EE83" s="29"/>
      <c r="EF83" s="15"/>
      <c r="EG83" s="15"/>
      <c r="EH83" s="15"/>
      <c r="EI83" s="15"/>
      <c r="EJ83" s="15"/>
      <c r="EK83" s="15"/>
      <c r="EL83" s="37">
        <v>404586</v>
      </c>
      <c r="EM83" s="29">
        <v>303440</v>
      </c>
      <c r="EN83" s="37">
        <v>6614840</v>
      </c>
      <c r="EO83" s="15">
        <v>4737264.18</v>
      </c>
      <c r="EP83" s="15"/>
      <c r="EQ83" s="15"/>
      <c r="ER83" s="15"/>
      <c r="ES83" s="15"/>
      <c r="ET83" s="15"/>
      <c r="EU83" s="29"/>
      <c r="EV83" s="15"/>
      <c r="EW83" s="15"/>
      <c r="EX83" s="15"/>
      <c r="EY83" s="29"/>
      <c r="EZ83" s="15"/>
      <c r="FA83" s="29"/>
      <c r="FB83" s="15"/>
      <c r="FC83" s="15"/>
      <c r="FD83" s="15"/>
      <c r="FE83" s="15"/>
      <c r="FF83" s="15"/>
      <c r="FG83" s="15"/>
      <c r="FH83" s="19">
        <f t="shared" si="15"/>
        <v>81000</v>
      </c>
      <c r="FI83" s="19">
        <f t="shared" si="15"/>
        <v>51234.28</v>
      </c>
      <c r="FJ83" s="15"/>
      <c r="FK83" s="29"/>
      <c r="FL83" s="15"/>
      <c r="FM83" s="15"/>
      <c r="FN83" s="15"/>
      <c r="FO83" s="29"/>
      <c r="FP83" s="15"/>
      <c r="FQ83" s="15"/>
      <c r="FR83" s="15"/>
      <c r="FS83" s="15"/>
      <c r="FT83" s="15"/>
      <c r="FU83" s="15"/>
      <c r="FV83" s="15"/>
      <c r="FW83" s="15"/>
      <c r="FX83" s="15"/>
      <c r="FY83" s="29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>
        <v>81000</v>
      </c>
      <c r="GK83" s="15">
        <v>51234.28</v>
      </c>
      <c r="GL83" s="15"/>
      <c r="GM83" s="15"/>
      <c r="GN83" s="19">
        <f t="shared" si="16"/>
        <v>0</v>
      </c>
      <c r="GO83" s="19">
        <f t="shared" si="17"/>
        <v>0</v>
      </c>
      <c r="GP83" s="29"/>
      <c r="GQ83" s="29"/>
      <c r="GR83" s="29"/>
      <c r="GS83" s="29"/>
      <c r="GT83" s="15"/>
      <c r="GU83" s="29"/>
      <c r="GV83" s="15"/>
      <c r="GW83" s="29"/>
      <c r="GX83" s="15"/>
      <c r="GY83" s="15"/>
      <c r="GZ83" s="15"/>
      <c r="HA83" s="15"/>
      <c r="HB83" s="15"/>
      <c r="HC83" s="15"/>
      <c r="HD83" s="15"/>
      <c r="HE83" s="15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3"/>
      <c r="KV83" s="13"/>
      <c r="KW83" s="13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</row>
    <row r="84" spans="1:610" x14ac:dyDescent="0.25">
      <c r="A84" s="4" t="s">
        <v>92</v>
      </c>
      <c r="B84" s="19">
        <f t="shared" si="11"/>
        <v>158432935.14999998</v>
      </c>
      <c r="C84" s="19">
        <f t="shared" si="12"/>
        <v>114379999.67999999</v>
      </c>
      <c r="D84" s="31">
        <f t="shared" si="13"/>
        <v>59330248</v>
      </c>
      <c r="E84" s="31">
        <f t="shared" si="14"/>
        <v>44569923</v>
      </c>
      <c r="F84" s="15">
        <v>54312200</v>
      </c>
      <c r="G84" s="29">
        <v>40734144</v>
      </c>
      <c r="H84" s="15">
        <v>5018048</v>
      </c>
      <c r="I84" s="29">
        <v>3835779</v>
      </c>
      <c r="J84" s="19">
        <f t="shared" si="10"/>
        <v>26527588.129999999</v>
      </c>
      <c r="K84" s="19">
        <f t="shared" si="10"/>
        <v>14923815.079999998</v>
      </c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>
        <v>1117058.69</v>
      </c>
      <c r="W84" s="29">
        <v>929336.72</v>
      </c>
      <c r="X84" s="15"/>
      <c r="Y84" s="15"/>
      <c r="Z84" s="15"/>
      <c r="AA84" s="15"/>
      <c r="AB84" s="18"/>
      <c r="AC84" s="15"/>
      <c r="AD84" s="15"/>
      <c r="AE84" s="15"/>
      <c r="AF84" s="15"/>
      <c r="AG84" s="15"/>
      <c r="AH84" s="15"/>
      <c r="AI84" s="15"/>
      <c r="AJ84" s="15">
        <v>782570.96</v>
      </c>
      <c r="AK84" s="29">
        <v>586928.25</v>
      </c>
      <c r="AL84" s="15">
        <v>1513242</v>
      </c>
      <c r="AM84" s="15">
        <v>1134932</v>
      </c>
      <c r="AN84" s="15"/>
      <c r="AO84" s="29"/>
      <c r="AP84" s="15"/>
      <c r="AQ84" s="15"/>
      <c r="AR84" s="15"/>
      <c r="AS84" s="15"/>
      <c r="AT84" s="15"/>
      <c r="AU84" s="15"/>
      <c r="AV84" s="15">
        <v>222025.39</v>
      </c>
      <c r="AW84" s="15">
        <v>222025.39</v>
      </c>
      <c r="AX84" s="15">
        <v>1341523.32</v>
      </c>
      <c r="AY84" s="15">
        <v>40809.69</v>
      </c>
      <c r="AZ84" s="15"/>
      <c r="BA84" s="15"/>
      <c r="BB84" s="15"/>
      <c r="BC84" s="15"/>
      <c r="BD84" s="15">
        <v>279510</v>
      </c>
      <c r="BE84" s="15">
        <v>188577.36</v>
      </c>
      <c r="BF84" s="15"/>
      <c r="BG84" s="15"/>
      <c r="BH84" s="15">
        <v>8780000</v>
      </c>
      <c r="BI84" s="15">
        <v>6066753.2199999997</v>
      </c>
      <c r="BJ84" s="15"/>
      <c r="BK84" s="15"/>
      <c r="BL84" s="15"/>
      <c r="BM84" s="15"/>
      <c r="BN84" s="15"/>
      <c r="BO84" s="15"/>
      <c r="BP84" s="15"/>
      <c r="BQ84" s="15"/>
      <c r="BR84" s="37">
        <v>1237752</v>
      </c>
      <c r="BS84" s="15">
        <v>928314</v>
      </c>
      <c r="BT84" s="15">
        <v>5908153.5199999996</v>
      </c>
      <c r="BU84" s="29">
        <v>0</v>
      </c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29"/>
      <c r="CG84" s="15"/>
      <c r="CH84" s="15"/>
      <c r="CI84" s="15"/>
      <c r="CJ84" s="15"/>
      <c r="CK84" s="15"/>
      <c r="CL84" s="15"/>
      <c r="CM84" s="15"/>
      <c r="CN84" s="15"/>
      <c r="CO84" s="15"/>
      <c r="CP84" s="15">
        <v>1000000</v>
      </c>
      <c r="CQ84" s="15">
        <v>1000000</v>
      </c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29"/>
      <c r="DD84" s="15"/>
      <c r="DE84" s="15"/>
      <c r="DF84" s="15"/>
      <c r="DG84" s="15"/>
      <c r="DH84" s="15"/>
      <c r="DI84" s="15"/>
      <c r="DJ84" s="35">
        <v>1480805.76</v>
      </c>
      <c r="DK84" s="29">
        <v>1480805.76</v>
      </c>
      <c r="DL84" s="35">
        <v>906494.49</v>
      </c>
      <c r="DM84" s="29">
        <v>906494.49</v>
      </c>
      <c r="DN84" s="15"/>
      <c r="DO84" s="15"/>
      <c r="DP84" s="15"/>
      <c r="DQ84" s="15"/>
      <c r="DR84" s="15"/>
      <c r="DS84" s="15"/>
      <c r="DT84" s="15"/>
      <c r="DU84" s="29"/>
      <c r="DV84" s="15"/>
      <c r="DW84" s="15"/>
      <c r="DX84" s="15"/>
      <c r="DY84" s="15"/>
      <c r="DZ84" s="15"/>
      <c r="EA84" s="15"/>
      <c r="EB84" s="15"/>
      <c r="EC84" s="15"/>
      <c r="ED84" s="15"/>
      <c r="EE84" s="29"/>
      <c r="EF84" s="15"/>
      <c r="EG84" s="15"/>
      <c r="EH84" s="15"/>
      <c r="EI84" s="15"/>
      <c r="EJ84" s="15"/>
      <c r="EK84" s="15"/>
      <c r="EL84" s="37">
        <v>608452</v>
      </c>
      <c r="EM84" s="29">
        <v>456339</v>
      </c>
      <c r="EN84" s="15"/>
      <c r="EO84" s="15"/>
      <c r="EP84" s="15"/>
      <c r="EQ84" s="15"/>
      <c r="ER84" s="15"/>
      <c r="ES84" s="15"/>
      <c r="ET84" s="35">
        <v>1350000</v>
      </c>
      <c r="EU84" s="29">
        <v>982499.2</v>
      </c>
      <c r="EV84" s="15"/>
      <c r="EW84" s="15"/>
      <c r="EX84" s="15"/>
      <c r="EY84" s="29"/>
      <c r="EZ84" s="15"/>
      <c r="FA84" s="29"/>
      <c r="FB84" s="15"/>
      <c r="FC84" s="15"/>
      <c r="FD84" s="15"/>
      <c r="FE84" s="15"/>
      <c r="FF84" s="15"/>
      <c r="FG84" s="15"/>
      <c r="FH84" s="19">
        <f t="shared" si="15"/>
        <v>71193359.019999996</v>
      </c>
      <c r="FI84" s="19">
        <f t="shared" si="15"/>
        <v>54569045.769999996</v>
      </c>
      <c r="FJ84" s="15">
        <v>15272600</v>
      </c>
      <c r="FK84" s="29">
        <v>13036254</v>
      </c>
      <c r="FL84" s="15"/>
      <c r="FM84" s="15"/>
      <c r="FN84" s="15">
        <v>52821483</v>
      </c>
      <c r="FO84" s="29">
        <v>39663206</v>
      </c>
      <c r="FP84" s="15"/>
      <c r="FQ84" s="15"/>
      <c r="FR84" s="15">
        <v>145380</v>
      </c>
      <c r="FS84" s="15">
        <v>96920</v>
      </c>
      <c r="FT84" s="15">
        <v>198728</v>
      </c>
      <c r="FU84" s="15">
        <v>132480</v>
      </c>
      <c r="FV84" s="15">
        <v>1089135.6000000001</v>
      </c>
      <c r="FW84" s="15">
        <v>324919.44</v>
      </c>
      <c r="FX84" s="15">
        <v>1073457</v>
      </c>
      <c r="FY84" s="29">
        <v>1028166.33</v>
      </c>
      <c r="FZ84" s="15">
        <v>25410</v>
      </c>
      <c r="GA84" s="15">
        <v>0</v>
      </c>
      <c r="GB84" s="15">
        <v>5581.2</v>
      </c>
      <c r="GC84" s="15">
        <v>0</v>
      </c>
      <c r="GD84" s="15">
        <v>387227.64</v>
      </c>
      <c r="GE84" s="15">
        <v>287100</v>
      </c>
      <c r="GF84" s="15">
        <v>26159.58</v>
      </c>
      <c r="GG84" s="15">
        <v>0</v>
      </c>
      <c r="GH84" s="15">
        <v>140392</v>
      </c>
      <c r="GI84" s="15">
        <v>0</v>
      </c>
      <c r="GJ84" s="15"/>
      <c r="GK84" s="15"/>
      <c r="GL84" s="15">
        <v>7805</v>
      </c>
      <c r="GM84" s="15">
        <v>0</v>
      </c>
      <c r="GN84" s="19">
        <f t="shared" si="16"/>
        <v>1381740</v>
      </c>
      <c r="GO84" s="19">
        <f t="shared" si="17"/>
        <v>317215.83</v>
      </c>
      <c r="GP84" s="29">
        <v>1328040</v>
      </c>
      <c r="GQ84" s="29">
        <v>317215.83</v>
      </c>
      <c r="GR84" s="29"/>
      <c r="GS84" s="29"/>
      <c r="GT84" s="15">
        <v>53700</v>
      </c>
      <c r="GU84" s="29">
        <v>0</v>
      </c>
      <c r="GV84" s="15"/>
      <c r="GW84" s="29"/>
      <c r="GX84" s="15"/>
      <c r="GY84" s="15"/>
      <c r="GZ84" s="15"/>
      <c r="HA84" s="15"/>
      <c r="HB84" s="15"/>
      <c r="HC84" s="15"/>
      <c r="HD84" s="15"/>
      <c r="HE84" s="15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3"/>
      <c r="KV84" s="13"/>
      <c r="KW84" s="13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</row>
    <row r="85" spans="1:610" x14ac:dyDescent="0.25">
      <c r="A85" s="5" t="s">
        <v>93</v>
      </c>
      <c r="B85" s="19">
        <f t="shared" si="11"/>
        <v>23508184</v>
      </c>
      <c r="C85" s="19">
        <f t="shared" si="12"/>
        <v>7940797.0500000007</v>
      </c>
      <c r="D85" s="31">
        <f t="shared" si="13"/>
        <v>7533930</v>
      </c>
      <c r="E85" s="31">
        <f t="shared" si="14"/>
        <v>5650443</v>
      </c>
      <c r="F85" s="15">
        <v>5774800</v>
      </c>
      <c r="G85" s="29">
        <v>4331097</v>
      </c>
      <c r="H85" s="15">
        <v>1759130</v>
      </c>
      <c r="I85" s="29">
        <v>1319346</v>
      </c>
      <c r="J85" s="19">
        <f t="shared" si="10"/>
        <v>15771954</v>
      </c>
      <c r="K85" s="19">
        <f t="shared" si="10"/>
        <v>2160451.56</v>
      </c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29"/>
      <c r="X85" s="15"/>
      <c r="Y85" s="15"/>
      <c r="Z85" s="15"/>
      <c r="AA85" s="15"/>
      <c r="AB85" s="18"/>
      <c r="AC85" s="15"/>
      <c r="AD85" s="15"/>
      <c r="AE85" s="15"/>
      <c r="AF85" s="15"/>
      <c r="AG85" s="15"/>
      <c r="AH85" s="15"/>
      <c r="AI85" s="15"/>
      <c r="AJ85" s="15"/>
      <c r="AK85" s="29"/>
      <c r="AL85" s="15"/>
      <c r="AM85" s="15"/>
      <c r="AN85" s="15"/>
      <c r="AO85" s="29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>
        <v>1508703.82</v>
      </c>
      <c r="BU85" s="29">
        <v>0</v>
      </c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29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29"/>
      <c r="DD85" s="15"/>
      <c r="DE85" s="15"/>
      <c r="DF85" s="15"/>
      <c r="DG85" s="15"/>
      <c r="DH85" s="15"/>
      <c r="DI85" s="15"/>
      <c r="DJ85" s="35">
        <v>1968551.18</v>
      </c>
      <c r="DK85" s="29">
        <v>1312367.45</v>
      </c>
      <c r="DL85" s="15"/>
      <c r="DM85" s="29"/>
      <c r="DN85" s="15"/>
      <c r="DO85" s="15"/>
      <c r="DP85" s="15"/>
      <c r="DQ85" s="15"/>
      <c r="DR85" s="15"/>
      <c r="DS85" s="15"/>
      <c r="DT85" s="15"/>
      <c r="DU85" s="29"/>
      <c r="DV85" s="15"/>
      <c r="DW85" s="15"/>
      <c r="DX85" s="15"/>
      <c r="DY85" s="15"/>
      <c r="DZ85" s="15"/>
      <c r="EA85" s="15"/>
      <c r="EB85" s="15"/>
      <c r="EC85" s="15"/>
      <c r="ED85" s="15">
        <v>11751600</v>
      </c>
      <c r="EE85" s="29">
        <v>478259.86</v>
      </c>
      <c r="EF85" s="15"/>
      <c r="EG85" s="15"/>
      <c r="EH85" s="15"/>
      <c r="EI85" s="15"/>
      <c r="EJ85" s="15"/>
      <c r="EK85" s="15"/>
      <c r="EL85" s="37">
        <v>493099</v>
      </c>
      <c r="EM85" s="29">
        <v>369824.25</v>
      </c>
      <c r="EN85" s="15"/>
      <c r="EO85" s="15"/>
      <c r="EP85" s="15"/>
      <c r="EQ85" s="15"/>
      <c r="ER85" s="15"/>
      <c r="ES85" s="15"/>
      <c r="ET85" s="15"/>
      <c r="EU85" s="29"/>
      <c r="EV85" s="15"/>
      <c r="EW85" s="15"/>
      <c r="EX85" s="15">
        <v>50000</v>
      </c>
      <c r="EY85" s="29">
        <v>0</v>
      </c>
      <c r="EZ85" s="15"/>
      <c r="FA85" s="29"/>
      <c r="FB85" s="15"/>
      <c r="FC85" s="15"/>
      <c r="FD85" s="15"/>
      <c r="FE85" s="15"/>
      <c r="FF85" s="15"/>
      <c r="FG85" s="15"/>
      <c r="FH85" s="19">
        <f t="shared" si="15"/>
        <v>202300</v>
      </c>
      <c r="FI85" s="19">
        <f t="shared" si="15"/>
        <v>129902.49</v>
      </c>
      <c r="FJ85" s="15"/>
      <c r="FK85" s="29"/>
      <c r="FL85" s="15"/>
      <c r="FM85" s="15"/>
      <c r="FN85" s="15"/>
      <c r="FO85" s="29"/>
      <c r="FP85" s="15"/>
      <c r="FQ85" s="15"/>
      <c r="FR85" s="15"/>
      <c r="FS85" s="15"/>
      <c r="FT85" s="15"/>
      <c r="FU85" s="15"/>
      <c r="FV85" s="15"/>
      <c r="FW85" s="15"/>
      <c r="FX85" s="15"/>
      <c r="FY85" s="29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>
        <v>202300</v>
      </c>
      <c r="GK85" s="15">
        <v>129902.49</v>
      </c>
      <c r="GL85" s="15"/>
      <c r="GM85" s="15"/>
      <c r="GN85" s="19">
        <f t="shared" si="16"/>
        <v>0</v>
      </c>
      <c r="GO85" s="19">
        <f t="shared" si="17"/>
        <v>0</v>
      </c>
      <c r="GP85" s="29"/>
      <c r="GQ85" s="29"/>
      <c r="GR85" s="29"/>
      <c r="GS85" s="29"/>
      <c r="GT85" s="15"/>
      <c r="GU85" s="29"/>
      <c r="GV85" s="15"/>
      <c r="GW85" s="29"/>
      <c r="GX85" s="15"/>
      <c r="GY85" s="15"/>
      <c r="GZ85" s="15"/>
      <c r="HA85" s="15"/>
      <c r="HB85" s="15"/>
      <c r="HC85" s="15"/>
      <c r="HD85" s="15"/>
      <c r="HE85" s="15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3"/>
      <c r="KV85" s="13"/>
      <c r="KW85" s="13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</row>
    <row r="86" spans="1:610" x14ac:dyDescent="0.25">
      <c r="A86" s="5" t="s">
        <v>94</v>
      </c>
      <c r="B86" s="19">
        <f t="shared" si="11"/>
        <v>4885265</v>
      </c>
      <c r="C86" s="19">
        <f t="shared" si="12"/>
        <v>3661333.59</v>
      </c>
      <c r="D86" s="31">
        <f t="shared" si="13"/>
        <v>4631759</v>
      </c>
      <c r="E86" s="31">
        <f t="shared" si="14"/>
        <v>3475024</v>
      </c>
      <c r="F86" s="15">
        <v>4419600</v>
      </c>
      <c r="G86" s="29">
        <v>3314700</v>
      </c>
      <c r="H86" s="15">
        <v>212159</v>
      </c>
      <c r="I86" s="29">
        <v>160324</v>
      </c>
      <c r="J86" s="19">
        <f t="shared" si="10"/>
        <v>172506</v>
      </c>
      <c r="K86" s="19">
        <f t="shared" si="10"/>
        <v>129379.5</v>
      </c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29"/>
      <c r="X86" s="15"/>
      <c r="Y86" s="15"/>
      <c r="Z86" s="15"/>
      <c r="AA86" s="15"/>
      <c r="AB86" s="18"/>
      <c r="AC86" s="15"/>
      <c r="AD86" s="15"/>
      <c r="AE86" s="15"/>
      <c r="AF86" s="15"/>
      <c r="AG86" s="15"/>
      <c r="AH86" s="15"/>
      <c r="AI86" s="15"/>
      <c r="AJ86" s="15"/>
      <c r="AK86" s="29"/>
      <c r="AL86" s="15"/>
      <c r="AM86" s="15"/>
      <c r="AN86" s="15"/>
      <c r="AO86" s="29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29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29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29"/>
      <c r="DD86" s="15"/>
      <c r="DE86" s="15"/>
      <c r="DF86" s="15"/>
      <c r="DG86" s="15"/>
      <c r="DH86" s="15"/>
      <c r="DI86" s="15"/>
      <c r="DJ86" s="15"/>
      <c r="DK86" s="29"/>
      <c r="DL86" s="15"/>
      <c r="DM86" s="29"/>
      <c r="DN86" s="15"/>
      <c r="DO86" s="15"/>
      <c r="DP86" s="15"/>
      <c r="DQ86" s="15"/>
      <c r="DR86" s="15"/>
      <c r="DS86" s="15"/>
      <c r="DT86" s="15"/>
      <c r="DU86" s="29"/>
      <c r="DV86" s="15"/>
      <c r="DW86" s="15"/>
      <c r="DX86" s="15"/>
      <c r="DY86" s="15"/>
      <c r="DZ86" s="15"/>
      <c r="EA86" s="15"/>
      <c r="EB86" s="15"/>
      <c r="EC86" s="15"/>
      <c r="ED86" s="15"/>
      <c r="EE86" s="29"/>
      <c r="EF86" s="15"/>
      <c r="EG86" s="15"/>
      <c r="EH86" s="15"/>
      <c r="EI86" s="15"/>
      <c r="EJ86" s="15"/>
      <c r="EK86" s="15"/>
      <c r="EL86" s="37">
        <v>172506</v>
      </c>
      <c r="EM86" s="29">
        <v>129379.5</v>
      </c>
      <c r="EN86" s="15"/>
      <c r="EO86" s="15"/>
      <c r="EP86" s="15"/>
      <c r="EQ86" s="15"/>
      <c r="ER86" s="15"/>
      <c r="ES86" s="15"/>
      <c r="ET86" s="15"/>
      <c r="EU86" s="29"/>
      <c r="EV86" s="15"/>
      <c r="EW86" s="15"/>
      <c r="EX86" s="15"/>
      <c r="EY86" s="29"/>
      <c r="EZ86" s="15"/>
      <c r="FA86" s="29"/>
      <c r="FB86" s="15"/>
      <c r="FC86" s="15"/>
      <c r="FD86" s="15"/>
      <c r="FE86" s="15"/>
      <c r="FF86" s="15"/>
      <c r="FG86" s="15"/>
      <c r="FH86" s="19">
        <f t="shared" si="15"/>
        <v>81000</v>
      </c>
      <c r="FI86" s="19">
        <f t="shared" si="15"/>
        <v>56930.09</v>
      </c>
      <c r="FJ86" s="15"/>
      <c r="FK86" s="29"/>
      <c r="FL86" s="15"/>
      <c r="FM86" s="15"/>
      <c r="FN86" s="15"/>
      <c r="FO86" s="29"/>
      <c r="FP86" s="15"/>
      <c r="FQ86" s="15"/>
      <c r="FR86" s="15"/>
      <c r="FS86" s="15"/>
      <c r="FT86" s="15"/>
      <c r="FU86" s="15"/>
      <c r="FV86" s="15"/>
      <c r="FW86" s="15"/>
      <c r="FX86" s="15"/>
      <c r="FY86" s="29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>
        <v>81000</v>
      </c>
      <c r="GK86" s="15">
        <v>56930.09</v>
      </c>
      <c r="GL86" s="15"/>
      <c r="GM86" s="15"/>
      <c r="GN86" s="19">
        <f t="shared" si="16"/>
        <v>0</v>
      </c>
      <c r="GO86" s="19">
        <f t="shared" si="17"/>
        <v>0</v>
      </c>
      <c r="GP86" s="29"/>
      <c r="GQ86" s="29"/>
      <c r="GR86" s="29"/>
      <c r="GS86" s="29"/>
      <c r="GT86" s="15"/>
      <c r="GU86" s="29"/>
      <c r="GV86" s="15"/>
      <c r="GW86" s="29"/>
      <c r="GX86" s="15"/>
      <c r="GY86" s="15"/>
      <c r="GZ86" s="15"/>
      <c r="HA86" s="15"/>
      <c r="HB86" s="15"/>
      <c r="HC86" s="15"/>
      <c r="HD86" s="15"/>
      <c r="HE86" s="15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3"/>
      <c r="KV86" s="13"/>
      <c r="KW86" s="13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</row>
    <row r="87" spans="1:610" x14ac:dyDescent="0.25">
      <c r="A87" s="5" t="s">
        <v>95</v>
      </c>
      <c r="B87" s="19">
        <f t="shared" si="11"/>
        <v>10714983</v>
      </c>
      <c r="C87" s="19">
        <f t="shared" si="12"/>
        <v>6662095.1900000004</v>
      </c>
      <c r="D87" s="31">
        <f t="shared" si="13"/>
        <v>8087720</v>
      </c>
      <c r="E87" s="31">
        <f t="shared" si="14"/>
        <v>6065784</v>
      </c>
      <c r="F87" s="15">
        <v>7776500</v>
      </c>
      <c r="G87" s="29">
        <v>5832369</v>
      </c>
      <c r="H87" s="15">
        <v>311220</v>
      </c>
      <c r="I87" s="29">
        <v>233415</v>
      </c>
      <c r="J87" s="19">
        <f t="shared" si="10"/>
        <v>2546263</v>
      </c>
      <c r="K87" s="19">
        <f t="shared" si="10"/>
        <v>539447.25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29"/>
      <c r="X87" s="15"/>
      <c r="Y87" s="15"/>
      <c r="Z87" s="15"/>
      <c r="AA87" s="15"/>
      <c r="AB87" s="18"/>
      <c r="AC87" s="15"/>
      <c r="AD87" s="15"/>
      <c r="AE87" s="15"/>
      <c r="AF87" s="15"/>
      <c r="AG87" s="15"/>
      <c r="AH87" s="15"/>
      <c r="AI87" s="15"/>
      <c r="AJ87" s="15"/>
      <c r="AK87" s="29"/>
      <c r="AL87" s="15"/>
      <c r="AM87" s="15"/>
      <c r="AN87" s="15"/>
      <c r="AO87" s="29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29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29">
        <v>1827000</v>
      </c>
      <c r="CG87" s="15">
        <v>0</v>
      </c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29"/>
      <c r="DD87" s="15"/>
      <c r="DE87" s="15"/>
      <c r="DF87" s="15"/>
      <c r="DG87" s="15"/>
      <c r="DH87" s="15"/>
      <c r="DI87" s="15"/>
      <c r="DJ87" s="15"/>
      <c r="DK87" s="29"/>
      <c r="DL87" s="15"/>
      <c r="DM87" s="29"/>
      <c r="DN87" s="15"/>
      <c r="DO87" s="15"/>
      <c r="DP87" s="15"/>
      <c r="DQ87" s="15"/>
      <c r="DR87" s="15"/>
      <c r="DS87" s="15"/>
      <c r="DT87" s="15"/>
      <c r="DU87" s="29"/>
      <c r="DV87" s="15"/>
      <c r="DW87" s="15"/>
      <c r="DX87" s="15"/>
      <c r="DY87" s="15"/>
      <c r="DZ87" s="15"/>
      <c r="EA87" s="15"/>
      <c r="EB87" s="15"/>
      <c r="EC87" s="15"/>
      <c r="ED87" s="15"/>
      <c r="EE87" s="29"/>
      <c r="EF87" s="15"/>
      <c r="EG87" s="15"/>
      <c r="EH87" s="15"/>
      <c r="EI87" s="15"/>
      <c r="EJ87" s="15"/>
      <c r="EK87" s="15"/>
      <c r="EL87" s="37">
        <v>719263</v>
      </c>
      <c r="EM87" s="29">
        <v>539447.25</v>
      </c>
      <c r="EN87" s="15"/>
      <c r="EO87" s="15"/>
      <c r="EP87" s="15"/>
      <c r="EQ87" s="15"/>
      <c r="ER87" s="15"/>
      <c r="ES87" s="15"/>
      <c r="ET87" s="15"/>
      <c r="EU87" s="29"/>
      <c r="EV87" s="15"/>
      <c r="EW87" s="15"/>
      <c r="EX87" s="15"/>
      <c r="EY87" s="29"/>
      <c r="EZ87" s="15"/>
      <c r="FA87" s="29"/>
      <c r="FB87" s="15"/>
      <c r="FC87" s="15"/>
      <c r="FD87" s="15"/>
      <c r="FE87" s="15"/>
      <c r="FF87" s="15"/>
      <c r="FG87" s="15"/>
      <c r="FH87" s="19">
        <f t="shared" si="15"/>
        <v>81000</v>
      </c>
      <c r="FI87" s="19">
        <f t="shared" si="15"/>
        <v>56863.94</v>
      </c>
      <c r="FJ87" s="15"/>
      <c r="FK87" s="29"/>
      <c r="FL87" s="15"/>
      <c r="FM87" s="15"/>
      <c r="FN87" s="15"/>
      <c r="FO87" s="29"/>
      <c r="FP87" s="15"/>
      <c r="FQ87" s="15"/>
      <c r="FR87" s="15"/>
      <c r="FS87" s="15"/>
      <c r="FT87" s="15"/>
      <c r="FU87" s="15"/>
      <c r="FV87" s="15"/>
      <c r="FW87" s="15"/>
      <c r="FX87" s="15"/>
      <c r="FY87" s="29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>
        <v>81000</v>
      </c>
      <c r="GK87" s="15">
        <v>56863.94</v>
      </c>
      <c r="GL87" s="15"/>
      <c r="GM87" s="15"/>
      <c r="GN87" s="19">
        <f t="shared" si="16"/>
        <v>0</v>
      </c>
      <c r="GO87" s="19">
        <f t="shared" si="17"/>
        <v>0</v>
      </c>
      <c r="GP87" s="29"/>
      <c r="GQ87" s="29"/>
      <c r="GR87" s="29"/>
      <c r="GS87" s="29"/>
      <c r="GT87" s="15"/>
      <c r="GU87" s="29"/>
      <c r="GV87" s="15"/>
      <c r="GW87" s="29"/>
      <c r="GX87" s="15"/>
      <c r="GY87" s="15"/>
      <c r="GZ87" s="15"/>
      <c r="HA87" s="15"/>
      <c r="HB87" s="15"/>
      <c r="HC87" s="15"/>
      <c r="HD87" s="15"/>
      <c r="HE87" s="15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3"/>
      <c r="KV87" s="13"/>
      <c r="KW87" s="13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</row>
    <row r="88" spans="1:610" x14ac:dyDescent="0.25">
      <c r="A88" s="5" t="s">
        <v>96</v>
      </c>
      <c r="B88" s="19">
        <f t="shared" si="11"/>
        <v>6606941</v>
      </c>
      <c r="C88" s="19">
        <f t="shared" si="12"/>
        <v>4948972.8099999996</v>
      </c>
      <c r="D88" s="31">
        <f t="shared" si="13"/>
        <v>5986540</v>
      </c>
      <c r="E88" s="31">
        <f t="shared" si="14"/>
        <v>4490626</v>
      </c>
      <c r="F88" s="15">
        <v>5584700</v>
      </c>
      <c r="G88" s="29">
        <v>4188519</v>
      </c>
      <c r="H88" s="15">
        <v>401840</v>
      </c>
      <c r="I88" s="29">
        <v>302107</v>
      </c>
      <c r="J88" s="19">
        <f t="shared" si="10"/>
        <v>539401</v>
      </c>
      <c r="K88" s="19">
        <f t="shared" si="10"/>
        <v>404550.75</v>
      </c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29"/>
      <c r="X88" s="15"/>
      <c r="Y88" s="15"/>
      <c r="Z88" s="15"/>
      <c r="AA88" s="15"/>
      <c r="AB88" s="18"/>
      <c r="AC88" s="15"/>
      <c r="AD88" s="15"/>
      <c r="AE88" s="15"/>
      <c r="AF88" s="15"/>
      <c r="AG88" s="15"/>
      <c r="AH88" s="15"/>
      <c r="AI88" s="15"/>
      <c r="AJ88" s="15"/>
      <c r="AK88" s="29"/>
      <c r="AL88" s="15"/>
      <c r="AM88" s="15"/>
      <c r="AN88" s="15"/>
      <c r="AO88" s="29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29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29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29"/>
      <c r="DD88" s="15"/>
      <c r="DE88" s="15"/>
      <c r="DF88" s="15"/>
      <c r="DG88" s="15"/>
      <c r="DH88" s="15"/>
      <c r="DI88" s="15"/>
      <c r="DJ88" s="15"/>
      <c r="DK88" s="29"/>
      <c r="DL88" s="15"/>
      <c r="DM88" s="29"/>
      <c r="DN88" s="15"/>
      <c r="DO88" s="15"/>
      <c r="DP88" s="15"/>
      <c r="DQ88" s="15"/>
      <c r="DR88" s="15"/>
      <c r="DS88" s="15"/>
      <c r="DT88" s="15"/>
      <c r="DU88" s="29"/>
      <c r="DV88" s="15"/>
      <c r="DW88" s="15"/>
      <c r="DX88" s="15"/>
      <c r="DY88" s="15"/>
      <c r="DZ88" s="15"/>
      <c r="EA88" s="15"/>
      <c r="EB88" s="15"/>
      <c r="EC88" s="15"/>
      <c r="ED88" s="15"/>
      <c r="EE88" s="29"/>
      <c r="EF88" s="15"/>
      <c r="EG88" s="15"/>
      <c r="EH88" s="15"/>
      <c r="EI88" s="15"/>
      <c r="EJ88" s="15"/>
      <c r="EK88" s="15"/>
      <c r="EL88" s="37">
        <v>539401</v>
      </c>
      <c r="EM88" s="29">
        <v>404550.75</v>
      </c>
      <c r="EN88" s="15"/>
      <c r="EO88" s="15"/>
      <c r="EP88" s="15"/>
      <c r="EQ88" s="15"/>
      <c r="ER88" s="15"/>
      <c r="ES88" s="15"/>
      <c r="ET88" s="15"/>
      <c r="EU88" s="29"/>
      <c r="EV88" s="15"/>
      <c r="EW88" s="15"/>
      <c r="EX88" s="15"/>
      <c r="EY88" s="29"/>
      <c r="EZ88" s="15"/>
      <c r="FA88" s="29"/>
      <c r="FB88" s="15"/>
      <c r="FC88" s="15"/>
      <c r="FD88" s="15"/>
      <c r="FE88" s="15"/>
      <c r="FF88" s="15"/>
      <c r="FG88" s="15"/>
      <c r="FH88" s="19">
        <f t="shared" si="15"/>
        <v>81000</v>
      </c>
      <c r="FI88" s="19">
        <f t="shared" si="15"/>
        <v>53796.06</v>
      </c>
      <c r="FJ88" s="15"/>
      <c r="FK88" s="29"/>
      <c r="FL88" s="15"/>
      <c r="FM88" s="15"/>
      <c r="FN88" s="15"/>
      <c r="FO88" s="29"/>
      <c r="FP88" s="15"/>
      <c r="FQ88" s="15"/>
      <c r="FR88" s="15"/>
      <c r="FS88" s="15"/>
      <c r="FT88" s="15"/>
      <c r="FU88" s="15"/>
      <c r="FV88" s="15"/>
      <c r="FW88" s="15"/>
      <c r="FX88" s="15"/>
      <c r="FY88" s="29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>
        <v>81000</v>
      </c>
      <c r="GK88" s="15">
        <v>53796.06</v>
      </c>
      <c r="GL88" s="15"/>
      <c r="GM88" s="15"/>
      <c r="GN88" s="19">
        <f t="shared" si="16"/>
        <v>0</v>
      </c>
      <c r="GO88" s="19">
        <f t="shared" si="17"/>
        <v>0</v>
      </c>
      <c r="GP88" s="29"/>
      <c r="GQ88" s="29"/>
      <c r="GR88" s="29"/>
      <c r="GS88" s="29"/>
      <c r="GT88" s="15"/>
      <c r="GU88" s="29"/>
      <c r="GV88" s="15"/>
      <c r="GW88" s="29"/>
      <c r="GX88" s="15"/>
      <c r="GY88" s="15"/>
      <c r="GZ88" s="15"/>
      <c r="HA88" s="15"/>
      <c r="HB88" s="15"/>
      <c r="HC88" s="15"/>
      <c r="HD88" s="15"/>
      <c r="HE88" s="15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3"/>
      <c r="KV88" s="13"/>
      <c r="KW88" s="13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</row>
    <row r="89" spans="1:610" x14ac:dyDescent="0.25">
      <c r="A89" s="4" t="s">
        <v>97</v>
      </c>
      <c r="B89" s="19">
        <f t="shared" si="11"/>
        <v>105680870.72999999</v>
      </c>
      <c r="C89" s="19">
        <f t="shared" si="12"/>
        <v>76706664.670000002</v>
      </c>
      <c r="D89" s="31">
        <f t="shared" si="13"/>
        <v>55848348</v>
      </c>
      <c r="E89" s="31">
        <f t="shared" si="14"/>
        <v>42154326</v>
      </c>
      <c r="F89" s="15">
        <v>49663300</v>
      </c>
      <c r="G89" s="29">
        <v>37247472</v>
      </c>
      <c r="H89" s="15">
        <v>6185048</v>
      </c>
      <c r="I89" s="29">
        <v>4906854</v>
      </c>
      <c r="J89" s="19">
        <f t="shared" si="10"/>
        <v>14954194.610000001</v>
      </c>
      <c r="K89" s="19">
        <f t="shared" si="10"/>
        <v>9370668.4900000021</v>
      </c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>
        <v>1117058.69</v>
      </c>
      <c r="W89" s="29">
        <v>929336.71</v>
      </c>
      <c r="X89" s="15"/>
      <c r="Y89" s="15"/>
      <c r="Z89" s="15"/>
      <c r="AA89" s="15"/>
      <c r="AB89" s="18">
        <v>2238602.2000000002</v>
      </c>
      <c r="AC89" s="15">
        <v>1920435.77</v>
      </c>
      <c r="AD89" s="15"/>
      <c r="AE89" s="15"/>
      <c r="AF89" s="15"/>
      <c r="AG89" s="15"/>
      <c r="AH89" s="15"/>
      <c r="AI89" s="15"/>
      <c r="AJ89" s="15">
        <v>549302.88</v>
      </c>
      <c r="AK89" s="29">
        <v>411812</v>
      </c>
      <c r="AL89" s="15">
        <v>539447</v>
      </c>
      <c r="AM89" s="15">
        <v>404585</v>
      </c>
      <c r="AN89" s="15"/>
      <c r="AO89" s="29"/>
      <c r="AP89" s="15"/>
      <c r="AQ89" s="15"/>
      <c r="AR89" s="15"/>
      <c r="AS89" s="15"/>
      <c r="AT89" s="15"/>
      <c r="AU89" s="15"/>
      <c r="AV89" s="15">
        <v>172856.03</v>
      </c>
      <c r="AW89" s="15">
        <v>172856.03</v>
      </c>
      <c r="AX89" s="15">
        <v>559680.11</v>
      </c>
      <c r="AY89" s="15">
        <v>77813.649999999994</v>
      </c>
      <c r="AZ89" s="15"/>
      <c r="BA89" s="15"/>
      <c r="BB89" s="15"/>
      <c r="BC89" s="15"/>
      <c r="BD89" s="15">
        <v>152460</v>
      </c>
      <c r="BE89" s="29">
        <v>124740</v>
      </c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37">
        <v>1399911</v>
      </c>
      <c r="BS89" s="15">
        <v>1049933.25</v>
      </c>
      <c r="BT89" s="15">
        <v>3130553.62</v>
      </c>
      <c r="BU89" s="29">
        <v>0</v>
      </c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29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29"/>
      <c r="DD89" s="15"/>
      <c r="DE89" s="15"/>
      <c r="DF89" s="15"/>
      <c r="DG89" s="15"/>
      <c r="DH89" s="15"/>
      <c r="DI89" s="15"/>
      <c r="DJ89" s="35">
        <v>3128887.64</v>
      </c>
      <c r="DK89" s="29">
        <v>3128887.64</v>
      </c>
      <c r="DL89" s="35">
        <v>561330</v>
      </c>
      <c r="DM89" s="29">
        <v>0</v>
      </c>
      <c r="DN89" s="15"/>
      <c r="DO89" s="15"/>
      <c r="DP89" s="15"/>
      <c r="DQ89" s="15"/>
      <c r="DR89" s="15"/>
      <c r="DS89" s="15"/>
      <c r="DT89" s="15"/>
      <c r="DU89" s="29"/>
      <c r="DV89" s="15"/>
      <c r="DW89" s="15"/>
      <c r="DX89" s="15"/>
      <c r="DY89" s="15"/>
      <c r="DZ89" s="15"/>
      <c r="EA89" s="15"/>
      <c r="EB89" s="15">
        <v>88757.440000000002</v>
      </c>
      <c r="EC89" s="15">
        <v>88757.440000000002</v>
      </c>
      <c r="ED89" s="15"/>
      <c r="EE89" s="29"/>
      <c r="EF89" s="15"/>
      <c r="EG89" s="15"/>
      <c r="EH89" s="15"/>
      <c r="EI89" s="15"/>
      <c r="EJ89" s="15"/>
      <c r="EK89" s="15"/>
      <c r="EL89" s="37">
        <v>1015348</v>
      </c>
      <c r="EM89" s="29">
        <v>761511</v>
      </c>
      <c r="EN89" s="15"/>
      <c r="EO89" s="15"/>
      <c r="EP89" s="15"/>
      <c r="EQ89" s="15"/>
      <c r="ER89" s="15"/>
      <c r="ES89" s="15"/>
      <c r="ET89" s="35">
        <v>300000</v>
      </c>
      <c r="EU89" s="29">
        <v>300000</v>
      </c>
      <c r="EV89" s="15"/>
      <c r="EW89" s="15"/>
      <c r="EX89" s="15"/>
      <c r="EY89" s="29"/>
      <c r="EZ89" s="15"/>
      <c r="FA89" s="29"/>
      <c r="FB89" s="15"/>
      <c r="FC89" s="15"/>
      <c r="FD89" s="15"/>
      <c r="FE89" s="15"/>
      <c r="FF89" s="15"/>
      <c r="FG89" s="15"/>
      <c r="FH89" s="19">
        <f t="shared" si="15"/>
        <v>34227328.119999997</v>
      </c>
      <c r="FI89" s="19">
        <f t="shared" si="15"/>
        <v>25025430.18</v>
      </c>
      <c r="FJ89" s="15">
        <v>8618110</v>
      </c>
      <c r="FK89" s="29">
        <v>6671960</v>
      </c>
      <c r="FL89" s="15"/>
      <c r="FM89" s="15"/>
      <c r="FN89" s="15">
        <v>23501000.25</v>
      </c>
      <c r="FO89" s="29">
        <v>17649752</v>
      </c>
      <c r="FP89" s="15"/>
      <c r="FQ89" s="15"/>
      <c r="FR89" s="15">
        <v>36345</v>
      </c>
      <c r="FS89" s="15">
        <v>36345</v>
      </c>
      <c r="FT89" s="15">
        <v>198728</v>
      </c>
      <c r="FU89" s="15">
        <v>198728</v>
      </c>
      <c r="FV89" s="15">
        <v>386270.43</v>
      </c>
      <c r="FW89" s="15">
        <v>178523.64</v>
      </c>
      <c r="FX89" s="15">
        <v>1073457</v>
      </c>
      <c r="FY89" s="29">
        <v>0</v>
      </c>
      <c r="FZ89" s="15">
        <v>25410</v>
      </c>
      <c r="GA89" s="15">
        <v>0</v>
      </c>
      <c r="GB89" s="15">
        <v>3389.4</v>
      </c>
      <c r="GC89" s="15">
        <v>0</v>
      </c>
      <c r="GD89" s="15">
        <v>362495.32</v>
      </c>
      <c r="GE89" s="15">
        <v>290121.53999999998</v>
      </c>
      <c r="GF89" s="15">
        <v>17439.72</v>
      </c>
      <c r="GG89" s="15">
        <v>0</v>
      </c>
      <c r="GH89" s="15"/>
      <c r="GI89" s="15"/>
      <c r="GJ89" s="15"/>
      <c r="GK89" s="15"/>
      <c r="GL89" s="15">
        <v>4683</v>
      </c>
      <c r="GM89" s="15">
        <v>0</v>
      </c>
      <c r="GN89" s="19">
        <f t="shared" si="16"/>
        <v>651000</v>
      </c>
      <c r="GO89" s="19">
        <f t="shared" si="17"/>
        <v>156240</v>
      </c>
      <c r="GP89" s="29">
        <v>651000</v>
      </c>
      <c r="GQ89" s="29">
        <v>156240</v>
      </c>
      <c r="GR89" s="29"/>
      <c r="GS89" s="29"/>
      <c r="GT89" s="15"/>
      <c r="GU89" s="29"/>
      <c r="GV89" s="15"/>
      <c r="GW89" s="29"/>
      <c r="GX89" s="15"/>
      <c r="GY89" s="15"/>
      <c r="GZ89" s="15"/>
      <c r="HA89" s="15"/>
      <c r="HB89" s="15"/>
      <c r="HC89" s="15"/>
      <c r="HD89" s="15"/>
      <c r="HE89" s="15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3"/>
      <c r="KV89" s="13"/>
      <c r="KW89" s="13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</row>
    <row r="90" spans="1:610" x14ac:dyDescent="0.25">
      <c r="A90" s="5" t="s">
        <v>98</v>
      </c>
      <c r="B90" s="19">
        <f t="shared" si="11"/>
        <v>11204428.35</v>
      </c>
      <c r="C90" s="19">
        <f t="shared" si="12"/>
        <v>7769732.5</v>
      </c>
      <c r="D90" s="31">
        <f t="shared" si="13"/>
        <v>7357059</v>
      </c>
      <c r="E90" s="31">
        <f t="shared" si="14"/>
        <v>5666773</v>
      </c>
      <c r="F90" s="15">
        <v>6255300</v>
      </c>
      <c r="G90" s="29">
        <v>4691475</v>
      </c>
      <c r="H90" s="15">
        <v>1101759</v>
      </c>
      <c r="I90" s="29">
        <v>975298</v>
      </c>
      <c r="J90" s="19">
        <f t="shared" si="10"/>
        <v>3847369.35</v>
      </c>
      <c r="K90" s="19">
        <f t="shared" si="10"/>
        <v>2102959.5</v>
      </c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29"/>
      <c r="X90" s="15"/>
      <c r="Y90" s="15"/>
      <c r="Z90" s="15"/>
      <c r="AA90" s="15"/>
      <c r="AB90" s="18"/>
      <c r="AC90" s="15"/>
      <c r="AD90" s="15"/>
      <c r="AE90" s="15"/>
      <c r="AF90" s="15"/>
      <c r="AG90" s="15"/>
      <c r="AH90" s="15"/>
      <c r="AI90" s="15"/>
      <c r="AJ90" s="15"/>
      <c r="AK90" s="29"/>
      <c r="AL90" s="15"/>
      <c r="AM90" s="15"/>
      <c r="AN90" s="15"/>
      <c r="AO90" s="29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>
        <v>1043423.35</v>
      </c>
      <c r="BU90" s="29">
        <v>0</v>
      </c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29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29"/>
      <c r="DD90" s="15"/>
      <c r="DE90" s="15"/>
      <c r="DF90" s="15"/>
      <c r="DG90" s="15"/>
      <c r="DH90" s="15"/>
      <c r="DI90" s="15"/>
      <c r="DJ90" s="15"/>
      <c r="DK90" s="29"/>
      <c r="DL90" s="15"/>
      <c r="DM90" s="29"/>
      <c r="DN90" s="15"/>
      <c r="DO90" s="15"/>
      <c r="DP90" s="15"/>
      <c r="DQ90" s="15"/>
      <c r="DR90" s="15"/>
      <c r="DS90" s="15"/>
      <c r="DT90" s="15"/>
      <c r="DU90" s="29"/>
      <c r="DV90" s="15"/>
      <c r="DW90" s="15"/>
      <c r="DX90" s="15"/>
      <c r="DY90" s="15"/>
      <c r="DZ90" s="15"/>
      <c r="EA90" s="15"/>
      <c r="EB90" s="15"/>
      <c r="EC90" s="15"/>
      <c r="ED90" s="15"/>
      <c r="EE90" s="29"/>
      <c r="EF90" s="15"/>
      <c r="EG90" s="15"/>
      <c r="EH90" s="15"/>
      <c r="EI90" s="15"/>
      <c r="EJ90" s="15"/>
      <c r="EK90" s="15"/>
      <c r="EL90" s="37">
        <v>2803946</v>
      </c>
      <c r="EM90" s="29">
        <v>2102959.5</v>
      </c>
      <c r="EN90" s="15"/>
      <c r="EO90" s="15"/>
      <c r="EP90" s="15"/>
      <c r="EQ90" s="15"/>
      <c r="ER90" s="15"/>
      <c r="ES90" s="15"/>
      <c r="ET90" s="15"/>
      <c r="EU90" s="29"/>
      <c r="EV90" s="15"/>
      <c r="EW90" s="15"/>
      <c r="EX90" s="15"/>
      <c r="EY90" s="29"/>
      <c r="EZ90" s="15"/>
      <c r="FA90" s="29"/>
      <c r="FB90" s="15"/>
      <c r="FC90" s="15"/>
      <c r="FD90" s="15"/>
      <c r="FE90" s="15"/>
      <c r="FF90" s="15"/>
      <c r="FG90" s="15"/>
      <c r="FH90" s="19">
        <f t="shared" si="15"/>
        <v>0</v>
      </c>
      <c r="FI90" s="19">
        <f t="shared" si="15"/>
        <v>0</v>
      </c>
      <c r="FJ90" s="15"/>
      <c r="FK90" s="29"/>
      <c r="FL90" s="15"/>
      <c r="FM90" s="15"/>
      <c r="FN90" s="15"/>
      <c r="FO90" s="29"/>
      <c r="FP90" s="15"/>
      <c r="FQ90" s="15"/>
      <c r="FR90" s="15"/>
      <c r="FS90" s="15"/>
      <c r="FT90" s="15"/>
      <c r="FU90" s="15"/>
      <c r="FV90" s="15"/>
      <c r="FW90" s="15"/>
      <c r="FX90" s="15"/>
      <c r="FY90" s="29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9">
        <f t="shared" si="16"/>
        <v>0</v>
      </c>
      <c r="GO90" s="19">
        <f t="shared" si="17"/>
        <v>0</v>
      </c>
      <c r="GP90" s="29"/>
      <c r="GQ90" s="29"/>
      <c r="GR90" s="29"/>
      <c r="GS90" s="29"/>
      <c r="GT90" s="15"/>
      <c r="GU90" s="29"/>
      <c r="GV90" s="15"/>
      <c r="GW90" s="29"/>
      <c r="GX90" s="15"/>
      <c r="GY90" s="15"/>
      <c r="GZ90" s="15"/>
      <c r="HA90" s="15"/>
      <c r="HB90" s="15"/>
      <c r="HC90" s="15"/>
      <c r="HD90" s="15"/>
      <c r="HE90" s="15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3"/>
      <c r="KV90" s="13"/>
      <c r="KW90" s="13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</row>
    <row r="91" spans="1:610" x14ac:dyDescent="0.25">
      <c r="A91" s="5" t="s">
        <v>99</v>
      </c>
      <c r="B91" s="19">
        <f t="shared" si="11"/>
        <v>2237826</v>
      </c>
      <c r="C91" s="19">
        <f t="shared" si="12"/>
        <v>1654743.46</v>
      </c>
      <c r="D91" s="31">
        <f t="shared" si="13"/>
        <v>2039590</v>
      </c>
      <c r="E91" s="31">
        <f t="shared" si="14"/>
        <v>1529685</v>
      </c>
      <c r="F91" s="15">
        <v>1954100</v>
      </c>
      <c r="G91" s="29">
        <v>1465569</v>
      </c>
      <c r="H91" s="15">
        <v>85490</v>
      </c>
      <c r="I91" s="29">
        <v>64116</v>
      </c>
      <c r="J91" s="19">
        <f t="shared" si="10"/>
        <v>117236</v>
      </c>
      <c r="K91" s="19">
        <f t="shared" si="10"/>
        <v>87927</v>
      </c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29"/>
      <c r="X91" s="15"/>
      <c r="Y91" s="15"/>
      <c r="Z91" s="15"/>
      <c r="AA91" s="15"/>
      <c r="AB91" s="18"/>
      <c r="AC91" s="15"/>
      <c r="AD91" s="15"/>
      <c r="AE91" s="15"/>
      <c r="AF91" s="15"/>
      <c r="AG91" s="15"/>
      <c r="AH91" s="15"/>
      <c r="AI91" s="15"/>
      <c r="AJ91" s="15"/>
      <c r="AK91" s="29"/>
      <c r="AL91" s="15"/>
      <c r="AM91" s="15"/>
      <c r="AN91" s="15"/>
      <c r="AO91" s="29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29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29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29"/>
      <c r="DD91" s="15"/>
      <c r="DE91" s="15"/>
      <c r="DF91" s="15"/>
      <c r="DG91" s="15"/>
      <c r="DH91" s="15"/>
      <c r="DI91" s="15"/>
      <c r="DJ91" s="15"/>
      <c r="DK91" s="29"/>
      <c r="DL91" s="15"/>
      <c r="DM91" s="29"/>
      <c r="DN91" s="15"/>
      <c r="DO91" s="15"/>
      <c r="DP91" s="15"/>
      <c r="DQ91" s="15"/>
      <c r="DR91" s="15"/>
      <c r="DS91" s="15"/>
      <c r="DT91" s="15"/>
      <c r="DU91" s="29"/>
      <c r="DV91" s="15"/>
      <c r="DW91" s="15"/>
      <c r="DX91" s="15"/>
      <c r="DY91" s="15"/>
      <c r="DZ91" s="15"/>
      <c r="EA91" s="15"/>
      <c r="EB91" s="15"/>
      <c r="EC91" s="15"/>
      <c r="ED91" s="15"/>
      <c r="EE91" s="29"/>
      <c r="EF91" s="15"/>
      <c r="EG91" s="15"/>
      <c r="EH91" s="15"/>
      <c r="EI91" s="15"/>
      <c r="EJ91" s="15"/>
      <c r="EK91" s="15"/>
      <c r="EL91" s="37">
        <v>117236</v>
      </c>
      <c r="EM91" s="29">
        <v>87927</v>
      </c>
      <c r="EN91" s="15"/>
      <c r="EO91" s="15"/>
      <c r="EP91" s="15"/>
      <c r="EQ91" s="15"/>
      <c r="ER91" s="15"/>
      <c r="ES91" s="15"/>
      <c r="ET91" s="15"/>
      <c r="EU91" s="29"/>
      <c r="EV91" s="15"/>
      <c r="EW91" s="15"/>
      <c r="EX91" s="15"/>
      <c r="EY91" s="29"/>
      <c r="EZ91" s="15"/>
      <c r="FA91" s="29"/>
      <c r="FB91" s="15"/>
      <c r="FC91" s="15"/>
      <c r="FD91" s="15"/>
      <c r="FE91" s="15"/>
      <c r="FF91" s="15"/>
      <c r="FG91" s="15"/>
      <c r="FH91" s="19">
        <f t="shared" si="15"/>
        <v>81000</v>
      </c>
      <c r="FI91" s="19">
        <f t="shared" si="15"/>
        <v>37131.46</v>
      </c>
      <c r="FJ91" s="15"/>
      <c r="FK91" s="29"/>
      <c r="FL91" s="15"/>
      <c r="FM91" s="15"/>
      <c r="FN91" s="15"/>
      <c r="FO91" s="29"/>
      <c r="FP91" s="15"/>
      <c r="FQ91" s="15"/>
      <c r="FR91" s="15"/>
      <c r="FS91" s="15"/>
      <c r="FT91" s="15"/>
      <c r="FU91" s="15"/>
      <c r="FV91" s="15"/>
      <c r="FW91" s="15"/>
      <c r="FX91" s="15"/>
      <c r="FY91" s="29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>
        <v>81000</v>
      </c>
      <c r="GK91" s="15">
        <v>37131.46</v>
      </c>
      <c r="GL91" s="15"/>
      <c r="GM91" s="15"/>
      <c r="GN91" s="19">
        <f t="shared" si="16"/>
        <v>0</v>
      </c>
      <c r="GO91" s="19">
        <f t="shared" si="17"/>
        <v>0</v>
      </c>
      <c r="GP91" s="29"/>
      <c r="GQ91" s="29"/>
      <c r="GR91" s="29"/>
      <c r="GS91" s="29"/>
      <c r="GT91" s="15"/>
      <c r="GU91" s="29"/>
      <c r="GV91" s="15"/>
      <c r="GW91" s="29"/>
      <c r="GX91" s="15"/>
      <c r="GY91" s="15"/>
      <c r="GZ91" s="15"/>
      <c r="HA91" s="15"/>
      <c r="HB91" s="15"/>
      <c r="HC91" s="15"/>
      <c r="HD91" s="15"/>
      <c r="HE91" s="15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3"/>
      <c r="KV91" s="13"/>
      <c r="KW91" s="13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</row>
    <row r="92" spans="1:610" x14ac:dyDescent="0.25">
      <c r="A92" s="5" t="s">
        <v>100</v>
      </c>
      <c r="B92" s="19">
        <f t="shared" si="11"/>
        <v>15122237</v>
      </c>
      <c r="C92" s="19">
        <f t="shared" si="12"/>
        <v>11429182</v>
      </c>
      <c r="D92" s="31">
        <f t="shared" si="13"/>
        <v>13818852</v>
      </c>
      <c r="E92" s="31">
        <f t="shared" si="14"/>
        <v>10424914</v>
      </c>
      <c r="F92" s="15">
        <v>12200500</v>
      </c>
      <c r="G92" s="29">
        <v>9150372</v>
      </c>
      <c r="H92" s="15">
        <v>1618352</v>
      </c>
      <c r="I92" s="29">
        <v>1274542</v>
      </c>
      <c r="J92" s="19">
        <f t="shared" si="10"/>
        <v>1222385</v>
      </c>
      <c r="K92" s="19">
        <f t="shared" si="10"/>
        <v>943672</v>
      </c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29"/>
      <c r="X92" s="15"/>
      <c r="Y92" s="15"/>
      <c r="Z92" s="15"/>
      <c r="AA92" s="15"/>
      <c r="AB92" s="18"/>
      <c r="AC92" s="15"/>
      <c r="AD92" s="15"/>
      <c r="AE92" s="15"/>
      <c r="AF92" s="15"/>
      <c r="AG92" s="15"/>
      <c r="AH92" s="15"/>
      <c r="AI92" s="15"/>
      <c r="AJ92" s="15"/>
      <c r="AK92" s="29"/>
      <c r="AL92" s="15"/>
      <c r="AM92" s="15"/>
      <c r="AN92" s="15"/>
      <c r="AO92" s="29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29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29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29"/>
      <c r="DD92" s="15"/>
      <c r="DE92" s="15"/>
      <c r="DF92" s="15"/>
      <c r="DG92" s="15"/>
      <c r="DH92" s="15"/>
      <c r="DI92" s="15"/>
      <c r="DJ92" s="15"/>
      <c r="DK92" s="29"/>
      <c r="DL92" s="15"/>
      <c r="DM92" s="29"/>
      <c r="DN92" s="15"/>
      <c r="DO92" s="15"/>
      <c r="DP92" s="15"/>
      <c r="DQ92" s="15"/>
      <c r="DR92" s="15"/>
      <c r="DS92" s="15"/>
      <c r="DT92" s="15"/>
      <c r="DU92" s="29"/>
      <c r="DV92" s="15"/>
      <c r="DW92" s="15"/>
      <c r="DX92" s="15"/>
      <c r="DY92" s="15"/>
      <c r="DZ92" s="15"/>
      <c r="EA92" s="15"/>
      <c r="EB92" s="15"/>
      <c r="EC92" s="15"/>
      <c r="ED92" s="15"/>
      <c r="EE92" s="29"/>
      <c r="EF92" s="15"/>
      <c r="EG92" s="15"/>
      <c r="EH92" s="15">
        <v>107527</v>
      </c>
      <c r="EI92" s="15">
        <v>107527</v>
      </c>
      <c r="EJ92" s="15"/>
      <c r="EK92" s="15"/>
      <c r="EL92" s="37">
        <v>1114858</v>
      </c>
      <c r="EM92" s="29">
        <v>836145</v>
      </c>
      <c r="EN92" s="15"/>
      <c r="EO92" s="15"/>
      <c r="EP92" s="15"/>
      <c r="EQ92" s="15"/>
      <c r="ER92" s="15"/>
      <c r="ES92" s="15"/>
      <c r="ET92" s="15"/>
      <c r="EU92" s="29"/>
      <c r="EV92" s="15"/>
      <c r="EW92" s="15"/>
      <c r="EX92" s="15"/>
      <c r="EY92" s="29"/>
      <c r="EZ92" s="15"/>
      <c r="FA92" s="29"/>
      <c r="FB92" s="15"/>
      <c r="FC92" s="15"/>
      <c r="FD92" s="15"/>
      <c r="FE92" s="15"/>
      <c r="FF92" s="15"/>
      <c r="FG92" s="15"/>
      <c r="FH92" s="19">
        <f t="shared" si="15"/>
        <v>81000</v>
      </c>
      <c r="FI92" s="19">
        <f t="shared" si="15"/>
        <v>60596</v>
      </c>
      <c r="FJ92" s="15"/>
      <c r="FK92" s="29"/>
      <c r="FL92" s="15"/>
      <c r="FM92" s="15"/>
      <c r="FN92" s="15"/>
      <c r="FO92" s="29"/>
      <c r="FP92" s="15"/>
      <c r="FQ92" s="15"/>
      <c r="FR92" s="15"/>
      <c r="FS92" s="15"/>
      <c r="FT92" s="15"/>
      <c r="FU92" s="15"/>
      <c r="FV92" s="15"/>
      <c r="FW92" s="15"/>
      <c r="FX92" s="15"/>
      <c r="FY92" s="29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>
        <v>81000</v>
      </c>
      <c r="GK92" s="15">
        <v>60596</v>
      </c>
      <c r="GL92" s="15"/>
      <c r="GM92" s="15"/>
      <c r="GN92" s="19">
        <f t="shared" si="16"/>
        <v>0</v>
      </c>
      <c r="GO92" s="19">
        <f t="shared" si="17"/>
        <v>0</v>
      </c>
      <c r="GP92" s="29"/>
      <c r="GQ92" s="29"/>
      <c r="GR92" s="29"/>
      <c r="GS92" s="29"/>
      <c r="GT92" s="15"/>
      <c r="GU92" s="29"/>
      <c r="GV92" s="15"/>
      <c r="GW92" s="29"/>
      <c r="GX92" s="15"/>
      <c r="GY92" s="15"/>
      <c r="GZ92" s="15"/>
      <c r="HA92" s="15"/>
      <c r="HB92" s="15"/>
      <c r="HC92" s="15"/>
      <c r="HD92" s="15"/>
      <c r="HE92" s="15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3"/>
      <c r="KV92" s="13"/>
      <c r="KW92" s="13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</row>
    <row r="93" spans="1:610" x14ac:dyDescent="0.25">
      <c r="A93" s="4" t="s">
        <v>101</v>
      </c>
      <c r="B93" s="19">
        <f t="shared" si="11"/>
        <v>255288037.40000001</v>
      </c>
      <c r="C93" s="19">
        <f t="shared" si="12"/>
        <v>178299001.57999998</v>
      </c>
      <c r="D93" s="31">
        <f t="shared" si="13"/>
        <v>100609033</v>
      </c>
      <c r="E93" s="31">
        <f t="shared" si="14"/>
        <v>76325492</v>
      </c>
      <c r="F93" s="15">
        <v>85502500</v>
      </c>
      <c r="G93" s="29">
        <v>64126872</v>
      </c>
      <c r="H93" s="15">
        <v>15106533</v>
      </c>
      <c r="I93" s="29">
        <v>12198620</v>
      </c>
      <c r="J93" s="19">
        <f t="shared" si="10"/>
        <v>22778010.259999998</v>
      </c>
      <c r="K93" s="19">
        <f t="shared" si="10"/>
        <v>7211343.8199999994</v>
      </c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>
        <v>2234117.36</v>
      </c>
      <c r="W93" s="29">
        <v>1858673.42</v>
      </c>
      <c r="X93" s="15"/>
      <c r="Y93" s="15"/>
      <c r="Z93" s="15"/>
      <c r="AA93" s="15"/>
      <c r="AB93" s="18"/>
      <c r="AC93" s="15"/>
      <c r="AD93" s="15"/>
      <c r="AE93" s="15"/>
      <c r="AF93" s="15"/>
      <c r="AG93" s="15"/>
      <c r="AH93" s="15"/>
      <c r="AI93" s="15"/>
      <c r="AJ93" s="15">
        <v>346849.16</v>
      </c>
      <c r="AK93" s="29">
        <v>231000</v>
      </c>
      <c r="AL93" s="15">
        <v>1634940</v>
      </c>
      <c r="AM93" s="15">
        <v>1226203.98</v>
      </c>
      <c r="AN93" s="15">
        <v>359104.92</v>
      </c>
      <c r="AO93" s="29">
        <v>269328.69</v>
      </c>
      <c r="AP93" s="15"/>
      <c r="AQ93" s="15"/>
      <c r="AR93" s="15">
        <v>3339350</v>
      </c>
      <c r="AS93" s="15">
        <v>0</v>
      </c>
      <c r="AT93" s="15"/>
      <c r="AU93" s="15"/>
      <c r="AV93" s="15">
        <v>287080.51</v>
      </c>
      <c r="AW93" s="15">
        <v>287080.51</v>
      </c>
      <c r="AX93" s="15">
        <v>3940866.52</v>
      </c>
      <c r="AY93" s="15">
        <v>589061.03</v>
      </c>
      <c r="AZ93" s="15">
        <v>2259172.91</v>
      </c>
      <c r="BA93" s="15">
        <v>2241338.2999999998</v>
      </c>
      <c r="BB93" s="15"/>
      <c r="BC93" s="15"/>
      <c r="BD93" s="15">
        <v>635250</v>
      </c>
      <c r="BE93" s="15">
        <v>358657.89</v>
      </c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>
        <v>3770237.34</v>
      </c>
      <c r="BU93" s="29">
        <v>0</v>
      </c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29"/>
      <c r="CG93" s="15"/>
      <c r="CH93" s="15">
        <v>3821041.54</v>
      </c>
      <c r="CI93" s="15">
        <v>0</v>
      </c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29"/>
      <c r="DD93" s="15"/>
      <c r="DE93" s="15"/>
      <c r="DF93" s="15"/>
      <c r="DG93" s="15"/>
      <c r="DH93" s="15"/>
      <c r="DI93" s="15"/>
      <c r="DJ93" s="15"/>
      <c r="DK93" s="29"/>
      <c r="DL93" s="15"/>
      <c r="DM93" s="29"/>
      <c r="DN93" s="15"/>
      <c r="DO93" s="15"/>
      <c r="DP93" s="15"/>
      <c r="DQ93" s="15"/>
      <c r="DR93" s="15"/>
      <c r="DS93" s="15"/>
      <c r="DT93" s="15"/>
      <c r="DU93" s="29"/>
      <c r="DV93" s="15"/>
      <c r="DW93" s="15"/>
      <c r="DX93" s="15"/>
      <c r="DY93" s="15"/>
      <c r="DZ93" s="15"/>
      <c r="EA93" s="15"/>
      <c r="EB93" s="15"/>
      <c r="EC93" s="15"/>
      <c r="ED93" s="15"/>
      <c r="EE93" s="29"/>
      <c r="EF93" s="15"/>
      <c r="EG93" s="15"/>
      <c r="EH93" s="15"/>
      <c r="EI93" s="15"/>
      <c r="EJ93" s="15"/>
      <c r="EK93" s="15"/>
      <c r="EL93" s="15"/>
      <c r="EM93" s="29"/>
      <c r="EN93" s="15"/>
      <c r="EO93" s="15"/>
      <c r="EP93" s="15"/>
      <c r="EQ93" s="15"/>
      <c r="ER93" s="15"/>
      <c r="ES93" s="15"/>
      <c r="ET93" s="38">
        <v>150000</v>
      </c>
      <c r="EU93" s="29">
        <v>150000</v>
      </c>
      <c r="EV93" s="15"/>
      <c r="EW93" s="15"/>
      <c r="EX93" s="15"/>
      <c r="EY93" s="29"/>
      <c r="EZ93" s="15"/>
      <c r="FA93" s="29"/>
      <c r="FB93" s="15"/>
      <c r="FC93" s="15"/>
      <c r="FD93" s="15"/>
      <c r="FE93" s="15"/>
      <c r="FF93" s="15"/>
      <c r="FG93" s="15"/>
      <c r="FH93" s="19">
        <f t="shared" si="15"/>
        <v>128251043.17</v>
      </c>
      <c r="FI93" s="19">
        <f t="shared" si="15"/>
        <v>94194293.439999998</v>
      </c>
      <c r="FJ93" s="15">
        <v>58603495</v>
      </c>
      <c r="FK93" s="29">
        <v>43838796</v>
      </c>
      <c r="FL93" s="15"/>
      <c r="FM93" s="15"/>
      <c r="FN93" s="15">
        <v>63156883</v>
      </c>
      <c r="FO93" s="29">
        <v>47353987</v>
      </c>
      <c r="FP93" s="15">
        <v>1309095.5</v>
      </c>
      <c r="FQ93" s="15">
        <v>902250</v>
      </c>
      <c r="FR93" s="15">
        <v>36345</v>
      </c>
      <c r="FS93" s="15">
        <v>21137</v>
      </c>
      <c r="FT93" s="15">
        <v>589151</v>
      </c>
      <c r="FU93" s="15">
        <v>362900</v>
      </c>
      <c r="FV93" s="15">
        <v>1832091.9</v>
      </c>
      <c r="FW93" s="15">
        <v>642692.6</v>
      </c>
      <c r="FX93" s="15">
        <v>2146914</v>
      </c>
      <c r="FY93" s="29">
        <v>738000</v>
      </c>
      <c r="FZ93" s="15">
        <v>50820</v>
      </c>
      <c r="GA93" s="15">
        <v>0</v>
      </c>
      <c r="GB93" s="15">
        <v>11748.5</v>
      </c>
      <c r="GC93" s="15">
        <v>0</v>
      </c>
      <c r="GD93" s="15">
        <v>440837.39</v>
      </c>
      <c r="GE93" s="15">
        <v>330627.84000000003</v>
      </c>
      <c r="GF93" s="15">
        <v>69758.880000000005</v>
      </c>
      <c r="GG93" s="15">
        <v>0</v>
      </c>
      <c r="GH93" s="15"/>
      <c r="GI93" s="15"/>
      <c r="GJ93" s="15"/>
      <c r="GK93" s="15"/>
      <c r="GL93" s="15">
        <v>3903</v>
      </c>
      <c r="GM93" s="15">
        <v>3903</v>
      </c>
      <c r="GN93" s="19">
        <f t="shared" si="16"/>
        <v>3649950.9699999997</v>
      </c>
      <c r="GO93" s="19">
        <f t="shared" si="17"/>
        <v>567872.31999999995</v>
      </c>
      <c r="GP93" s="29">
        <v>2369640</v>
      </c>
      <c r="GQ93" s="29">
        <v>567872.31999999995</v>
      </c>
      <c r="GR93" s="29"/>
      <c r="GS93" s="29"/>
      <c r="GT93" s="15">
        <v>53700</v>
      </c>
      <c r="GU93" s="29">
        <v>0</v>
      </c>
      <c r="GV93" s="15">
        <v>1226610.97</v>
      </c>
      <c r="GW93" s="29">
        <v>0</v>
      </c>
      <c r="GX93" s="15"/>
      <c r="GY93" s="15"/>
      <c r="GZ93" s="15"/>
      <c r="HA93" s="15"/>
      <c r="HB93" s="15"/>
      <c r="HC93" s="15"/>
      <c r="HD93" s="15"/>
      <c r="HE93" s="15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3"/>
      <c r="KV93" s="13"/>
      <c r="KW93" s="13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</row>
    <row r="94" spans="1:610" x14ac:dyDescent="0.25">
      <c r="A94" s="5" t="s">
        <v>102</v>
      </c>
      <c r="B94" s="19">
        <f t="shared" si="11"/>
        <v>33755806.370000005</v>
      </c>
      <c r="C94" s="19">
        <f t="shared" si="12"/>
        <v>9509478.6300000008</v>
      </c>
      <c r="D94" s="31">
        <f t="shared" si="13"/>
        <v>6385003</v>
      </c>
      <c r="E94" s="31">
        <f t="shared" si="14"/>
        <v>5854687</v>
      </c>
      <c r="F94" s="15">
        <v>1201700</v>
      </c>
      <c r="G94" s="29">
        <v>901269</v>
      </c>
      <c r="H94" s="15">
        <v>5183303</v>
      </c>
      <c r="I94" s="29">
        <v>4953418</v>
      </c>
      <c r="J94" s="19">
        <f t="shared" si="10"/>
        <v>18725618.640000001</v>
      </c>
      <c r="K94" s="19">
        <f t="shared" si="10"/>
        <v>3530315.8899999997</v>
      </c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29"/>
      <c r="X94" s="15"/>
      <c r="Y94" s="15"/>
      <c r="Z94" s="15"/>
      <c r="AA94" s="15"/>
      <c r="AB94" s="18"/>
      <c r="AC94" s="15"/>
      <c r="AD94" s="15"/>
      <c r="AE94" s="15"/>
      <c r="AF94" s="15"/>
      <c r="AG94" s="15"/>
      <c r="AH94" s="15"/>
      <c r="AI94" s="15"/>
      <c r="AJ94" s="15"/>
      <c r="AK94" s="29"/>
      <c r="AL94" s="15"/>
      <c r="AM94" s="15"/>
      <c r="AN94" s="15"/>
      <c r="AO94" s="29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>
        <v>1116709.68</v>
      </c>
      <c r="BU94" s="29">
        <v>0</v>
      </c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29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35">
        <v>5500000</v>
      </c>
      <c r="DA94" s="15">
        <v>1493551.39</v>
      </c>
      <c r="DB94" s="15"/>
      <c r="DC94" s="29"/>
      <c r="DD94" s="15"/>
      <c r="DE94" s="15"/>
      <c r="DF94" s="15"/>
      <c r="DG94" s="15"/>
      <c r="DH94" s="35">
        <v>9393222.9600000009</v>
      </c>
      <c r="DI94" s="15">
        <v>0</v>
      </c>
      <c r="DJ94" s="15"/>
      <c r="DK94" s="29"/>
      <c r="DL94" s="15"/>
      <c r="DM94" s="29"/>
      <c r="DN94" s="15"/>
      <c r="DO94" s="15"/>
      <c r="DP94" s="15"/>
      <c r="DQ94" s="15"/>
      <c r="DR94" s="15"/>
      <c r="DS94" s="15"/>
      <c r="DT94" s="15"/>
      <c r="DU94" s="29"/>
      <c r="DV94" s="15"/>
      <c r="DW94" s="15"/>
      <c r="DX94" s="15"/>
      <c r="DY94" s="15"/>
      <c r="DZ94" s="15"/>
      <c r="EA94" s="15"/>
      <c r="EB94" s="15"/>
      <c r="EC94" s="15"/>
      <c r="ED94" s="15"/>
      <c r="EE94" s="29"/>
      <c r="EF94" s="15"/>
      <c r="EG94" s="15"/>
      <c r="EH94" s="15"/>
      <c r="EI94" s="15"/>
      <c r="EJ94" s="15"/>
      <c r="EK94" s="15"/>
      <c r="EL94" s="37">
        <v>2715686</v>
      </c>
      <c r="EM94" s="29">
        <v>2036764.5</v>
      </c>
      <c r="EN94" s="15"/>
      <c r="EO94" s="15"/>
      <c r="EP94" s="15"/>
      <c r="EQ94" s="15"/>
      <c r="ER94" s="15"/>
      <c r="ES94" s="15"/>
      <c r="ET94" s="15"/>
      <c r="EU94" s="29"/>
      <c r="EV94" s="15"/>
      <c r="EW94" s="15"/>
      <c r="EX94" s="15"/>
      <c r="EY94" s="29"/>
      <c r="EZ94" s="15"/>
      <c r="FA94" s="29"/>
      <c r="FB94" s="15"/>
      <c r="FC94" s="15"/>
      <c r="FD94" s="15"/>
      <c r="FE94" s="15"/>
      <c r="FF94" s="15"/>
      <c r="FG94" s="15"/>
      <c r="FH94" s="19">
        <f t="shared" si="15"/>
        <v>202300</v>
      </c>
      <c r="FI94" s="19">
        <f t="shared" si="15"/>
        <v>124475.74</v>
      </c>
      <c r="FJ94" s="15"/>
      <c r="FK94" s="29"/>
      <c r="FL94" s="15"/>
      <c r="FM94" s="15"/>
      <c r="FN94" s="15"/>
      <c r="FO94" s="29"/>
      <c r="FP94" s="15"/>
      <c r="FQ94" s="15"/>
      <c r="FR94" s="15"/>
      <c r="FS94" s="15"/>
      <c r="FT94" s="15"/>
      <c r="FU94" s="15"/>
      <c r="FV94" s="15"/>
      <c r="FW94" s="15"/>
      <c r="FX94" s="15"/>
      <c r="FY94" s="29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>
        <v>202300</v>
      </c>
      <c r="GK94" s="15">
        <v>124475.74</v>
      </c>
      <c r="GL94" s="15"/>
      <c r="GM94" s="15"/>
      <c r="GN94" s="19">
        <f t="shared" si="16"/>
        <v>8442884.7300000004</v>
      </c>
      <c r="GO94" s="19">
        <f t="shared" si="17"/>
        <v>0</v>
      </c>
      <c r="GP94" s="29"/>
      <c r="GQ94" s="29"/>
      <c r="GR94" s="29"/>
      <c r="GS94" s="29"/>
      <c r="GT94" s="15"/>
      <c r="GU94" s="29"/>
      <c r="GV94" s="15">
        <v>8442884.7300000004</v>
      </c>
      <c r="GW94" s="29">
        <v>0</v>
      </c>
      <c r="GX94" s="15"/>
      <c r="GY94" s="15"/>
      <c r="GZ94" s="15"/>
      <c r="HA94" s="15"/>
      <c r="HB94" s="15"/>
      <c r="HC94" s="15"/>
      <c r="HD94" s="15"/>
      <c r="HE94" s="15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3"/>
      <c r="KV94" s="13"/>
      <c r="KW94" s="13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</row>
    <row r="95" spans="1:610" x14ac:dyDescent="0.25">
      <c r="A95" s="5" t="s">
        <v>103</v>
      </c>
      <c r="B95" s="19">
        <f t="shared" si="11"/>
        <v>61019698.520000003</v>
      </c>
      <c r="C95" s="19">
        <f t="shared" si="12"/>
        <v>27934306.93</v>
      </c>
      <c r="D95" s="31">
        <f t="shared" si="13"/>
        <v>21180453</v>
      </c>
      <c r="E95" s="31">
        <f t="shared" si="14"/>
        <v>16169622</v>
      </c>
      <c r="F95" s="15">
        <v>14826800</v>
      </c>
      <c r="G95" s="29">
        <v>11120094</v>
      </c>
      <c r="H95" s="15">
        <v>6353653</v>
      </c>
      <c r="I95" s="29">
        <v>5049528</v>
      </c>
      <c r="J95" s="19">
        <f t="shared" si="10"/>
        <v>17246144.280000001</v>
      </c>
      <c r="K95" s="19">
        <f t="shared" si="10"/>
        <v>11377988.290000001</v>
      </c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29"/>
      <c r="X95" s="15"/>
      <c r="Y95" s="15"/>
      <c r="Z95" s="15"/>
      <c r="AA95" s="15"/>
      <c r="AB95" s="18"/>
      <c r="AC95" s="15"/>
      <c r="AD95" s="15"/>
      <c r="AE95" s="15"/>
      <c r="AF95" s="15"/>
      <c r="AG95" s="15"/>
      <c r="AH95" s="15"/>
      <c r="AI95" s="15"/>
      <c r="AJ95" s="15"/>
      <c r="AK95" s="29"/>
      <c r="AL95" s="15"/>
      <c r="AM95" s="15"/>
      <c r="AN95" s="15"/>
      <c r="AO95" s="29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42">
        <v>1295049</v>
      </c>
      <c r="BS95" s="29">
        <v>971286.75</v>
      </c>
      <c r="BT95" s="15">
        <v>3428177.48</v>
      </c>
      <c r="BU95" s="29">
        <v>0</v>
      </c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29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45">
        <v>4474995.8</v>
      </c>
      <c r="DA95" s="15">
        <v>4362471.22</v>
      </c>
      <c r="DB95" s="15">
        <v>446400</v>
      </c>
      <c r="DC95" s="29">
        <v>444168</v>
      </c>
      <c r="DD95" s="15"/>
      <c r="DE95" s="15"/>
      <c r="DF95" s="15"/>
      <c r="DG95" s="15"/>
      <c r="DH95" s="15"/>
      <c r="DI95" s="15"/>
      <c r="DJ95" s="15"/>
      <c r="DK95" s="29"/>
      <c r="DL95" s="15"/>
      <c r="DM95" s="29"/>
      <c r="DN95" s="15"/>
      <c r="DO95" s="15"/>
      <c r="DP95" s="15"/>
      <c r="DQ95" s="15"/>
      <c r="DR95" s="15"/>
      <c r="DS95" s="15"/>
      <c r="DT95" s="15"/>
      <c r="DU95" s="29"/>
      <c r="DV95" s="15"/>
      <c r="DW95" s="15"/>
      <c r="DX95" s="15"/>
      <c r="DY95" s="15"/>
      <c r="DZ95" s="15"/>
      <c r="EA95" s="15"/>
      <c r="EB95" s="15"/>
      <c r="EC95" s="15"/>
      <c r="ED95" s="15"/>
      <c r="EE95" s="29"/>
      <c r="EF95" s="15"/>
      <c r="EG95" s="15"/>
      <c r="EH95" s="15"/>
      <c r="EI95" s="15"/>
      <c r="EJ95" s="15"/>
      <c r="EK95" s="15"/>
      <c r="EL95" s="41">
        <v>6401522</v>
      </c>
      <c r="EM95" s="29">
        <v>4801141.42</v>
      </c>
      <c r="EN95" s="15"/>
      <c r="EO95" s="15"/>
      <c r="EP95" s="15"/>
      <c r="EQ95" s="15"/>
      <c r="ER95" s="15"/>
      <c r="ES95" s="15"/>
      <c r="ET95" s="15"/>
      <c r="EU95" s="29"/>
      <c r="EV95" s="15"/>
      <c r="EW95" s="15"/>
      <c r="EX95" s="42">
        <v>1200000</v>
      </c>
      <c r="EY95" s="29">
        <v>798920.9</v>
      </c>
      <c r="EZ95" s="15"/>
      <c r="FA95" s="29"/>
      <c r="FB95" s="15"/>
      <c r="FC95" s="15"/>
      <c r="FD95" s="15"/>
      <c r="FE95" s="15"/>
      <c r="FF95" s="15"/>
      <c r="FG95" s="15"/>
      <c r="FH95" s="19">
        <f t="shared" si="15"/>
        <v>607300</v>
      </c>
      <c r="FI95" s="19">
        <f t="shared" si="15"/>
        <v>386696.64</v>
      </c>
      <c r="FJ95" s="15"/>
      <c r="FK95" s="29"/>
      <c r="FL95" s="15"/>
      <c r="FM95" s="15"/>
      <c r="FN95" s="15"/>
      <c r="FO95" s="29"/>
      <c r="FP95" s="15"/>
      <c r="FQ95" s="15"/>
      <c r="FR95" s="15"/>
      <c r="FS95" s="15"/>
      <c r="FT95" s="15"/>
      <c r="FU95" s="15"/>
      <c r="FV95" s="15"/>
      <c r="FW95" s="15"/>
      <c r="FX95" s="15"/>
      <c r="FY95" s="29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>
        <v>607300</v>
      </c>
      <c r="GK95" s="15">
        <v>386696.64</v>
      </c>
      <c r="GL95" s="15"/>
      <c r="GM95" s="15"/>
      <c r="GN95" s="19">
        <f t="shared" si="16"/>
        <v>21985801.240000002</v>
      </c>
      <c r="GO95" s="19">
        <f t="shared" si="17"/>
        <v>0</v>
      </c>
      <c r="GP95" s="29"/>
      <c r="GQ95" s="29"/>
      <c r="GR95" s="29"/>
      <c r="GS95" s="29"/>
      <c r="GT95" s="15"/>
      <c r="GU95" s="29"/>
      <c r="GV95" s="15">
        <v>21985801.240000002</v>
      </c>
      <c r="GW95" s="29">
        <v>0</v>
      </c>
      <c r="GX95" s="15"/>
      <c r="GY95" s="15"/>
      <c r="GZ95" s="15"/>
      <c r="HA95" s="15"/>
      <c r="HB95" s="15"/>
      <c r="HC95" s="15"/>
      <c r="HD95" s="15"/>
      <c r="HE95" s="15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3"/>
      <c r="KV95" s="13"/>
      <c r="KW95" s="13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</row>
    <row r="96" spans="1:610" x14ac:dyDescent="0.25">
      <c r="A96" s="5" t="s">
        <v>104</v>
      </c>
      <c r="B96" s="19">
        <f t="shared" si="11"/>
        <v>12151320</v>
      </c>
      <c r="C96" s="19">
        <f t="shared" si="12"/>
        <v>8588477</v>
      </c>
      <c r="D96" s="31">
        <f t="shared" si="13"/>
        <v>10388610</v>
      </c>
      <c r="E96" s="31">
        <f t="shared" si="14"/>
        <v>7791444</v>
      </c>
      <c r="F96" s="15">
        <v>10111400</v>
      </c>
      <c r="G96" s="29">
        <v>7583544</v>
      </c>
      <c r="H96" s="15">
        <v>277210</v>
      </c>
      <c r="I96" s="29">
        <v>207900</v>
      </c>
      <c r="J96" s="19">
        <f t="shared" si="10"/>
        <v>1560410</v>
      </c>
      <c r="K96" s="19">
        <f t="shared" si="10"/>
        <v>645308</v>
      </c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29"/>
      <c r="X96" s="15"/>
      <c r="Y96" s="15"/>
      <c r="Z96" s="15"/>
      <c r="AA96" s="15"/>
      <c r="AB96" s="18"/>
      <c r="AC96" s="15"/>
      <c r="AD96" s="15"/>
      <c r="AE96" s="15"/>
      <c r="AF96" s="15"/>
      <c r="AG96" s="15"/>
      <c r="AH96" s="15"/>
      <c r="AI96" s="15"/>
      <c r="AJ96" s="15"/>
      <c r="AK96" s="29"/>
      <c r="AL96" s="15"/>
      <c r="AM96" s="15"/>
      <c r="AN96" s="15"/>
      <c r="AO96" s="29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29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29">
        <v>700000</v>
      </c>
      <c r="CG96" s="15">
        <v>0</v>
      </c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29"/>
      <c r="DD96" s="15"/>
      <c r="DE96" s="15"/>
      <c r="DF96" s="15"/>
      <c r="DG96" s="15"/>
      <c r="DH96" s="15"/>
      <c r="DI96" s="15"/>
      <c r="DJ96" s="15"/>
      <c r="DK96" s="29"/>
      <c r="DL96" s="15"/>
      <c r="DM96" s="29"/>
      <c r="DN96" s="15"/>
      <c r="DO96" s="15"/>
      <c r="DP96" s="15"/>
      <c r="DQ96" s="15"/>
      <c r="DR96" s="15"/>
      <c r="DS96" s="15"/>
      <c r="DT96" s="15"/>
      <c r="DU96" s="29"/>
      <c r="DV96" s="15"/>
      <c r="DW96" s="15"/>
      <c r="DX96" s="15"/>
      <c r="DY96" s="15"/>
      <c r="DZ96" s="15"/>
      <c r="EA96" s="15"/>
      <c r="EB96" s="15"/>
      <c r="EC96" s="15"/>
      <c r="ED96" s="15"/>
      <c r="EE96" s="29"/>
      <c r="EF96" s="15"/>
      <c r="EG96" s="15"/>
      <c r="EH96" s="15"/>
      <c r="EI96" s="15"/>
      <c r="EJ96" s="15"/>
      <c r="EK96" s="15"/>
      <c r="EL96" s="37">
        <v>860410</v>
      </c>
      <c r="EM96" s="29">
        <v>645308</v>
      </c>
      <c r="EN96" s="15"/>
      <c r="EO96" s="15"/>
      <c r="EP96" s="15"/>
      <c r="EQ96" s="15"/>
      <c r="ER96" s="15"/>
      <c r="ES96" s="15"/>
      <c r="ET96" s="15"/>
      <c r="EU96" s="29"/>
      <c r="EV96" s="15"/>
      <c r="EW96" s="15"/>
      <c r="EX96" s="15"/>
      <c r="EY96" s="29"/>
      <c r="EZ96" s="15"/>
      <c r="FA96" s="29"/>
      <c r="FB96" s="15"/>
      <c r="FC96" s="15"/>
      <c r="FD96" s="15"/>
      <c r="FE96" s="15"/>
      <c r="FF96" s="15"/>
      <c r="FG96" s="15"/>
      <c r="FH96" s="19">
        <f t="shared" si="15"/>
        <v>202300</v>
      </c>
      <c r="FI96" s="19">
        <f t="shared" si="15"/>
        <v>151725</v>
      </c>
      <c r="FJ96" s="15"/>
      <c r="FK96" s="29"/>
      <c r="FL96" s="15"/>
      <c r="FM96" s="15"/>
      <c r="FN96" s="15"/>
      <c r="FO96" s="29"/>
      <c r="FP96" s="15"/>
      <c r="FQ96" s="15"/>
      <c r="FR96" s="15"/>
      <c r="FS96" s="15"/>
      <c r="FT96" s="15"/>
      <c r="FU96" s="15"/>
      <c r="FV96" s="15"/>
      <c r="FW96" s="15"/>
      <c r="FX96" s="15"/>
      <c r="FY96" s="29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>
        <v>202300</v>
      </c>
      <c r="GK96" s="15">
        <v>151725</v>
      </c>
      <c r="GL96" s="15"/>
      <c r="GM96" s="15"/>
      <c r="GN96" s="19">
        <f t="shared" si="16"/>
        <v>0</v>
      </c>
      <c r="GO96" s="19">
        <f t="shared" si="17"/>
        <v>0</v>
      </c>
      <c r="GP96" s="29"/>
      <c r="GQ96" s="29"/>
      <c r="GR96" s="29"/>
      <c r="GS96" s="29"/>
      <c r="GT96" s="15"/>
      <c r="GU96" s="29"/>
      <c r="GV96" s="15"/>
      <c r="GW96" s="29"/>
      <c r="GX96" s="15"/>
      <c r="GY96" s="15"/>
      <c r="GZ96" s="15"/>
      <c r="HA96" s="15"/>
      <c r="HB96" s="15"/>
      <c r="HC96" s="15"/>
      <c r="HD96" s="15"/>
      <c r="HE96" s="15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3"/>
      <c r="KV96" s="13"/>
      <c r="KW96" s="13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</row>
    <row r="97" spans="1:610" x14ac:dyDescent="0.25">
      <c r="A97" s="5" t="s">
        <v>105</v>
      </c>
      <c r="B97" s="19">
        <f t="shared" si="11"/>
        <v>5720549</v>
      </c>
      <c r="C97" s="19">
        <f t="shared" si="12"/>
        <v>4309244.2699999996</v>
      </c>
      <c r="D97" s="31">
        <f t="shared" si="13"/>
        <v>5100102</v>
      </c>
      <c r="E97" s="31">
        <f t="shared" si="14"/>
        <v>3851194</v>
      </c>
      <c r="F97" s="15">
        <v>4817000</v>
      </c>
      <c r="G97" s="29">
        <v>3612744</v>
      </c>
      <c r="H97" s="15">
        <v>283102</v>
      </c>
      <c r="I97" s="29">
        <v>238450</v>
      </c>
      <c r="J97" s="19">
        <f t="shared" si="10"/>
        <v>539447</v>
      </c>
      <c r="K97" s="19">
        <f t="shared" si="10"/>
        <v>404585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29"/>
      <c r="X97" s="15"/>
      <c r="Y97" s="15"/>
      <c r="Z97" s="15"/>
      <c r="AA97" s="15"/>
      <c r="AB97" s="18"/>
      <c r="AC97" s="15"/>
      <c r="AD97" s="15"/>
      <c r="AE97" s="15"/>
      <c r="AF97" s="15"/>
      <c r="AG97" s="15"/>
      <c r="AH97" s="15"/>
      <c r="AI97" s="15"/>
      <c r="AJ97" s="15"/>
      <c r="AK97" s="29"/>
      <c r="AL97" s="15"/>
      <c r="AM97" s="15"/>
      <c r="AN97" s="15"/>
      <c r="AO97" s="29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29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29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29"/>
      <c r="DD97" s="15"/>
      <c r="DE97" s="15"/>
      <c r="DF97" s="15"/>
      <c r="DG97" s="15"/>
      <c r="DH97" s="15"/>
      <c r="DI97" s="15"/>
      <c r="DJ97" s="15"/>
      <c r="DK97" s="29"/>
      <c r="DL97" s="15"/>
      <c r="DM97" s="29"/>
      <c r="DN97" s="15"/>
      <c r="DO97" s="15"/>
      <c r="DP97" s="15"/>
      <c r="DQ97" s="15"/>
      <c r="DR97" s="15"/>
      <c r="DS97" s="15"/>
      <c r="DT97" s="15"/>
      <c r="DU97" s="29"/>
      <c r="DV97" s="15"/>
      <c r="DW97" s="15"/>
      <c r="DX97" s="15"/>
      <c r="DY97" s="15"/>
      <c r="DZ97" s="15"/>
      <c r="EA97" s="15"/>
      <c r="EB97" s="15"/>
      <c r="EC97" s="15"/>
      <c r="ED97" s="15"/>
      <c r="EE97" s="29"/>
      <c r="EF97" s="15"/>
      <c r="EG97" s="15"/>
      <c r="EH97" s="15"/>
      <c r="EI97" s="15"/>
      <c r="EJ97" s="15"/>
      <c r="EK97" s="15"/>
      <c r="EL97" s="37">
        <v>539447</v>
      </c>
      <c r="EM97" s="29">
        <v>404585</v>
      </c>
      <c r="EN97" s="15"/>
      <c r="EO97" s="15"/>
      <c r="EP97" s="15"/>
      <c r="EQ97" s="15"/>
      <c r="ER97" s="15"/>
      <c r="ES97" s="15"/>
      <c r="ET97" s="15"/>
      <c r="EU97" s="29"/>
      <c r="EV97" s="15"/>
      <c r="EW97" s="15"/>
      <c r="EX97" s="15"/>
      <c r="EY97" s="29"/>
      <c r="EZ97" s="15"/>
      <c r="FA97" s="29"/>
      <c r="FB97" s="15"/>
      <c r="FC97" s="15"/>
      <c r="FD97" s="15"/>
      <c r="FE97" s="15"/>
      <c r="FF97" s="15"/>
      <c r="FG97" s="15"/>
      <c r="FH97" s="19">
        <f t="shared" si="15"/>
        <v>81000</v>
      </c>
      <c r="FI97" s="19">
        <f t="shared" si="15"/>
        <v>53465.27</v>
      </c>
      <c r="FJ97" s="15"/>
      <c r="FK97" s="29"/>
      <c r="FL97" s="15"/>
      <c r="FM97" s="15"/>
      <c r="FN97" s="15"/>
      <c r="FO97" s="29"/>
      <c r="FP97" s="15"/>
      <c r="FQ97" s="15"/>
      <c r="FR97" s="15"/>
      <c r="FS97" s="15"/>
      <c r="FT97" s="15"/>
      <c r="FU97" s="15"/>
      <c r="FV97" s="15"/>
      <c r="FW97" s="15"/>
      <c r="FX97" s="15"/>
      <c r="FY97" s="29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>
        <v>81000</v>
      </c>
      <c r="GK97" s="15">
        <v>53465.27</v>
      </c>
      <c r="GL97" s="15"/>
      <c r="GM97" s="15"/>
      <c r="GN97" s="19">
        <f t="shared" si="16"/>
        <v>0</v>
      </c>
      <c r="GO97" s="19">
        <f t="shared" si="17"/>
        <v>0</v>
      </c>
      <c r="GP97" s="29"/>
      <c r="GQ97" s="29"/>
      <c r="GR97" s="29"/>
      <c r="GS97" s="29"/>
      <c r="GT97" s="15"/>
      <c r="GU97" s="29"/>
      <c r="GV97" s="15"/>
      <c r="GW97" s="29"/>
      <c r="GX97" s="15"/>
      <c r="GY97" s="15"/>
      <c r="GZ97" s="15"/>
      <c r="HA97" s="15"/>
      <c r="HB97" s="15"/>
      <c r="HC97" s="15"/>
      <c r="HD97" s="15"/>
      <c r="HE97" s="15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3"/>
      <c r="KV97" s="13"/>
      <c r="KW97" s="13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</row>
    <row r="98" spans="1:610" x14ac:dyDescent="0.25">
      <c r="A98" s="5" t="s">
        <v>106</v>
      </c>
      <c r="B98" s="19">
        <f t="shared" si="11"/>
        <v>4545052</v>
      </c>
      <c r="C98" s="19">
        <f t="shared" si="12"/>
        <v>3400365</v>
      </c>
      <c r="D98" s="31">
        <f t="shared" si="13"/>
        <v>4104420</v>
      </c>
      <c r="E98" s="31">
        <f t="shared" si="14"/>
        <v>3078306</v>
      </c>
      <c r="F98" s="15">
        <v>3935500</v>
      </c>
      <c r="G98" s="29">
        <v>2951622</v>
      </c>
      <c r="H98" s="15">
        <v>168920</v>
      </c>
      <c r="I98" s="29">
        <v>126684</v>
      </c>
      <c r="J98" s="19">
        <f t="shared" si="10"/>
        <v>359632</v>
      </c>
      <c r="K98" s="19">
        <f t="shared" si="10"/>
        <v>269724</v>
      </c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29"/>
      <c r="X98" s="15"/>
      <c r="Y98" s="15"/>
      <c r="Z98" s="15"/>
      <c r="AA98" s="15"/>
      <c r="AB98" s="18"/>
      <c r="AC98" s="15"/>
      <c r="AD98" s="15"/>
      <c r="AE98" s="15"/>
      <c r="AF98" s="15"/>
      <c r="AG98" s="15"/>
      <c r="AH98" s="15"/>
      <c r="AI98" s="15"/>
      <c r="AJ98" s="15"/>
      <c r="AK98" s="29"/>
      <c r="AL98" s="15"/>
      <c r="AM98" s="15"/>
      <c r="AN98" s="15"/>
      <c r="AO98" s="29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29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29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29"/>
      <c r="DD98" s="15"/>
      <c r="DE98" s="15"/>
      <c r="DF98" s="15"/>
      <c r="DG98" s="15"/>
      <c r="DH98" s="15"/>
      <c r="DI98" s="15"/>
      <c r="DJ98" s="15"/>
      <c r="DK98" s="29"/>
      <c r="DL98" s="15"/>
      <c r="DM98" s="29"/>
      <c r="DN98" s="15"/>
      <c r="DO98" s="15"/>
      <c r="DP98" s="15"/>
      <c r="DQ98" s="15"/>
      <c r="DR98" s="15"/>
      <c r="DS98" s="15"/>
      <c r="DT98" s="15"/>
      <c r="DU98" s="29"/>
      <c r="DV98" s="15"/>
      <c r="DW98" s="15"/>
      <c r="DX98" s="15"/>
      <c r="DY98" s="15"/>
      <c r="DZ98" s="15"/>
      <c r="EA98" s="15"/>
      <c r="EB98" s="15"/>
      <c r="EC98" s="15"/>
      <c r="ED98" s="15"/>
      <c r="EE98" s="29"/>
      <c r="EF98" s="15"/>
      <c r="EG98" s="15"/>
      <c r="EH98" s="15"/>
      <c r="EI98" s="15"/>
      <c r="EJ98" s="15"/>
      <c r="EK98" s="15"/>
      <c r="EL98" s="37">
        <v>359632</v>
      </c>
      <c r="EM98" s="29">
        <v>269724</v>
      </c>
      <c r="EN98" s="15"/>
      <c r="EO98" s="15"/>
      <c r="EP98" s="15"/>
      <c r="EQ98" s="15"/>
      <c r="ER98" s="15"/>
      <c r="ES98" s="15"/>
      <c r="ET98" s="15"/>
      <c r="EU98" s="29"/>
      <c r="EV98" s="15"/>
      <c r="EW98" s="15"/>
      <c r="EX98" s="15"/>
      <c r="EY98" s="29"/>
      <c r="EZ98" s="15"/>
      <c r="FA98" s="29"/>
      <c r="FB98" s="15"/>
      <c r="FC98" s="15"/>
      <c r="FD98" s="15"/>
      <c r="FE98" s="15"/>
      <c r="FF98" s="15"/>
      <c r="FG98" s="15"/>
      <c r="FH98" s="19">
        <f t="shared" si="15"/>
        <v>81000</v>
      </c>
      <c r="FI98" s="19">
        <f t="shared" si="15"/>
        <v>52335</v>
      </c>
      <c r="FJ98" s="15"/>
      <c r="FK98" s="29"/>
      <c r="FL98" s="15"/>
      <c r="FM98" s="15"/>
      <c r="FN98" s="15"/>
      <c r="FO98" s="29"/>
      <c r="FP98" s="15"/>
      <c r="FQ98" s="15"/>
      <c r="FR98" s="15"/>
      <c r="FS98" s="15"/>
      <c r="FT98" s="15"/>
      <c r="FU98" s="15"/>
      <c r="FV98" s="15"/>
      <c r="FW98" s="15"/>
      <c r="FX98" s="15"/>
      <c r="FY98" s="29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>
        <v>81000</v>
      </c>
      <c r="GK98" s="15">
        <v>52335</v>
      </c>
      <c r="GL98" s="15"/>
      <c r="GM98" s="15"/>
      <c r="GN98" s="19">
        <f t="shared" si="16"/>
        <v>0</v>
      </c>
      <c r="GO98" s="19">
        <f t="shared" si="17"/>
        <v>0</v>
      </c>
      <c r="GP98" s="29"/>
      <c r="GQ98" s="29"/>
      <c r="GR98" s="29"/>
      <c r="GS98" s="29"/>
      <c r="GT98" s="15"/>
      <c r="GU98" s="29"/>
      <c r="GV98" s="15"/>
      <c r="GW98" s="29"/>
      <c r="GX98" s="15"/>
      <c r="GY98" s="15"/>
      <c r="GZ98" s="15"/>
      <c r="HA98" s="15"/>
      <c r="HB98" s="15"/>
      <c r="HC98" s="15"/>
      <c r="HD98" s="15"/>
      <c r="HE98" s="15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3"/>
      <c r="KV98" s="13"/>
      <c r="KW98" s="13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</row>
    <row r="99" spans="1:610" x14ac:dyDescent="0.25">
      <c r="A99" s="4" t="s">
        <v>107</v>
      </c>
      <c r="B99" s="19">
        <f t="shared" si="11"/>
        <v>194926175.55000001</v>
      </c>
      <c r="C99" s="19">
        <f t="shared" si="12"/>
        <v>128828139.13</v>
      </c>
      <c r="D99" s="31">
        <f t="shared" si="13"/>
        <v>75659230</v>
      </c>
      <c r="E99" s="31">
        <f t="shared" si="14"/>
        <v>56744415</v>
      </c>
      <c r="F99" s="15">
        <v>66431600</v>
      </c>
      <c r="G99" s="29">
        <v>49823694</v>
      </c>
      <c r="H99" s="15">
        <v>9227630</v>
      </c>
      <c r="I99" s="29">
        <v>6920721</v>
      </c>
      <c r="J99" s="19">
        <f t="shared" si="10"/>
        <v>59096896.109999999</v>
      </c>
      <c r="K99" s="19">
        <f t="shared" si="10"/>
        <v>28085134.129999995</v>
      </c>
      <c r="L99" s="15"/>
      <c r="M99" s="15"/>
      <c r="N99" s="15"/>
      <c r="O99" s="15"/>
      <c r="P99" s="15"/>
      <c r="Q99" s="15"/>
      <c r="R99" s="15"/>
      <c r="S99" s="15"/>
      <c r="T99" s="15">
        <v>71236.92</v>
      </c>
      <c r="U99" s="15"/>
      <c r="V99" s="15">
        <v>1117058.69</v>
      </c>
      <c r="W99" s="29">
        <v>929336.72</v>
      </c>
      <c r="X99" s="15"/>
      <c r="Y99" s="15"/>
      <c r="Z99" s="15"/>
      <c r="AA99" s="15"/>
      <c r="AB99" s="18"/>
      <c r="AC99" s="15"/>
      <c r="AD99" s="15"/>
      <c r="AE99" s="15"/>
      <c r="AF99" s="15"/>
      <c r="AG99" s="15"/>
      <c r="AH99" s="15"/>
      <c r="AI99" s="15"/>
      <c r="AJ99" s="15">
        <v>774574.84</v>
      </c>
      <c r="AK99" s="29">
        <v>580961</v>
      </c>
      <c r="AL99" s="15">
        <v>1900042</v>
      </c>
      <c r="AM99" s="15">
        <v>1425031</v>
      </c>
      <c r="AN99" s="15">
        <v>922122.46</v>
      </c>
      <c r="AO99" s="29">
        <v>691591.83</v>
      </c>
      <c r="AP99" s="15"/>
      <c r="AQ99" s="15"/>
      <c r="AR99" s="15">
        <v>4662107</v>
      </c>
      <c r="AS99" s="15">
        <v>4206397.24</v>
      </c>
      <c r="AT99" s="15"/>
      <c r="AU99" s="15"/>
      <c r="AV99" s="15">
        <v>258990.34</v>
      </c>
      <c r="AW99" s="15">
        <v>258990.34</v>
      </c>
      <c r="AX99" s="15">
        <v>1508145.64</v>
      </c>
      <c r="AY99" s="15">
        <v>226221.85</v>
      </c>
      <c r="AZ99" s="15"/>
      <c r="BA99" s="15"/>
      <c r="BB99" s="15"/>
      <c r="BC99" s="15"/>
      <c r="BD99" s="15">
        <v>330330</v>
      </c>
      <c r="BE99" s="15">
        <v>135543.96</v>
      </c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37">
        <v>1378102</v>
      </c>
      <c r="BS99" s="15">
        <v>1033576.5</v>
      </c>
      <c r="BT99" s="15">
        <v>6006371.1299999999</v>
      </c>
      <c r="BU99" s="29">
        <v>0</v>
      </c>
      <c r="BV99" s="15"/>
      <c r="BW99" s="15"/>
      <c r="BX99" s="15"/>
      <c r="BY99" s="15"/>
      <c r="BZ99" s="15"/>
      <c r="CA99" s="15"/>
      <c r="CB99" s="15"/>
      <c r="CC99" s="15"/>
      <c r="CD99" s="15">
        <v>19545054.829999998</v>
      </c>
      <c r="CE99" s="15">
        <v>3729315.52</v>
      </c>
      <c r="CF99" s="29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29"/>
      <c r="DD99" s="15"/>
      <c r="DE99" s="15"/>
      <c r="DF99" s="15"/>
      <c r="DG99" s="15"/>
      <c r="DH99" s="35">
        <v>1761662.45</v>
      </c>
      <c r="DI99" s="15">
        <v>0</v>
      </c>
      <c r="DJ99" s="35">
        <v>7918182.3600000003</v>
      </c>
      <c r="DK99" s="29">
        <v>6034147.8899999997</v>
      </c>
      <c r="DL99" s="15"/>
      <c r="DM99" s="29"/>
      <c r="DN99" s="15"/>
      <c r="DO99" s="15"/>
      <c r="DP99" s="15"/>
      <c r="DQ99" s="15"/>
      <c r="DR99" s="15"/>
      <c r="DS99" s="15"/>
      <c r="DT99" s="15"/>
      <c r="DU99" s="29"/>
      <c r="DV99" s="15"/>
      <c r="DW99" s="15"/>
      <c r="DX99" s="15"/>
      <c r="DY99" s="15"/>
      <c r="DZ99" s="15"/>
      <c r="EA99" s="15"/>
      <c r="EB99" s="15">
        <v>88757.45</v>
      </c>
      <c r="EC99" s="15">
        <v>88757.45</v>
      </c>
      <c r="ED99" s="15"/>
      <c r="EE99" s="29"/>
      <c r="EF99" s="15"/>
      <c r="EG99" s="15"/>
      <c r="EH99" s="15"/>
      <c r="EI99" s="15"/>
      <c r="EJ99" s="15"/>
      <c r="EK99" s="15"/>
      <c r="EL99" s="41">
        <v>5435341</v>
      </c>
      <c r="EM99" s="29">
        <v>4076505</v>
      </c>
      <c r="EN99" s="37">
        <v>4418817</v>
      </c>
      <c r="EO99" s="15">
        <v>4172155.75</v>
      </c>
      <c r="EP99" s="15"/>
      <c r="EQ99" s="15"/>
      <c r="ER99" s="15"/>
      <c r="ES99" s="15"/>
      <c r="ET99" s="35">
        <v>1000000</v>
      </c>
      <c r="EU99" s="29">
        <v>496602.08</v>
      </c>
      <c r="EV99" s="15"/>
      <c r="EW99" s="15"/>
      <c r="EX99" s="15"/>
      <c r="EY99" s="29"/>
      <c r="EZ99" s="15"/>
      <c r="FA99" s="29"/>
      <c r="FB99" s="15"/>
      <c r="FC99" s="15"/>
      <c r="FD99" s="15"/>
      <c r="FE99" s="15"/>
      <c r="FF99" s="15"/>
      <c r="FG99" s="15"/>
      <c r="FH99" s="19">
        <f t="shared" si="15"/>
        <v>58679239.439999998</v>
      </c>
      <c r="FI99" s="19">
        <f t="shared" si="15"/>
        <v>43477878</v>
      </c>
      <c r="FJ99" s="15">
        <v>21836074</v>
      </c>
      <c r="FK99" s="29">
        <v>16317800</v>
      </c>
      <c r="FL99" s="15"/>
      <c r="FM99" s="15"/>
      <c r="FN99" s="15">
        <v>33981370.25</v>
      </c>
      <c r="FO99" s="29">
        <v>25534900</v>
      </c>
      <c r="FP99" s="15"/>
      <c r="FQ99" s="15"/>
      <c r="FR99" s="15">
        <v>36345</v>
      </c>
      <c r="FS99" s="15">
        <v>27300</v>
      </c>
      <c r="FT99" s="15">
        <v>316921</v>
      </c>
      <c r="FU99" s="15">
        <v>172800</v>
      </c>
      <c r="FV99" s="15">
        <v>909556.35</v>
      </c>
      <c r="FW99" s="15">
        <v>400019.84</v>
      </c>
      <c r="FX99" s="15">
        <v>1073457</v>
      </c>
      <c r="FY99" s="29">
        <v>696500</v>
      </c>
      <c r="FZ99" s="15">
        <v>25410</v>
      </c>
      <c r="GA99" s="15">
        <v>0</v>
      </c>
      <c r="GB99" s="15">
        <v>6288</v>
      </c>
      <c r="GC99" s="15">
        <v>6288</v>
      </c>
      <c r="GD99" s="15">
        <v>391275.93</v>
      </c>
      <c r="GE99" s="15">
        <v>291755</v>
      </c>
      <c r="GF99" s="15">
        <v>30519.51</v>
      </c>
      <c r="GG99" s="15">
        <v>30515.16</v>
      </c>
      <c r="GH99" s="15">
        <v>63176.4</v>
      </c>
      <c r="GI99" s="15">
        <v>0</v>
      </c>
      <c r="GJ99" s="15"/>
      <c r="GK99" s="15"/>
      <c r="GL99" s="15">
        <v>8846</v>
      </c>
      <c r="GM99" s="15">
        <v>0</v>
      </c>
      <c r="GN99" s="19">
        <f t="shared" si="16"/>
        <v>1490810</v>
      </c>
      <c r="GO99" s="19">
        <f t="shared" si="17"/>
        <v>520712</v>
      </c>
      <c r="GP99" s="29">
        <v>1275960</v>
      </c>
      <c r="GQ99" s="29">
        <v>305862</v>
      </c>
      <c r="GR99" s="29"/>
      <c r="GS99" s="29"/>
      <c r="GT99" s="15">
        <v>214850</v>
      </c>
      <c r="GU99" s="29">
        <v>214850</v>
      </c>
      <c r="GV99" s="15"/>
      <c r="GW99" s="29"/>
      <c r="GX99" s="15"/>
      <c r="GY99" s="15"/>
      <c r="GZ99" s="15"/>
      <c r="HA99" s="15"/>
      <c r="HB99" s="15"/>
      <c r="HC99" s="15"/>
      <c r="HD99" s="15"/>
      <c r="HE99" s="15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3"/>
      <c r="KV99" s="13"/>
      <c r="KW99" s="13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</row>
    <row r="100" spans="1:610" x14ac:dyDescent="0.25">
      <c r="A100" s="5" t="s">
        <v>108</v>
      </c>
      <c r="B100" s="19">
        <f t="shared" si="11"/>
        <v>55611813.689999998</v>
      </c>
      <c r="C100" s="19">
        <f t="shared" si="12"/>
        <v>21463367.52</v>
      </c>
      <c r="D100" s="31">
        <f t="shared" si="13"/>
        <v>8766300</v>
      </c>
      <c r="E100" s="31">
        <f t="shared" si="14"/>
        <v>6574725</v>
      </c>
      <c r="F100" s="15">
        <v>8766300</v>
      </c>
      <c r="G100" s="29">
        <v>6574725</v>
      </c>
      <c r="H100" s="15">
        <v>0</v>
      </c>
      <c r="I100" s="29">
        <v>0</v>
      </c>
      <c r="J100" s="19">
        <f t="shared" si="10"/>
        <v>23024323.690000001</v>
      </c>
      <c r="K100" s="19">
        <f t="shared" si="10"/>
        <v>14746826.289999999</v>
      </c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29"/>
      <c r="X100" s="15"/>
      <c r="Y100" s="15"/>
      <c r="Z100" s="15"/>
      <c r="AA100" s="15"/>
      <c r="AB100" s="18"/>
      <c r="AC100" s="15"/>
      <c r="AD100" s="15"/>
      <c r="AE100" s="15"/>
      <c r="AF100" s="15"/>
      <c r="AG100" s="15"/>
      <c r="AH100" s="15"/>
      <c r="AI100" s="15"/>
      <c r="AJ100" s="15"/>
      <c r="AK100" s="29"/>
      <c r="AL100" s="15"/>
      <c r="AM100" s="15"/>
      <c r="AN100" s="15"/>
      <c r="AO100" s="29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>
        <v>2081141.14</v>
      </c>
      <c r="BU100" s="29">
        <v>0</v>
      </c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29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35">
        <v>20000000</v>
      </c>
      <c r="DA100" s="15">
        <v>14746826.289999999</v>
      </c>
      <c r="DB100" s="15">
        <v>943182.55</v>
      </c>
      <c r="DC100" s="29">
        <v>0</v>
      </c>
      <c r="DD100" s="15"/>
      <c r="DE100" s="15"/>
      <c r="DF100" s="15"/>
      <c r="DG100" s="15"/>
      <c r="DH100" s="15"/>
      <c r="DI100" s="15"/>
      <c r="DJ100" s="15"/>
      <c r="DK100" s="29"/>
      <c r="DL100" s="15"/>
      <c r="DM100" s="29"/>
      <c r="DN100" s="15"/>
      <c r="DO100" s="15"/>
      <c r="DP100" s="15"/>
      <c r="DQ100" s="15"/>
      <c r="DR100" s="15"/>
      <c r="DS100" s="15"/>
      <c r="DT100" s="15"/>
      <c r="DU100" s="29"/>
      <c r="DV100" s="15"/>
      <c r="DW100" s="15"/>
      <c r="DX100" s="15"/>
      <c r="DY100" s="15"/>
      <c r="DZ100" s="15"/>
      <c r="EA100" s="15"/>
      <c r="EB100" s="15"/>
      <c r="EC100" s="15"/>
      <c r="ED100" s="15"/>
      <c r="EE100" s="29"/>
      <c r="EF100" s="15"/>
      <c r="EG100" s="15"/>
      <c r="EH100" s="15"/>
      <c r="EI100" s="15"/>
      <c r="EJ100" s="15"/>
      <c r="EK100" s="15"/>
      <c r="EL100" s="15"/>
      <c r="EM100" s="29"/>
      <c r="EN100" s="15"/>
      <c r="EO100" s="15"/>
      <c r="EP100" s="15"/>
      <c r="EQ100" s="15"/>
      <c r="ER100" s="15"/>
      <c r="ES100" s="15"/>
      <c r="ET100" s="15"/>
      <c r="EU100" s="29"/>
      <c r="EV100" s="15"/>
      <c r="EW100" s="15"/>
      <c r="EX100" s="15"/>
      <c r="EY100" s="29"/>
      <c r="EZ100" s="15"/>
      <c r="FA100" s="29"/>
      <c r="FB100" s="15"/>
      <c r="FC100" s="15"/>
      <c r="FD100" s="15"/>
      <c r="FE100" s="15"/>
      <c r="FF100" s="15"/>
      <c r="FG100" s="15"/>
      <c r="FH100" s="19">
        <f t="shared" si="15"/>
        <v>202300</v>
      </c>
      <c r="FI100" s="19">
        <f t="shared" si="15"/>
        <v>141816.23000000001</v>
      </c>
      <c r="FJ100" s="15"/>
      <c r="FK100" s="29"/>
      <c r="FL100" s="15"/>
      <c r="FM100" s="15"/>
      <c r="FN100" s="15"/>
      <c r="FO100" s="29"/>
      <c r="FP100" s="15"/>
      <c r="FQ100" s="15"/>
      <c r="FR100" s="15"/>
      <c r="FS100" s="15"/>
      <c r="FT100" s="15"/>
      <c r="FU100" s="15"/>
      <c r="FV100" s="15"/>
      <c r="FW100" s="15"/>
      <c r="FX100" s="15"/>
      <c r="FY100" s="29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>
        <v>202300</v>
      </c>
      <c r="GK100" s="15">
        <v>141816.23000000001</v>
      </c>
      <c r="GL100" s="15"/>
      <c r="GM100" s="15"/>
      <c r="GN100" s="19">
        <f t="shared" si="16"/>
        <v>23618890</v>
      </c>
      <c r="GO100" s="19">
        <f t="shared" si="17"/>
        <v>0</v>
      </c>
      <c r="GP100" s="29"/>
      <c r="GQ100" s="29"/>
      <c r="GR100" s="29"/>
      <c r="GS100" s="29"/>
      <c r="GT100" s="15"/>
      <c r="GU100" s="29"/>
      <c r="GV100" s="15">
        <v>23618890</v>
      </c>
      <c r="GW100" s="29">
        <v>0</v>
      </c>
      <c r="GX100" s="15"/>
      <c r="GY100" s="15"/>
      <c r="GZ100" s="15"/>
      <c r="HA100" s="15"/>
      <c r="HB100" s="15"/>
      <c r="HC100" s="15"/>
      <c r="HD100" s="15"/>
      <c r="HE100" s="15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3"/>
      <c r="KV100" s="13"/>
      <c r="KW100" s="13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</row>
    <row r="101" spans="1:610" x14ac:dyDescent="0.25">
      <c r="A101" s="5" t="s">
        <v>109</v>
      </c>
      <c r="B101" s="19">
        <f t="shared" si="11"/>
        <v>3940637</v>
      </c>
      <c r="C101" s="19">
        <f t="shared" si="12"/>
        <v>2955747.59</v>
      </c>
      <c r="D101" s="31">
        <f t="shared" si="13"/>
        <v>3859637</v>
      </c>
      <c r="E101" s="31">
        <f t="shared" si="14"/>
        <v>2899746</v>
      </c>
      <c r="F101" s="15">
        <v>3771100</v>
      </c>
      <c r="G101" s="29">
        <v>2828322</v>
      </c>
      <c r="H101" s="15">
        <v>88537</v>
      </c>
      <c r="I101" s="29">
        <v>71424</v>
      </c>
      <c r="J101" s="19">
        <f t="shared" si="10"/>
        <v>0</v>
      </c>
      <c r="K101" s="19">
        <f t="shared" si="10"/>
        <v>0</v>
      </c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29"/>
      <c r="X101" s="15"/>
      <c r="Y101" s="15"/>
      <c r="Z101" s="15"/>
      <c r="AA101" s="15"/>
      <c r="AB101" s="18"/>
      <c r="AC101" s="15"/>
      <c r="AD101" s="15"/>
      <c r="AE101" s="15"/>
      <c r="AF101" s="15"/>
      <c r="AG101" s="15"/>
      <c r="AH101" s="15"/>
      <c r="AI101" s="15"/>
      <c r="AJ101" s="15"/>
      <c r="AK101" s="29"/>
      <c r="AL101" s="15"/>
      <c r="AM101" s="15"/>
      <c r="AN101" s="15"/>
      <c r="AO101" s="29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29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29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29"/>
      <c r="DD101" s="15"/>
      <c r="DE101" s="15"/>
      <c r="DF101" s="15"/>
      <c r="DG101" s="15"/>
      <c r="DH101" s="15"/>
      <c r="DI101" s="15"/>
      <c r="DJ101" s="15"/>
      <c r="DK101" s="29"/>
      <c r="DL101" s="15"/>
      <c r="DM101" s="29"/>
      <c r="DN101" s="15"/>
      <c r="DO101" s="15"/>
      <c r="DP101" s="15"/>
      <c r="DQ101" s="15"/>
      <c r="DR101" s="15"/>
      <c r="DS101" s="15"/>
      <c r="DT101" s="15"/>
      <c r="DU101" s="29"/>
      <c r="DV101" s="15"/>
      <c r="DW101" s="15"/>
      <c r="DX101" s="15"/>
      <c r="DY101" s="15"/>
      <c r="DZ101" s="15"/>
      <c r="EA101" s="15"/>
      <c r="EB101" s="15"/>
      <c r="EC101" s="15"/>
      <c r="ED101" s="15"/>
      <c r="EE101" s="29"/>
      <c r="EF101" s="15"/>
      <c r="EG101" s="15"/>
      <c r="EH101" s="15"/>
      <c r="EI101" s="15"/>
      <c r="EJ101" s="15"/>
      <c r="EK101" s="15"/>
      <c r="EL101" s="15"/>
      <c r="EM101" s="29"/>
      <c r="EN101" s="15"/>
      <c r="EO101" s="15"/>
      <c r="EP101" s="15"/>
      <c r="EQ101" s="15"/>
      <c r="ER101" s="15"/>
      <c r="ES101" s="15"/>
      <c r="ET101" s="15"/>
      <c r="EU101" s="29"/>
      <c r="EV101" s="15"/>
      <c r="EW101" s="15"/>
      <c r="EX101" s="15"/>
      <c r="EY101" s="29"/>
      <c r="EZ101" s="15"/>
      <c r="FA101" s="29"/>
      <c r="FB101" s="15"/>
      <c r="FC101" s="15"/>
      <c r="FD101" s="15"/>
      <c r="FE101" s="15"/>
      <c r="FF101" s="15"/>
      <c r="FG101" s="15"/>
      <c r="FH101" s="19">
        <f t="shared" si="15"/>
        <v>81000</v>
      </c>
      <c r="FI101" s="19">
        <f t="shared" si="15"/>
        <v>56001.59</v>
      </c>
      <c r="FJ101" s="15"/>
      <c r="FK101" s="29"/>
      <c r="FL101" s="15"/>
      <c r="FM101" s="15"/>
      <c r="FN101" s="15"/>
      <c r="FO101" s="29"/>
      <c r="FP101" s="15"/>
      <c r="FQ101" s="15"/>
      <c r="FR101" s="15"/>
      <c r="FS101" s="15"/>
      <c r="FT101" s="15"/>
      <c r="FU101" s="15"/>
      <c r="FV101" s="15"/>
      <c r="FW101" s="15"/>
      <c r="FX101" s="15"/>
      <c r="FY101" s="29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>
        <v>81000</v>
      </c>
      <c r="GK101" s="15">
        <v>56001.59</v>
      </c>
      <c r="GL101" s="15"/>
      <c r="GM101" s="15"/>
      <c r="GN101" s="19">
        <f t="shared" si="16"/>
        <v>0</v>
      </c>
      <c r="GO101" s="19">
        <f t="shared" si="17"/>
        <v>0</v>
      </c>
      <c r="GP101" s="29"/>
      <c r="GQ101" s="29"/>
      <c r="GR101" s="29"/>
      <c r="GS101" s="29"/>
      <c r="GT101" s="15"/>
      <c r="GU101" s="29"/>
      <c r="GV101" s="15"/>
      <c r="GW101" s="29"/>
      <c r="GX101" s="15"/>
      <c r="GY101" s="15"/>
      <c r="GZ101" s="15"/>
      <c r="HA101" s="15"/>
      <c r="HB101" s="15"/>
      <c r="HC101" s="15"/>
      <c r="HD101" s="15"/>
      <c r="HE101" s="15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3"/>
      <c r="KV101" s="13"/>
      <c r="KW101" s="13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</row>
    <row r="102" spans="1:610" x14ac:dyDescent="0.25">
      <c r="A102" s="5" t="s">
        <v>110</v>
      </c>
      <c r="B102" s="19">
        <f t="shared" si="11"/>
        <v>10251065</v>
      </c>
      <c r="C102" s="19">
        <f t="shared" si="12"/>
        <v>6086779.25</v>
      </c>
      <c r="D102" s="31">
        <f t="shared" si="13"/>
        <v>7898065</v>
      </c>
      <c r="E102" s="31">
        <f t="shared" si="14"/>
        <v>5931715</v>
      </c>
      <c r="F102" s="15">
        <v>7766400</v>
      </c>
      <c r="G102" s="29">
        <v>5824800</v>
      </c>
      <c r="H102" s="15">
        <v>131665</v>
      </c>
      <c r="I102" s="29">
        <v>106915</v>
      </c>
      <c r="J102" s="19">
        <f t="shared" si="10"/>
        <v>2272000</v>
      </c>
      <c r="K102" s="19">
        <f t="shared" si="10"/>
        <v>98210.97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29"/>
      <c r="X102" s="15"/>
      <c r="Y102" s="15"/>
      <c r="Z102" s="15"/>
      <c r="AA102" s="15"/>
      <c r="AB102" s="18"/>
      <c r="AC102" s="15"/>
      <c r="AD102" s="15"/>
      <c r="AE102" s="15"/>
      <c r="AF102" s="15"/>
      <c r="AG102" s="15"/>
      <c r="AH102" s="15"/>
      <c r="AI102" s="15"/>
      <c r="AJ102" s="15"/>
      <c r="AK102" s="29"/>
      <c r="AL102" s="15"/>
      <c r="AM102" s="15"/>
      <c r="AN102" s="15"/>
      <c r="AO102" s="29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29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29"/>
      <c r="CG102" s="15"/>
      <c r="CH102" s="15"/>
      <c r="CI102" s="15"/>
      <c r="CJ102" s="15">
        <v>2000000</v>
      </c>
      <c r="CK102" s="15">
        <v>0</v>
      </c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29"/>
      <c r="DD102" s="15"/>
      <c r="DE102" s="15"/>
      <c r="DF102" s="15"/>
      <c r="DG102" s="15"/>
      <c r="DH102" s="15"/>
      <c r="DI102" s="15"/>
      <c r="DJ102" s="15"/>
      <c r="DK102" s="29"/>
      <c r="DL102" s="15"/>
      <c r="DM102" s="29"/>
      <c r="DN102" s="15"/>
      <c r="DO102" s="15"/>
      <c r="DP102" s="15"/>
      <c r="DQ102" s="15"/>
      <c r="DR102" s="15"/>
      <c r="DS102" s="15"/>
      <c r="DT102" s="15"/>
      <c r="DU102" s="29"/>
      <c r="DV102" s="15"/>
      <c r="DW102" s="15"/>
      <c r="DX102" s="15"/>
      <c r="DY102" s="15"/>
      <c r="DZ102" s="15"/>
      <c r="EA102" s="15"/>
      <c r="EB102" s="15"/>
      <c r="EC102" s="15"/>
      <c r="ED102" s="15"/>
      <c r="EE102" s="29"/>
      <c r="EF102" s="15"/>
      <c r="EG102" s="15"/>
      <c r="EH102" s="15"/>
      <c r="EI102" s="15"/>
      <c r="EJ102" s="15"/>
      <c r="EK102" s="15"/>
      <c r="EL102" s="15"/>
      <c r="EM102" s="29"/>
      <c r="EN102" s="15"/>
      <c r="EO102" s="15"/>
      <c r="EP102" s="15"/>
      <c r="EQ102" s="15"/>
      <c r="ER102" s="15"/>
      <c r="ES102" s="15"/>
      <c r="ET102" s="15"/>
      <c r="EU102" s="29"/>
      <c r="EV102" s="15"/>
      <c r="EW102" s="15"/>
      <c r="EX102" s="15"/>
      <c r="EY102" s="29"/>
      <c r="EZ102" s="35">
        <v>272000</v>
      </c>
      <c r="FA102" s="29">
        <v>98210.97</v>
      </c>
      <c r="FB102" s="15"/>
      <c r="FC102" s="15"/>
      <c r="FD102" s="15"/>
      <c r="FE102" s="15"/>
      <c r="FF102" s="15"/>
      <c r="FG102" s="15"/>
      <c r="FH102" s="19">
        <f t="shared" si="15"/>
        <v>81000</v>
      </c>
      <c r="FI102" s="19">
        <f t="shared" si="15"/>
        <v>56853.279999999999</v>
      </c>
      <c r="FJ102" s="15"/>
      <c r="FK102" s="29"/>
      <c r="FL102" s="15"/>
      <c r="FM102" s="15"/>
      <c r="FN102" s="15"/>
      <c r="FO102" s="29"/>
      <c r="FP102" s="15"/>
      <c r="FQ102" s="15"/>
      <c r="FR102" s="15"/>
      <c r="FS102" s="15"/>
      <c r="FT102" s="15"/>
      <c r="FU102" s="15"/>
      <c r="FV102" s="15"/>
      <c r="FW102" s="15"/>
      <c r="FX102" s="15"/>
      <c r="FY102" s="29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>
        <v>81000</v>
      </c>
      <c r="GK102" s="15">
        <v>56853.279999999999</v>
      </c>
      <c r="GL102" s="15"/>
      <c r="GM102" s="15"/>
      <c r="GN102" s="19">
        <f t="shared" si="16"/>
        <v>0</v>
      </c>
      <c r="GO102" s="19">
        <f t="shared" si="17"/>
        <v>0</v>
      </c>
      <c r="GP102" s="29"/>
      <c r="GQ102" s="29"/>
      <c r="GR102" s="29"/>
      <c r="GS102" s="29"/>
      <c r="GT102" s="15"/>
      <c r="GU102" s="29"/>
      <c r="GV102" s="15"/>
      <c r="GW102" s="29"/>
      <c r="GX102" s="15"/>
      <c r="GY102" s="15"/>
      <c r="GZ102" s="15"/>
      <c r="HA102" s="15"/>
      <c r="HB102" s="15"/>
      <c r="HC102" s="15"/>
      <c r="HD102" s="15"/>
      <c r="HE102" s="15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3"/>
      <c r="KV102" s="13"/>
      <c r="KW102" s="13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</row>
    <row r="103" spans="1:610" x14ac:dyDescent="0.25">
      <c r="A103" s="5" t="s">
        <v>111</v>
      </c>
      <c r="B103" s="19">
        <f t="shared" si="11"/>
        <v>3537854</v>
      </c>
      <c r="C103" s="19">
        <f t="shared" si="12"/>
        <v>2649897.48</v>
      </c>
      <c r="D103" s="31">
        <f t="shared" si="13"/>
        <v>3456854</v>
      </c>
      <c r="E103" s="31">
        <f t="shared" si="14"/>
        <v>2594838</v>
      </c>
      <c r="F103" s="15">
        <v>3332100</v>
      </c>
      <c r="G103" s="29">
        <v>2499075</v>
      </c>
      <c r="H103" s="15">
        <v>124754</v>
      </c>
      <c r="I103" s="29">
        <v>95763</v>
      </c>
      <c r="J103" s="19">
        <f t="shared" si="10"/>
        <v>0</v>
      </c>
      <c r="K103" s="19">
        <f t="shared" si="10"/>
        <v>0</v>
      </c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29"/>
      <c r="X103" s="15"/>
      <c r="Y103" s="15"/>
      <c r="Z103" s="15"/>
      <c r="AA103" s="15"/>
      <c r="AB103" s="18"/>
      <c r="AC103" s="15"/>
      <c r="AD103" s="15"/>
      <c r="AE103" s="15"/>
      <c r="AF103" s="15"/>
      <c r="AG103" s="15"/>
      <c r="AH103" s="15"/>
      <c r="AI103" s="15"/>
      <c r="AJ103" s="15"/>
      <c r="AK103" s="29"/>
      <c r="AL103" s="15"/>
      <c r="AM103" s="15"/>
      <c r="AN103" s="15"/>
      <c r="AO103" s="29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29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29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29"/>
      <c r="DD103" s="15"/>
      <c r="DE103" s="15"/>
      <c r="DF103" s="15"/>
      <c r="DG103" s="15"/>
      <c r="DH103" s="15"/>
      <c r="DI103" s="15"/>
      <c r="DJ103" s="15"/>
      <c r="DK103" s="29"/>
      <c r="DL103" s="15"/>
      <c r="DM103" s="29"/>
      <c r="DN103" s="15"/>
      <c r="DO103" s="15"/>
      <c r="DP103" s="15"/>
      <c r="DQ103" s="15"/>
      <c r="DR103" s="15"/>
      <c r="DS103" s="15"/>
      <c r="DT103" s="15"/>
      <c r="DU103" s="29"/>
      <c r="DV103" s="15"/>
      <c r="DW103" s="15"/>
      <c r="DX103" s="15"/>
      <c r="DY103" s="15"/>
      <c r="DZ103" s="15"/>
      <c r="EA103" s="15"/>
      <c r="EB103" s="15"/>
      <c r="EC103" s="15"/>
      <c r="ED103" s="15"/>
      <c r="EE103" s="29"/>
      <c r="EF103" s="15"/>
      <c r="EG103" s="15"/>
      <c r="EH103" s="15"/>
      <c r="EI103" s="15"/>
      <c r="EJ103" s="15"/>
      <c r="EK103" s="15"/>
      <c r="EL103" s="15"/>
      <c r="EM103" s="29"/>
      <c r="EN103" s="15"/>
      <c r="EO103" s="15"/>
      <c r="EP103" s="15"/>
      <c r="EQ103" s="15"/>
      <c r="ER103" s="15"/>
      <c r="ES103" s="15"/>
      <c r="ET103" s="15"/>
      <c r="EU103" s="29"/>
      <c r="EV103" s="15"/>
      <c r="EW103" s="15"/>
      <c r="EX103" s="15"/>
      <c r="EY103" s="29"/>
      <c r="EZ103" s="15"/>
      <c r="FA103" s="29"/>
      <c r="FB103" s="15"/>
      <c r="FC103" s="15"/>
      <c r="FD103" s="15"/>
      <c r="FE103" s="15"/>
      <c r="FF103" s="15"/>
      <c r="FG103" s="15"/>
      <c r="FH103" s="19">
        <f t="shared" si="15"/>
        <v>81000</v>
      </c>
      <c r="FI103" s="19">
        <f t="shared" si="15"/>
        <v>55059.48</v>
      </c>
      <c r="FJ103" s="15"/>
      <c r="FK103" s="29"/>
      <c r="FL103" s="15"/>
      <c r="FM103" s="15"/>
      <c r="FN103" s="15"/>
      <c r="FO103" s="29"/>
      <c r="FP103" s="15"/>
      <c r="FQ103" s="15"/>
      <c r="FR103" s="15"/>
      <c r="FS103" s="15"/>
      <c r="FT103" s="15"/>
      <c r="FU103" s="15"/>
      <c r="FV103" s="15"/>
      <c r="FW103" s="15"/>
      <c r="FX103" s="15"/>
      <c r="FY103" s="29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>
        <v>81000</v>
      </c>
      <c r="GK103" s="15">
        <v>55059.48</v>
      </c>
      <c r="GL103" s="15"/>
      <c r="GM103" s="15"/>
      <c r="GN103" s="19">
        <f t="shared" si="16"/>
        <v>0</v>
      </c>
      <c r="GO103" s="19">
        <f t="shared" si="17"/>
        <v>0</v>
      </c>
      <c r="GP103" s="29"/>
      <c r="GQ103" s="29"/>
      <c r="GR103" s="29"/>
      <c r="GS103" s="29"/>
      <c r="GT103" s="15"/>
      <c r="GU103" s="29"/>
      <c r="GV103" s="15"/>
      <c r="GW103" s="29"/>
      <c r="GX103" s="15"/>
      <c r="GY103" s="15"/>
      <c r="GZ103" s="15"/>
      <c r="HA103" s="15"/>
      <c r="HB103" s="15"/>
      <c r="HC103" s="15"/>
      <c r="HD103" s="15"/>
      <c r="HE103" s="15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3"/>
      <c r="KV103" s="13"/>
      <c r="KW103" s="13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</row>
    <row r="104" spans="1:610" x14ac:dyDescent="0.25">
      <c r="A104" s="5" t="s">
        <v>112</v>
      </c>
      <c r="B104" s="19">
        <f t="shared" si="11"/>
        <v>6287970</v>
      </c>
      <c r="C104" s="19">
        <f t="shared" si="12"/>
        <v>4710664.63</v>
      </c>
      <c r="D104" s="31">
        <f t="shared" si="13"/>
        <v>6206970</v>
      </c>
      <c r="E104" s="31">
        <f t="shared" si="14"/>
        <v>4655223</v>
      </c>
      <c r="F104" s="15">
        <v>6040300</v>
      </c>
      <c r="G104" s="29">
        <v>4530222</v>
      </c>
      <c r="H104" s="15">
        <v>166670</v>
      </c>
      <c r="I104" s="29">
        <v>125001</v>
      </c>
      <c r="J104" s="19">
        <f t="shared" si="10"/>
        <v>0</v>
      </c>
      <c r="K104" s="19">
        <f t="shared" si="10"/>
        <v>0</v>
      </c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29"/>
      <c r="X104" s="15"/>
      <c r="Y104" s="15"/>
      <c r="Z104" s="15"/>
      <c r="AA104" s="15"/>
      <c r="AB104" s="18"/>
      <c r="AC104" s="15"/>
      <c r="AD104" s="15"/>
      <c r="AE104" s="15"/>
      <c r="AF104" s="15"/>
      <c r="AG104" s="15"/>
      <c r="AH104" s="15"/>
      <c r="AI104" s="15"/>
      <c r="AJ104" s="15"/>
      <c r="AK104" s="29"/>
      <c r="AL104" s="15"/>
      <c r="AM104" s="15"/>
      <c r="AN104" s="15"/>
      <c r="AO104" s="29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29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29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29"/>
      <c r="DD104" s="15"/>
      <c r="DE104" s="15"/>
      <c r="DF104" s="15"/>
      <c r="DG104" s="15"/>
      <c r="DH104" s="15"/>
      <c r="DI104" s="15"/>
      <c r="DJ104" s="15"/>
      <c r="DK104" s="29"/>
      <c r="DL104" s="15"/>
      <c r="DM104" s="29"/>
      <c r="DN104" s="15"/>
      <c r="DO104" s="15"/>
      <c r="DP104" s="15"/>
      <c r="DQ104" s="15"/>
      <c r="DR104" s="15"/>
      <c r="DS104" s="15"/>
      <c r="DT104" s="15"/>
      <c r="DU104" s="29"/>
      <c r="DV104" s="15"/>
      <c r="DW104" s="15"/>
      <c r="DX104" s="15"/>
      <c r="DY104" s="15"/>
      <c r="DZ104" s="15"/>
      <c r="EA104" s="15"/>
      <c r="EB104" s="15"/>
      <c r="EC104" s="15"/>
      <c r="ED104" s="15"/>
      <c r="EE104" s="29"/>
      <c r="EF104" s="15"/>
      <c r="EG104" s="15"/>
      <c r="EH104" s="15"/>
      <c r="EI104" s="15"/>
      <c r="EJ104" s="15"/>
      <c r="EK104" s="15"/>
      <c r="EL104" s="15"/>
      <c r="EM104" s="29"/>
      <c r="EN104" s="15"/>
      <c r="EO104" s="15"/>
      <c r="EP104" s="15"/>
      <c r="EQ104" s="15"/>
      <c r="ER104" s="15"/>
      <c r="ES104" s="15"/>
      <c r="ET104" s="15"/>
      <c r="EU104" s="29"/>
      <c r="EV104" s="15"/>
      <c r="EW104" s="15"/>
      <c r="EX104" s="15"/>
      <c r="EY104" s="29"/>
      <c r="EZ104" s="15"/>
      <c r="FA104" s="29"/>
      <c r="FB104" s="15"/>
      <c r="FC104" s="15"/>
      <c r="FD104" s="15"/>
      <c r="FE104" s="15"/>
      <c r="FF104" s="15"/>
      <c r="FG104" s="15"/>
      <c r="FH104" s="19">
        <f t="shared" si="15"/>
        <v>81000</v>
      </c>
      <c r="FI104" s="19">
        <f t="shared" si="15"/>
        <v>55441.63</v>
      </c>
      <c r="FJ104" s="15"/>
      <c r="FK104" s="29"/>
      <c r="FL104" s="15"/>
      <c r="FM104" s="15"/>
      <c r="FN104" s="15"/>
      <c r="FO104" s="29"/>
      <c r="FP104" s="15"/>
      <c r="FQ104" s="15"/>
      <c r="FR104" s="15"/>
      <c r="FS104" s="15"/>
      <c r="FT104" s="15"/>
      <c r="FU104" s="15"/>
      <c r="FV104" s="15"/>
      <c r="FW104" s="15"/>
      <c r="FX104" s="15"/>
      <c r="FY104" s="29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>
        <v>81000</v>
      </c>
      <c r="GK104" s="15">
        <v>55441.63</v>
      </c>
      <c r="GL104" s="15"/>
      <c r="GM104" s="15"/>
      <c r="GN104" s="19">
        <f t="shared" si="16"/>
        <v>0</v>
      </c>
      <c r="GO104" s="19">
        <f t="shared" si="17"/>
        <v>0</v>
      </c>
      <c r="GP104" s="29"/>
      <c r="GQ104" s="29"/>
      <c r="GR104" s="29"/>
      <c r="GS104" s="29"/>
      <c r="GT104" s="15"/>
      <c r="GU104" s="29"/>
      <c r="GV104" s="15"/>
      <c r="GW104" s="29"/>
      <c r="GX104" s="15"/>
      <c r="GY104" s="15"/>
      <c r="GZ104" s="15"/>
      <c r="HA104" s="15"/>
      <c r="HB104" s="15"/>
      <c r="HC104" s="15"/>
      <c r="HD104" s="15"/>
      <c r="HE104" s="15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3"/>
      <c r="KV104" s="13"/>
      <c r="KW104" s="13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</row>
    <row r="105" spans="1:610" x14ac:dyDescent="0.25">
      <c r="A105" s="7" t="s">
        <v>113</v>
      </c>
      <c r="B105" s="19">
        <f t="shared" si="11"/>
        <v>514068640.09000003</v>
      </c>
      <c r="C105" s="19">
        <f t="shared" si="12"/>
        <v>367810591.82000005</v>
      </c>
      <c r="D105" s="31">
        <f t="shared" si="13"/>
        <v>180152087</v>
      </c>
      <c r="E105" s="31">
        <f t="shared" si="14"/>
        <v>137754202</v>
      </c>
      <c r="F105" s="15">
        <v>149010500</v>
      </c>
      <c r="G105" s="29">
        <v>111757869</v>
      </c>
      <c r="H105" s="15">
        <v>31141587</v>
      </c>
      <c r="I105" s="29">
        <v>25996333</v>
      </c>
      <c r="J105" s="19">
        <f t="shared" si="10"/>
        <v>128956839.00999999</v>
      </c>
      <c r="K105" s="19">
        <f t="shared" si="10"/>
        <v>78957279.75</v>
      </c>
      <c r="L105" s="15"/>
      <c r="M105" s="15"/>
      <c r="N105" s="15"/>
      <c r="O105" s="15"/>
      <c r="P105" s="15"/>
      <c r="Q105" s="15"/>
      <c r="R105" s="15"/>
      <c r="S105" s="15"/>
      <c r="T105" s="15">
        <v>71236.92</v>
      </c>
      <c r="U105" s="15"/>
      <c r="V105" s="15">
        <v>2234117.36</v>
      </c>
      <c r="W105" s="29">
        <v>1991051.28</v>
      </c>
      <c r="X105" s="15"/>
      <c r="Y105" s="15"/>
      <c r="Z105" s="15">
        <v>53808879.979999997</v>
      </c>
      <c r="AA105" s="15">
        <v>47206833.939999998</v>
      </c>
      <c r="AB105" s="18"/>
      <c r="AC105" s="15"/>
      <c r="AD105" s="15"/>
      <c r="AE105" s="15"/>
      <c r="AF105" s="15"/>
      <c r="AG105" s="15"/>
      <c r="AH105" s="15"/>
      <c r="AI105" s="15"/>
      <c r="AJ105" s="15">
        <v>1034374.78</v>
      </c>
      <c r="AK105" s="29">
        <v>775700</v>
      </c>
      <c r="AL105" s="15">
        <v>3278460</v>
      </c>
      <c r="AM105" s="15">
        <v>2458845</v>
      </c>
      <c r="AN105" s="15">
        <v>608545.15</v>
      </c>
      <c r="AO105" s="29">
        <v>456408.87</v>
      </c>
      <c r="AP105" s="15"/>
      <c r="AQ105" s="15"/>
      <c r="AR105" s="15"/>
      <c r="AS105" s="15"/>
      <c r="AT105" s="15"/>
      <c r="AU105" s="15"/>
      <c r="AV105" s="15">
        <v>1383459.73</v>
      </c>
      <c r="AW105" s="15">
        <v>1383459.73</v>
      </c>
      <c r="AX105" s="15">
        <v>5870826.0199999996</v>
      </c>
      <c r="AY105" s="15">
        <v>0</v>
      </c>
      <c r="AZ105" s="15">
        <v>4518345.82</v>
      </c>
      <c r="BA105" s="15">
        <v>4482676.84</v>
      </c>
      <c r="BB105" s="15"/>
      <c r="BC105" s="15"/>
      <c r="BD105" s="15">
        <v>813120</v>
      </c>
      <c r="BE105" s="15">
        <v>813120</v>
      </c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37">
        <v>2812392</v>
      </c>
      <c r="BS105" s="15">
        <v>2109294</v>
      </c>
      <c r="BT105" s="15">
        <v>5830631.7199999997</v>
      </c>
      <c r="BU105" s="29">
        <v>0</v>
      </c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29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29"/>
      <c r="DD105" s="15"/>
      <c r="DE105" s="15"/>
      <c r="DF105" s="15"/>
      <c r="DG105" s="15"/>
      <c r="DH105" s="38">
        <f>8808350+10025900</f>
        <v>18834250</v>
      </c>
      <c r="DI105" s="15">
        <v>0</v>
      </c>
      <c r="DJ105" s="38">
        <v>2862056.09</v>
      </c>
      <c r="DK105" s="29">
        <v>2497794.4</v>
      </c>
      <c r="DL105" s="15"/>
      <c r="DM105" s="29"/>
      <c r="DN105" s="15"/>
      <c r="DO105" s="15"/>
      <c r="DP105" s="15"/>
      <c r="DQ105" s="15"/>
      <c r="DR105" s="15"/>
      <c r="DS105" s="15"/>
      <c r="DT105" s="38">
        <v>6322136</v>
      </c>
      <c r="DU105" s="29">
        <v>0</v>
      </c>
      <c r="DV105" s="38">
        <v>63860</v>
      </c>
      <c r="DW105" s="15">
        <v>0</v>
      </c>
      <c r="DX105" s="15"/>
      <c r="DY105" s="15"/>
      <c r="DZ105" s="15"/>
      <c r="EA105" s="15"/>
      <c r="EB105" s="15">
        <v>88757.440000000002</v>
      </c>
      <c r="EC105" s="15">
        <v>88757.440000000002</v>
      </c>
      <c r="ED105" s="15"/>
      <c r="EE105" s="29"/>
      <c r="EF105" s="15">
        <v>636513</v>
      </c>
      <c r="EG105" s="15">
        <v>636513</v>
      </c>
      <c r="EH105" s="15">
        <v>107527</v>
      </c>
      <c r="EI105" s="15">
        <v>107527</v>
      </c>
      <c r="EJ105" s="15">
        <v>53763</v>
      </c>
      <c r="EK105" s="15">
        <v>53763</v>
      </c>
      <c r="EL105" s="41">
        <v>15170587</v>
      </c>
      <c r="EM105" s="29">
        <v>11377950</v>
      </c>
      <c r="EN105" s="15"/>
      <c r="EO105" s="15"/>
      <c r="EP105" s="15"/>
      <c r="EQ105" s="15"/>
      <c r="ER105" s="15"/>
      <c r="ES105" s="15"/>
      <c r="ET105" s="35">
        <v>2503000</v>
      </c>
      <c r="EU105" s="29">
        <v>2467585.25</v>
      </c>
      <c r="EV105" s="15"/>
      <c r="EW105" s="15"/>
      <c r="EX105" s="15">
        <v>50000</v>
      </c>
      <c r="EY105" s="29">
        <v>50000</v>
      </c>
      <c r="EZ105" s="15"/>
      <c r="FA105" s="29"/>
      <c r="FB105" s="15"/>
      <c r="FC105" s="15"/>
      <c r="FD105" s="15"/>
      <c r="FE105" s="15"/>
      <c r="FF105" s="15"/>
      <c r="FG105" s="15"/>
      <c r="FH105" s="19">
        <f t="shared" si="15"/>
        <v>200828994.08000001</v>
      </c>
      <c r="FI105" s="19">
        <f t="shared" si="15"/>
        <v>150391837.34</v>
      </c>
      <c r="FJ105" s="15">
        <v>88118998</v>
      </c>
      <c r="FK105" s="29">
        <v>66089000</v>
      </c>
      <c r="FL105" s="15"/>
      <c r="FM105" s="15"/>
      <c r="FN105" s="15">
        <v>105216559.5</v>
      </c>
      <c r="FO105" s="29">
        <v>79542400</v>
      </c>
      <c r="FP105" s="15"/>
      <c r="FQ105" s="15"/>
      <c r="FR105" s="15">
        <v>36345</v>
      </c>
      <c r="FS105" s="15">
        <v>24240</v>
      </c>
      <c r="FT105" s="15">
        <v>971634</v>
      </c>
      <c r="FU105" s="15">
        <v>647760</v>
      </c>
      <c r="FV105" s="15">
        <v>3162906.21</v>
      </c>
      <c r="FW105" s="15">
        <v>1535333.94</v>
      </c>
      <c r="FX105" s="15">
        <v>2146914</v>
      </c>
      <c r="FY105" s="29">
        <v>1890000</v>
      </c>
      <c r="FZ105" s="15">
        <v>76230</v>
      </c>
      <c r="GA105" s="15">
        <v>0</v>
      </c>
      <c r="GB105" s="15">
        <v>16352</v>
      </c>
      <c r="GC105" s="15">
        <v>0</v>
      </c>
      <c r="GD105" s="15">
        <v>881499.41</v>
      </c>
      <c r="GE105" s="15">
        <v>660005</v>
      </c>
      <c r="GF105" s="15">
        <v>95918.46</v>
      </c>
      <c r="GG105" s="15">
        <v>0</v>
      </c>
      <c r="GH105" s="15">
        <v>78970.5</v>
      </c>
      <c r="GI105" s="15">
        <v>0</v>
      </c>
      <c r="GJ105" s="15"/>
      <c r="GK105" s="15"/>
      <c r="GL105" s="15">
        <v>26667</v>
      </c>
      <c r="GM105" s="15">
        <v>3098.4</v>
      </c>
      <c r="GN105" s="19">
        <f t="shared" si="16"/>
        <v>4130720</v>
      </c>
      <c r="GO105" s="19">
        <f t="shared" si="17"/>
        <v>707272.73</v>
      </c>
      <c r="GP105" s="29">
        <v>3593520</v>
      </c>
      <c r="GQ105" s="29">
        <v>707272.73</v>
      </c>
      <c r="GR105" s="29"/>
      <c r="GS105" s="29"/>
      <c r="GT105" s="15">
        <v>537200</v>
      </c>
      <c r="GU105" s="29">
        <v>0</v>
      </c>
      <c r="GV105" s="15"/>
      <c r="GW105" s="29"/>
      <c r="GX105" s="15"/>
      <c r="GY105" s="15"/>
      <c r="GZ105" s="15"/>
      <c r="HA105" s="15"/>
      <c r="HB105" s="15"/>
      <c r="HC105" s="15"/>
      <c r="HD105" s="15"/>
      <c r="HE105" s="15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3"/>
      <c r="KV105" s="13"/>
      <c r="KW105" s="13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</row>
    <row r="106" spans="1:610" x14ac:dyDescent="0.25">
      <c r="A106" s="5" t="s">
        <v>114</v>
      </c>
      <c r="B106" s="19">
        <f t="shared" si="11"/>
        <v>147207729.98999998</v>
      </c>
      <c r="C106" s="19">
        <f t="shared" si="12"/>
        <v>22075890.030000001</v>
      </c>
      <c r="D106" s="31">
        <f t="shared" si="13"/>
        <v>32344202</v>
      </c>
      <c r="E106" s="31">
        <f t="shared" si="14"/>
        <v>21838500</v>
      </c>
      <c r="F106" s="15">
        <v>29118000</v>
      </c>
      <c r="G106" s="29">
        <v>21838500</v>
      </c>
      <c r="H106" s="15">
        <v>3226202</v>
      </c>
      <c r="I106" s="29">
        <v>0</v>
      </c>
      <c r="J106" s="19">
        <f t="shared" si="10"/>
        <v>68299956.059999987</v>
      </c>
      <c r="K106" s="19">
        <f t="shared" si="10"/>
        <v>237390.03</v>
      </c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29"/>
      <c r="X106" s="15"/>
      <c r="Y106" s="15"/>
      <c r="Z106" s="15"/>
      <c r="AA106" s="15"/>
      <c r="AB106" s="18"/>
      <c r="AC106" s="15"/>
      <c r="AD106" s="15"/>
      <c r="AE106" s="15"/>
      <c r="AF106" s="15"/>
      <c r="AG106" s="15"/>
      <c r="AH106" s="15"/>
      <c r="AI106" s="15"/>
      <c r="AJ106" s="15"/>
      <c r="AK106" s="29"/>
      <c r="AL106" s="15"/>
      <c r="AM106" s="15"/>
      <c r="AN106" s="15"/>
      <c r="AO106" s="29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>
        <v>5934678.71</v>
      </c>
      <c r="BU106" s="29">
        <v>0</v>
      </c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29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>
        <v>316520.25</v>
      </c>
      <c r="DC106" s="29">
        <v>237390.03</v>
      </c>
      <c r="DD106" s="15"/>
      <c r="DE106" s="15"/>
      <c r="DF106" s="15"/>
      <c r="DG106" s="15"/>
      <c r="DH106" s="15"/>
      <c r="DI106" s="15"/>
      <c r="DJ106" s="15"/>
      <c r="DK106" s="29"/>
      <c r="DL106" s="15"/>
      <c r="DM106" s="29"/>
      <c r="DN106" s="15"/>
      <c r="DO106" s="15"/>
      <c r="DP106" s="15"/>
      <c r="DQ106" s="15"/>
      <c r="DR106" s="15"/>
      <c r="DS106" s="15"/>
      <c r="DT106" s="35">
        <v>61428268.299999997</v>
      </c>
      <c r="DU106" s="29">
        <v>0</v>
      </c>
      <c r="DV106" s="35">
        <v>620488.80000000005</v>
      </c>
      <c r="DW106" s="15">
        <v>0</v>
      </c>
      <c r="DX106" s="15"/>
      <c r="DY106" s="15"/>
      <c r="DZ106" s="15"/>
      <c r="EA106" s="15"/>
      <c r="EB106" s="15"/>
      <c r="EC106" s="15"/>
      <c r="ED106" s="15"/>
      <c r="EE106" s="29"/>
      <c r="EF106" s="15"/>
      <c r="EG106" s="15"/>
      <c r="EH106" s="15"/>
      <c r="EI106" s="15"/>
      <c r="EJ106" s="15"/>
      <c r="EK106" s="15"/>
      <c r="EL106" s="15"/>
      <c r="EM106" s="29"/>
      <c r="EN106" s="15"/>
      <c r="EO106" s="15"/>
      <c r="EP106" s="15"/>
      <c r="EQ106" s="15"/>
      <c r="ER106" s="15"/>
      <c r="ES106" s="15"/>
      <c r="ET106" s="15"/>
      <c r="EU106" s="29"/>
      <c r="EV106" s="15"/>
      <c r="EW106" s="15"/>
      <c r="EX106" s="15"/>
      <c r="EY106" s="29"/>
      <c r="EZ106" s="15"/>
      <c r="FA106" s="29"/>
      <c r="FB106" s="15"/>
      <c r="FC106" s="15"/>
      <c r="FD106" s="15"/>
      <c r="FE106" s="15"/>
      <c r="FF106" s="15"/>
      <c r="FG106" s="15"/>
      <c r="FH106" s="19">
        <f t="shared" si="15"/>
        <v>0</v>
      </c>
      <c r="FI106" s="19">
        <f t="shared" si="15"/>
        <v>0</v>
      </c>
      <c r="FJ106" s="15"/>
      <c r="FK106" s="29"/>
      <c r="FL106" s="15"/>
      <c r="FM106" s="15"/>
      <c r="FN106" s="15"/>
      <c r="FO106" s="29"/>
      <c r="FP106" s="15"/>
      <c r="FQ106" s="15"/>
      <c r="FR106" s="15"/>
      <c r="FS106" s="15"/>
      <c r="FT106" s="15"/>
      <c r="FU106" s="15"/>
      <c r="FV106" s="15"/>
      <c r="FW106" s="15"/>
      <c r="FX106" s="15"/>
      <c r="FY106" s="29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9">
        <f t="shared" si="16"/>
        <v>46563571.93</v>
      </c>
      <c r="GO106" s="19">
        <f t="shared" si="17"/>
        <v>0</v>
      </c>
      <c r="GP106" s="29"/>
      <c r="GQ106" s="29"/>
      <c r="GR106" s="29"/>
      <c r="GS106" s="29"/>
      <c r="GT106" s="15"/>
      <c r="GU106" s="29"/>
      <c r="GV106" s="15">
        <v>46563571.93</v>
      </c>
      <c r="GW106" s="29">
        <v>0</v>
      </c>
      <c r="GX106" s="15"/>
      <c r="GY106" s="15"/>
      <c r="GZ106" s="15"/>
      <c r="HA106" s="15"/>
      <c r="HB106" s="15"/>
      <c r="HC106" s="15"/>
      <c r="HD106" s="15"/>
      <c r="HE106" s="15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3"/>
      <c r="KV106" s="13"/>
      <c r="KW106" s="13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</row>
    <row r="107" spans="1:610" x14ac:dyDescent="0.25">
      <c r="A107" s="5" t="s">
        <v>115</v>
      </c>
      <c r="B107" s="19">
        <f t="shared" si="11"/>
        <v>10932670</v>
      </c>
      <c r="C107" s="19">
        <f t="shared" si="12"/>
        <v>8242549.5599999996</v>
      </c>
      <c r="D107" s="31">
        <f t="shared" si="13"/>
        <v>10530370</v>
      </c>
      <c r="E107" s="31">
        <f t="shared" si="14"/>
        <v>7897770</v>
      </c>
      <c r="F107" s="15">
        <v>10240500</v>
      </c>
      <c r="G107" s="29">
        <v>7680375</v>
      </c>
      <c r="H107" s="15">
        <v>289870</v>
      </c>
      <c r="I107" s="29">
        <v>217395</v>
      </c>
      <c r="J107" s="19">
        <f t="shared" si="10"/>
        <v>200000</v>
      </c>
      <c r="K107" s="19">
        <f t="shared" si="10"/>
        <v>200000</v>
      </c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29"/>
      <c r="X107" s="15"/>
      <c r="Y107" s="15"/>
      <c r="Z107" s="15"/>
      <c r="AA107" s="15"/>
      <c r="AB107" s="18"/>
      <c r="AC107" s="15"/>
      <c r="AD107" s="15"/>
      <c r="AE107" s="15"/>
      <c r="AF107" s="15"/>
      <c r="AG107" s="15"/>
      <c r="AH107" s="15"/>
      <c r="AI107" s="15"/>
      <c r="AJ107" s="15"/>
      <c r="AK107" s="29"/>
      <c r="AL107" s="15"/>
      <c r="AM107" s="15"/>
      <c r="AN107" s="15"/>
      <c r="AO107" s="29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29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29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29"/>
      <c r="DD107" s="15"/>
      <c r="DE107" s="15"/>
      <c r="DF107" s="15"/>
      <c r="DG107" s="15"/>
      <c r="DH107" s="15"/>
      <c r="DI107" s="15"/>
      <c r="DJ107" s="15"/>
      <c r="DK107" s="29"/>
      <c r="DL107" s="15"/>
      <c r="DM107" s="29"/>
      <c r="DN107" s="15"/>
      <c r="DO107" s="15"/>
      <c r="DP107" s="15"/>
      <c r="DQ107" s="15"/>
      <c r="DR107" s="15"/>
      <c r="DS107" s="15"/>
      <c r="DT107" s="32"/>
      <c r="DU107" s="29"/>
      <c r="DV107" s="15"/>
      <c r="DW107" s="15"/>
      <c r="DX107" s="15"/>
      <c r="DY107" s="15"/>
      <c r="DZ107" s="15"/>
      <c r="EA107" s="15"/>
      <c r="EB107" s="15"/>
      <c r="EC107" s="15"/>
      <c r="ED107" s="15"/>
      <c r="EE107" s="29"/>
      <c r="EF107" s="15"/>
      <c r="EG107" s="15"/>
      <c r="EH107" s="15"/>
      <c r="EI107" s="15"/>
      <c r="EJ107" s="15"/>
      <c r="EK107" s="15"/>
      <c r="EL107" s="15"/>
      <c r="EM107" s="29"/>
      <c r="EN107" s="15"/>
      <c r="EO107" s="15"/>
      <c r="EP107" s="15"/>
      <c r="EQ107" s="15"/>
      <c r="ER107" s="15"/>
      <c r="ES107" s="15"/>
      <c r="ET107" s="15"/>
      <c r="EU107" s="29"/>
      <c r="EV107" s="15"/>
      <c r="EW107" s="15"/>
      <c r="EX107" s="15"/>
      <c r="EY107" s="29"/>
      <c r="EZ107" s="46">
        <v>200000</v>
      </c>
      <c r="FA107" s="29">
        <v>200000</v>
      </c>
      <c r="FB107" s="15"/>
      <c r="FC107" s="15"/>
      <c r="FD107" s="15"/>
      <c r="FE107" s="15"/>
      <c r="FF107" s="15"/>
      <c r="FG107" s="15"/>
      <c r="FH107" s="19">
        <f t="shared" si="15"/>
        <v>202300</v>
      </c>
      <c r="FI107" s="19">
        <f t="shared" si="15"/>
        <v>144779.56</v>
      </c>
      <c r="FJ107" s="15"/>
      <c r="FK107" s="29"/>
      <c r="FL107" s="15"/>
      <c r="FM107" s="15"/>
      <c r="FN107" s="15"/>
      <c r="FO107" s="29"/>
      <c r="FP107" s="15"/>
      <c r="FQ107" s="15"/>
      <c r="FR107" s="15"/>
      <c r="FS107" s="15"/>
      <c r="FT107" s="15"/>
      <c r="FU107" s="15"/>
      <c r="FV107" s="15"/>
      <c r="FW107" s="15"/>
      <c r="FX107" s="15"/>
      <c r="FY107" s="29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>
        <v>202300</v>
      </c>
      <c r="GK107" s="15">
        <v>144779.56</v>
      </c>
      <c r="GL107" s="15"/>
      <c r="GM107" s="15"/>
      <c r="GN107" s="19">
        <f t="shared" si="16"/>
        <v>0</v>
      </c>
      <c r="GO107" s="19">
        <f t="shared" si="17"/>
        <v>0</v>
      </c>
      <c r="GP107" s="29"/>
      <c r="GQ107" s="29"/>
      <c r="GR107" s="29"/>
      <c r="GS107" s="29"/>
      <c r="GT107" s="15"/>
      <c r="GU107" s="29"/>
      <c r="GV107" s="15"/>
      <c r="GW107" s="29"/>
      <c r="GX107" s="15"/>
      <c r="GY107" s="15"/>
      <c r="GZ107" s="15"/>
      <c r="HA107" s="15"/>
      <c r="HB107" s="15"/>
      <c r="HC107" s="15"/>
      <c r="HD107" s="15"/>
      <c r="HE107" s="15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3"/>
      <c r="KV107" s="13"/>
      <c r="KW107" s="13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</row>
    <row r="108" spans="1:610" x14ac:dyDescent="0.25">
      <c r="A108" s="5" t="s">
        <v>116</v>
      </c>
      <c r="B108" s="19">
        <f t="shared" si="11"/>
        <v>10661367</v>
      </c>
      <c r="C108" s="19">
        <f t="shared" si="12"/>
        <v>7980635.2400000002</v>
      </c>
      <c r="D108" s="31">
        <f t="shared" si="13"/>
        <v>10459067</v>
      </c>
      <c r="E108" s="31">
        <f t="shared" si="14"/>
        <v>7854426</v>
      </c>
      <c r="F108" s="15">
        <v>10187000</v>
      </c>
      <c r="G108" s="29">
        <v>7640244</v>
      </c>
      <c r="H108" s="15">
        <v>272067</v>
      </c>
      <c r="I108" s="29">
        <v>214182</v>
      </c>
      <c r="J108" s="19">
        <f t="shared" si="10"/>
        <v>0</v>
      </c>
      <c r="K108" s="19">
        <f t="shared" si="10"/>
        <v>0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29"/>
      <c r="X108" s="15"/>
      <c r="Y108" s="15"/>
      <c r="Z108" s="15"/>
      <c r="AA108" s="15"/>
      <c r="AB108" s="18"/>
      <c r="AC108" s="15"/>
      <c r="AD108" s="15"/>
      <c r="AE108" s="15"/>
      <c r="AF108" s="15"/>
      <c r="AG108" s="15"/>
      <c r="AH108" s="15"/>
      <c r="AI108" s="15"/>
      <c r="AJ108" s="15"/>
      <c r="AK108" s="29"/>
      <c r="AL108" s="15"/>
      <c r="AM108" s="15"/>
      <c r="AN108" s="15"/>
      <c r="AO108" s="29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29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29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29"/>
      <c r="DD108" s="15"/>
      <c r="DE108" s="15"/>
      <c r="DF108" s="15"/>
      <c r="DG108" s="15"/>
      <c r="DH108" s="15"/>
      <c r="DI108" s="15"/>
      <c r="DJ108" s="15"/>
      <c r="DK108" s="29"/>
      <c r="DL108" s="15"/>
      <c r="DM108" s="29"/>
      <c r="DN108" s="15"/>
      <c r="DO108" s="15"/>
      <c r="DP108" s="15"/>
      <c r="DQ108" s="15"/>
      <c r="DR108" s="15"/>
      <c r="DS108" s="15"/>
      <c r="DT108" s="15"/>
      <c r="DU108" s="29"/>
      <c r="DV108" s="15"/>
      <c r="DW108" s="15"/>
      <c r="DX108" s="15"/>
      <c r="DY108" s="15"/>
      <c r="DZ108" s="15"/>
      <c r="EA108" s="15"/>
      <c r="EB108" s="15"/>
      <c r="EC108" s="15"/>
      <c r="ED108" s="15"/>
      <c r="EE108" s="29"/>
      <c r="EF108" s="15"/>
      <c r="EG108" s="15"/>
      <c r="EH108" s="15"/>
      <c r="EI108" s="15"/>
      <c r="EJ108" s="15"/>
      <c r="EK108" s="15"/>
      <c r="EL108" s="15"/>
      <c r="EM108" s="29"/>
      <c r="EN108" s="15"/>
      <c r="EO108" s="15"/>
      <c r="EP108" s="15"/>
      <c r="EQ108" s="15"/>
      <c r="ER108" s="15"/>
      <c r="ES108" s="15"/>
      <c r="ET108" s="15"/>
      <c r="EU108" s="29"/>
      <c r="EV108" s="15"/>
      <c r="EW108" s="15"/>
      <c r="EX108" s="15"/>
      <c r="EY108" s="29"/>
      <c r="EZ108" s="15"/>
      <c r="FA108" s="29"/>
      <c r="FB108" s="15"/>
      <c r="FC108" s="15"/>
      <c r="FD108" s="15"/>
      <c r="FE108" s="15"/>
      <c r="FF108" s="15"/>
      <c r="FG108" s="15"/>
      <c r="FH108" s="19">
        <f t="shared" si="15"/>
        <v>202300</v>
      </c>
      <c r="FI108" s="19">
        <f t="shared" si="15"/>
        <v>126209.24</v>
      </c>
      <c r="FJ108" s="15"/>
      <c r="FK108" s="29"/>
      <c r="FL108" s="15"/>
      <c r="FM108" s="15"/>
      <c r="FN108" s="15"/>
      <c r="FO108" s="29"/>
      <c r="FP108" s="15"/>
      <c r="FQ108" s="15"/>
      <c r="FR108" s="15"/>
      <c r="FS108" s="15"/>
      <c r="FT108" s="15"/>
      <c r="FU108" s="15"/>
      <c r="FV108" s="15"/>
      <c r="FW108" s="15"/>
      <c r="FX108" s="15"/>
      <c r="FY108" s="29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>
        <v>202300</v>
      </c>
      <c r="GK108" s="15">
        <v>126209.24</v>
      </c>
      <c r="GL108" s="15"/>
      <c r="GM108" s="15"/>
      <c r="GN108" s="19">
        <f t="shared" si="16"/>
        <v>0</v>
      </c>
      <c r="GO108" s="19">
        <f t="shared" si="17"/>
        <v>0</v>
      </c>
      <c r="GP108" s="29"/>
      <c r="GQ108" s="29"/>
      <c r="GR108" s="29"/>
      <c r="GS108" s="29"/>
      <c r="GT108" s="15"/>
      <c r="GU108" s="29"/>
      <c r="GV108" s="15"/>
      <c r="GW108" s="29"/>
      <c r="GX108" s="15"/>
      <c r="GY108" s="15"/>
      <c r="GZ108" s="15"/>
      <c r="HA108" s="15"/>
      <c r="HB108" s="15"/>
      <c r="HC108" s="15"/>
      <c r="HD108" s="15"/>
      <c r="HE108" s="15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3"/>
      <c r="KV108" s="13"/>
      <c r="KW108" s="13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</row>
    <row r="109" spans="1:610" x14ac:dyDescent="0.25">
      <c r="A109" s="5" t="s">
        <v>117</v>
      </c>
      <c r="B109" s="19">
        <f t="shared" si="11"/>
        <v>7906712</v>
      </c>
      <c r="C109" s="19">
        <f t="shared" si="12"/>
        <v>5928472.3799999999</v>
      </c>
      <c r="D109" s="31">
        <f t="shared" si="13"/>
        <v>7704412</v>
      </c>
      <c r="E109" s="31">
        <f t="shared" si="14"/>
        <v>5778669</v>
      </c>
      <c r="F109" s="15">
        <v>7500000</v>
      </c>
      <c r="G109" s="29">
        <v>5625000</v>
      </c>
      <c r="H109" s="15">
        <v>204412</v>
      </c>
      <c r="I109" s="29">
        <v>153669</v>
      </c>
      <c r="J109" s="19">
        <f t="shared" si="10"/>
        <v>0</v>
      </c>
      <c r="K109" s="19">
        <f t="shared" si="10"/>
        <v>0</v>
      </c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29"/>
      <c r="X109" s="15"/>
      <c r="Y109" s="15"/>
      <c r="Z109" s="15"/>
      <c r="AA109" s="15"/>
      <c r="AB109" s="18"/>
      <c r="AC109" s="15"/>
      <c r="AD109" s="15"/>
      <c r="AE109" s="15"/>
      <c r="AF109" s="15"/>
      <c r="AG109" s="15"/>
      <c r="AH109" s="15"/>
      <c r="AI109" s="15"/>
      <c r="AJ109" s="15"/>
      <c r="AK109" s="29"/>
      <c r="AL109" s="15"/>
      <c r="AM109" s="15"/>
      <c r="AN109" s="15"/>
      <c r="AO109" s="29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29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29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29"/>
      <c r="DD109" s="15"/>
      <c r="DE109" s="15"/>
      <c r="DF109" s="15"/>
      <c r="DG109" s="15"/>
      <c r="DH109" s="15"/>
      <c r="DI109" s="15"/>
      <c r="DJ109" s="15"/>
      <c r="DK109" s="29"/>
      <c r="DL109" s="15"/>
      <c r="DM109" s="29"/>
      <c r="DN109" s="15"/>
      <c r="DO109" s="15"/>
      <c r="DP109" s="15"/>
      <c r="DQ109" s="15"/>
      <c r="DR109" s="15"/>
      <c r="DS109" s="15"/>
      <c r="DT109" s="15"/>
      <c r="DU109" s="29"/>
      <c r="DV109" s="15"/>
      <c r="DW109" s="15"/>
      <c r="DX109" s="15"/>
      <c r="DY109" s="15"/>
      <c r="DZ109" s="15"/>
      <c r="EA109" s="15"/>
      <c r="EB109" s="15"/>
      <c r="EC109" s="15"/>
      <c r="ED109" s="15"/>
      <c r="EE109" s="29"/>
      <c r="EF109" s="15"/>
      <c r="EG109" s="15"/>
      <c r="EH109" s="15"/>
      <c r="EI109" s="15"/>
      <c r="EJ109" s="15"/>
      <c r="EK109" s="15"/>
      <c r="EL109" s="15"/>
      <c r="EM109" s="29"/>
      <c r="EN109" s="15"/>
      <c r="EO109" s="15"/>
      <c r="EP109" s="15"/>
      <c r="EQ109" s="15"/>
      <c r="ER109" s="15"/>
      <c r="ES109" s="15"/>
      <c r="ET109" s="15"/>
      <c r="EU109" s="29"/>
      <c r="EV109" s="15"/>
      <c r="EW109" s="15"/>
      <c r="EX109" s="15"/>
      <c r="EY109" s="29"/>
      <c r="EZ109" s="15"/>
      <c r="FA109" s="29"/>
      <c r="FB109" s="15"/>
      <c r="FC109" s="15"/>
      <c r="FD109" s="15"/>
      <c r="FE109" s="15"/>
      <c r="FF109" s="15"/>
      <c r="FG109" s="15"/>
      <c r="FH109" s="19">
        <f t="shared" si="15"/>
        <v>202300</v>
      </c>
      <c r="FI109" s="19">
        <f t="shared" si="15"/>
        <v>149803.38</v>
      </c>
      <c r="FJ109" s="15"/>
      <c r="FK109" s="29"/>
      <c r="FL109" s="15"/>
      <c r="FM109" s="15"/>
      <c r="FN109" s="15"/>
      <c r="FO109" s="29"/>
      <c r="FP109" s="15"/>
      <c r="FQ109" s="15"/>
      <c r="FR109" s="15"/>
      <c r="FS109" s="15"/>
      <c r="FT109" s="15"/>
      <c r="FU109" s="15"/>
      <c r="FV109" s="15"/>
      <c r="FW109" s="15"/>
      <c r="FX109" s="15"/>
      <c r="FY109" s="29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>
        <v>202300</v>
      </c>
      <c r="GK109" s="15">
        <v>149803.38</v>
      </c>
      <c r="GL109" s="15"/>
      <c r="GM109" s="15"/>
      <c r="GN109" s="19">
        <f t="shared" si="16"/>
        <v>0</v>
      </c>
      <c r="GO109" s="19">
        <f t="shared" si="17"/>
        <v>0</v>
      </c>
      <c r="GP109" s="29"/>
      <c r="GQ109" s="29"/>
      <c r="GR109" s="29"/>
      <c r="GS109" s="29"/>
      <c r="GT109" s="15"/>
      <c r="GU109" s="29"/>
      <c r="GV109" s="15"/>
      <c r="GW109" s="29"/>
      <c r="GX109" s="15"/>
      <c r="GY109" s="15"/>
      <c r="GZ109" s="15"/>
      <c r="HA109" s="15"/>
      <c r="HB109" s="15"/>
      <c r="HC109" s="15"/>
      <c r="HD109" s="15"/>
      <c r="HE109" s="15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3"/>
      <c r="KV109" s="13"/>
      <c r="KW109" s="13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</row>
    <row r="110" spans="1:610" x14ac:dyDescent="0.25">
      <c r="A110" s="4" t="s">
        <v>118</v>
      </c>
      <c r="B110" s="19">
        <f t="shared" si="11"/>
        <v>159333100.35000002</v>
      </c>
      <c r="C110" s="19">
        <f t="shared" si="12"/>
        <v>112160650.40000001</v>
      </c>
      <c r="D110" s="31">
        <f t="shared" si="13"/>
        <v>58383180</v>
      </c>
      <c r="E110" s="31">
        <f t="shared" si="14"/>
        <v>43787385</v>
      </c>
      <c r="F110" s="15">
        <v>50350800</v>
      </c>
      <c r="G110" s="29">
        <v>37763100</v>
      </c>
      <c r="H110" s="15">
        <v>8032380</v>
      </c>
      <c r="I110" s="29">
        <v>6024285</v>
      </c>
      <c r="J110" s="19">
        <f t="shared" si="10"/>
        <v>20335007.150000002</v>
      </c>
      <c r="K110" s="19">
        <f t="shared" si="10"/>
        <v>9249061.0199999996</v>
      </c>
      <c r="L110" s="15"/>
      <c r="M110" s="15"/>
      <c r="N110" s="15"/>
      <c r="O110" s="15"/>
      <c r="P110" s="15"/>
      <c r="Q110" s="15"/>
      <c r="R110" s="15"/>
      <c r="S110" s="15"/>
      <c r="T110" s="15">
        <v>71236.92</v>
      </c>
      <c r="U110" s="15"/>
      <c r="V110" s="15">
        <v>2234117.36</v>
      </c>
      <c r="W110" s="29">
        <v>1858673.46</v>
      </c>
      <c r="X110" s="15"/>
      <c r="Y110" s="15"/>
      <c r="Z110" s="15"/>
      <c r="AA110" s="15"/>
      <c r="AB110" s="18">
        <v>2238602.2000000002</v>
      </c>
      <c r="AC110" s="15">
        <v>2238602.2000000002</v>
      </c>
      <c r="AD110" s="15"/>
      <c r="AE110" s="15"/>
      <c r="AF110" s="15"/>
      <c r="AG110" s="15"/>
      <c r="AH110" s="15"/>
      <c r="AI110" s="15"/>
      <c r="AJ110" s="15">
        <v>655695.53</v>
      </c>
      <c r="AK110" s="29">
        <v>491772.53</v>
      </c>
      <c r="AL110" s="15">
        <v>930047</v>
      </c>
      <c r="AM110" s="15">
        <v>697500</v>
      </c>
      <c r="AN110" s="15"/>
      <c r="AO110" s="29"/>
      <c r="AP110" s="15"/>
      <c r="AQ110" s="15"/>
      <c r="AR110" s="15"/>
      <c r="AS110" s="15"/>
      <c r="AT110" s="15"/>
      <c r="AU110" s="15"/>
      <c r="AV110" s="15">
        <v>379166.99</v>
      </c>
      <c r="AW110" s="15">
        <v>379166.99</v>
      </c>
      <c r="AX110" s="15">
        <v>1640252.55</v>
      </c>
      <c r="AY110" s="15">
        <v>37147.97</v>
      </c>
      <c r="AZ110" s="15"/>
      <c r="BA110" s="15"/>
      <c r="BB110" s="15"/>
      <c r="BC110" s="15"/>
      <c r="BD110" s="15">
        <v>304920</v>
      </c>
      <c r="BE110" s="15">
        <v>291930.43</v>
      </c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37">
        <v>1076648</v>
      </c>
      <c r="BS110" s="15">
        <v>807486</v>
      </c>
      <c r="BT110" s="15">
        <v>5845530.1600000001</v>
      </c>
      <c r="BU110" s="29">
        <v>0</v>
      </c>
      <c r="BV110" s="15"/>
      <c r="BW110" s="15"/>
      <c r="BX110" s="15">
        <v>2000000</v>
      </c>
      <c r="BY110" s="15">
        <v>0</v>
      </c>
      <c r="BZ110" s="42">
        <v>276000</v>
      </c>
      <c r="CA110" s="15">
        <v>0</v>
      </c>
      <c r="CB110" s="15"/>
      <c r="CC110" s="15"/>
      <c r="CD110" s="15"/>
      <c r="CE110" s="15"/>
      <c r="CF110" s="29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29"/>
      <c r="DD110" s="15"/>
      <c r="DE110" s="15"/>
      <c r="DF110" s="15"/>
      <c r="DG110" s="15"/>
      <c r="DH110" s="15"/>
      <c r="DI110" s="15"/>
      <c r="DJ110" s="15"/>
      <c r="DK110" s="29"/>
      <c r="DL110" s="15"/>
      <c r="DM110" s="29"/>
      <c r="DN110" s="15"/>
      <c r="DO110" s="15"/>
      <c r="DP110" s="15"/>
      <c r="DQ110" s="15"/>
      <c r="DR110" s="15"/>
      <c r="DS110" s="15"/>
      <c r="DT110" s="15"/>
      <c r="DU110" s="29"/>
      <c r="DV110" s="15"/>
      <c r="DW110" s="15"/>
      <c r="DX110" s="15"/>
      <c r="DY110" s="15"/>
      <c r="DZ110" s="15"/>
      <c r="EA110" s="15"/>
      <c r="EB110" s="15">
        <v>88757.440000000002</v>
      </c>
      <c r="EC110" s="15">
        <v>88757.440000000002</v>
      </c>
      <c r="ED110" s="15"/>
      <c r="EE110" s="29"/>
      <c r="EF110" s="15"/>
      <c r="EG110" s="15"/>
      <c r="EH110" s="15"/>
      <c r="EI110" s="15"/>
      <c r="EJ110" s="15"/>
      <c r="EK110" s="15"/>
      <c r="EL110" s="41">
        <v>944033</v>
      </c>
      <c r="EM110" s="29">
        <v>708024</v>
      </c>
      <c r="EN110" s="15"/>
      <c r="EO110" s="15"/>
      <c r="EP110" s="15"/>
      <c r="EQ110" s="15"/>
      <c r="ER110" s="15"/>
      <c r="ES110" s="15"/>
      <c r="ET110" s="35">
        <v>1650000</v>
      </c>
      <c r="EU110" s="29">
        <v>1650000</v>
      </c>
      <c r="EV110" s="15"/>
      <c r="EW110" s="15"/>
      <c r="EX110" s="15"/>
      <c r="EY110" s="29"/>
      <c r="EZ110" s="15"/>
      <c r="FA110" s="29"/>
      <c r="FB110" s="15"/>
      <c r="FC110" s="15"/>
      <c r="FD110" s="15"/>
      <c r="FE110" s="15"/>
      <c r="FF110" s="15"/>
      <c r="FG110" s="15"/>
      <c r="FH110" s="19">
        <f t="shared" si="15"/>
        <v>78894653.200000003</v>
      </c>
      <c r="FI110" s="19">
        <f t="shared" si="15"/>
        <v>58660374.380000003</v>
      </c>
      <c r="FJ110" s="15">
        <v>22974292</v>
      </c>
      <c r="FK110" s="29">
        <v>17274292</v>
      </c>
      <c r="FL110" s="15"/>
      <c r="FM110" s="15"/>
      <c r="FN110" s="15">
        <v>53294027</v>
      </c>
      <c r="FO110" s="29">
        <v>39648000</v>
      </c>
      <c r="FP110" s="15"/>
      <c r="FQ110" s="15"/>
      <c r="FR110" s="15">
        <v>36345</v>
      </c>
      <c r="FS110" s="15">
        <v>24232</v>
      </c>
      <c r="FT110" s="15">
        <v>223569</v>
      </c>
      <c r="FU110" s="15">
        <v>149040</v>
      </c>
      <c r="FV110" s="15">
        <v>763016.1</v>
      </c>
      <c r="FW110" s="15">
        <v>201973.29</v>
      </c>
      <c r="FX110" s="15">
        <v>1073457</v>
      </c>
      <c r="FY110" s="29">
        <v>1054593.0900000001</v>
      </c>
      <c r="FZ110" s="15">
        <v>25410</v>
      </c>
      <c r="GA110" s="15">
        <v>0</v>
      </c>
      <c r="GB110" s="15">
        <v>6348</v>
      </c>
      <c r="GC110" s="15">
        <v>6348</v>
      </c>
      <c r="GD110" s="15">
        <v>391619.59</v>
      </c>
      <c r="GE110" s="15">
        <v>301896</v>
      </c>
      <c r="GF110" s="15">
        <v>30519.51</v>
      </c>
      <c r="GG110" s="15">
        <v>0</v>
      </c>
      <c r="GH110" s="15">
        <v>70196</v>
      </c>
      <c r="GI110" s="15">
        <v>0</v>
      </c>
      <c r="GJ110" s="15"/>
      <c r="GK110" s="15"/>
      <c r="GL110" s="15">
        <v>5854</v>
      </c>
      <c r="GM110" s="15">
        <v>0</v>
      </c>
      <c r="GN110" s="19">
        <f t="shared" si="16"/>
        <v>1720260</v>
      </c>
      <c r="GO110" s="19">
        <f t="shared" si="17"/>
        <v>463830</v>
      </c>
      <c r="GP110" s="29">
        <v>1666560</v>
      </c>
      <c r="GQ110" s="29">
        <v>410130</v>
      </c>
      <c r="GR110" s="29"/>
      <c r="GS110" s="29"/>
      <c r="GT110" s="15">
        <v>53700</v>
      </c>
      <c r="GU110" s="29">
        <v>53700</v>
      </c>
      <c r="GV110" s="15"/>
      <c r="GW110" s="29"/>
      <c r="GX110" s="15"/>
      <c r="GY110" s="15"/>
      <c r="GZ110" s="15"/>
      <c r="HA110" s="15"/>
      <c r="HB110" s="15"/>
      <c r="HC110" s="15"/>
      <c r="HD110" s="15"/>
      <c r="HE110" s="15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3"/>
      <c r="KV110" s="13"/>
      <c r="KW110" s="13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</row>
    <row r="111" spans="1:610" x14ac:dyDescent="0.25">
      <c r="A111" s="5" t="s">
        <v>119</v>
      </c>
      <c r="B111" s="19">
        <f t="shared" si="11"/>
        <v>41960709.670000002</v>
      </c>
      <c r="C111" s="19">
        <f t="shared" si="12"/>
        <v>9101839.0600000005</v>
      </c>
      <c r="D111" s="31">
        <f t="shared" si="13"/>
        <v>6980669</v>
      </c>
      <c r="E111" s="31">
        <f t="shared" si="14"/>
        <v>5340212</v>
      </c>
      <c r="F111" s="15">
        <v>5322700</v>
      </c>
      <c r="G111" s="29">
        <v>3992022</v>
      </c>
      <c r="H111" s="15">
        <v>1657969</v>
      </c>
      <c r="I111" s="29">
        <v>1348190</v>
      </c>
      <c r="J111" s="19">
        <f t="shared" si="10"/>
        <v>10782384.4</v>
      </c>
      <c r="K111" s="19">
        <f t="shared" si="10"/>
        <v>3629441</v>
      </c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29"/>
      <c r="X111" s="15"/>
      <c r="Y111" s="15"/>
      <c r="Z111" s="15"/>
      <c r="AA111" s="15"/>
      <c r="AB111" s="18"/>
      <c r="AC111" s="15"/>
      <c r="AD111" s="15"/>
      <c r="AE111" s="15"/>
      <c r="AF111" s="15"/>
      <c r="AG111" s="15"/>
      <c r="AH111" s="15"/>
      <c r="AI111" s="15"/>
      <c r="AJ111" s="15"/>
      <c r="AK111" s="29"/>
      <c r="AL111" s="15"/>
      <c r="AM111" s="15"/>
      <c r="AN111" s="15"/>
      <c r="AO111" s="29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>
        <v>1515504.27</v>
      </c>
      <c r="BU111" s="29">
        <v>0</v>
      </c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29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35">
        <v>4494291.13</v>
      </c>
      <c r="DA111" s="15">
        <v>0</v>
      </c>
      <c r="DB111" s="15"/>
      <c r="DC111" s="29"/>
      <c r="DD111" s="15"/>
      <c r="DE111" s="15"/>
      <c r="DF111" s="15"/>
      <c r="DG111" s="15"/>
      <c r="DH111" s="15"/>
      <c r="DI111" s="15"/>
      <c r="DJ111" s="15"/>
      <c r="DK111" s="29"/>
      <c r="DL111" s="15"/>
      <c r="DM111" s="29"/>
      <c r="DN111" s="15"/>
      <c r="DO111" s="15"/>
      <c r="DP111" s="15"/>
      <c r="DQ111" s="15"/>
      <c r="DR111" s="15"/>
      <c r="DS111" s="15"/>
      <c r="DT111" s="15"/>
      <c r="DU111" s="29"/>
      <c r="DV111" s="15"/>
      <c r="DW111" s="15"/>
      <c r="DX111" s="15"/>
      <c r="DY111" s="15"/>
      <c r="DZ111" s="15"/>
      <c r="EA111" s="15"/>
      <c r="EB111" s="15"/>
      <c r="EC111" s="15"/>
      <c r="ED111" s="15"/>
      <c r="EE111" s="29"/>
      <c r="EF111" s="15"/>
      <c r="EG111" s="15"/>
      <c r="EH111" s="15"/>
      <c r="EI111" s="15"/>
      <c r="EJ111" s="15"/>
      <c r="EK111" s="15"/>
      <c r="EL111" s="37">
        <v>4572589</v>
      </c>
      <c r="EM111" s="29">
        <v>3429441</v>
      </c>
      <c r="EN111" s="15"/>
      <c r="EO111" s="15"/>
      <c r="EP111" s="15"/>
      <c r="EQ111" s="15"/>
      <c r="ER111" s="15"/>
      <c r="ES111" s="15"/>
      <c r="ET111" s="15"/>
      <c r="EU111" s="29"/>
      <c r="EV111" s="15"/>
      <c r="EW111" s="15"/>
      <c r="EX111" s="37">
        <v>200000</v>
      </c>
      <c r="EY111" s="29">
        <v>200000</v>
      </c>
      <c r="EZ111" s="15"/>
      <c r="FA111" s="29"/>
      <c r="FB111" s="15"/>
      <c r="FC111" s="15"/>
      <c r="FD111" s="15"/>
      <c r="FE111" s="15"/>
      <c r="FF111" s="15"/>
      <c r="FG111" s="15"/>
      <c r="FH111" s="19">
        <f t="shared" si="15"/>
        <v>202300</v>
      </c>
      <c r="FI111" s="19">
        <f t="shared" si="15"/>
        <v>132186.06</v>
      </c>
      <c r="FJ111" s="15"/>
      <c r="FK111" s="29"/>
      <c r="FL111" s="15"/>
      <c r="FM111" s="15"/>
      <c r="FN111" s="15"/>
      <c r="FO111" s="29"/>
      <c r="FP111" s="15"/>
      <c r="FQ111" s="15"/>
      <c r="FR111" s="15"/>
      <c r="FS111" s="15"/>
      <c r="FT111" s="15"/>
      <c r="FU111" s="15"/>
      <c r="FV111" s="15"/>
      <c r="FW111" s="15"/>
      <c r="FX111" s="15"/>
      <c r="FY111" s="29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>
        <v>202300</v>
      </c>
      <c r="GK111" s="15">
        <v>132186.06</v>
      </c>
      <c r="GL111" s="15"/>
      <c r="GM111" s="15"/>
      <c r="GN111" s="19">
        <f t="shared" si="16"/>
        <v>23995356.27</v>
      </c>
      <c r="GO111" s="19">
        <f t="shared" si="17"/>
        <v>0</v>
      </c>
      <c r="GP111" s="29"/>
      <c r="GQ111" s="29"/>
      <c r="GR111" s="29"/>
      <c r="GS111" s="29"/>
      <c r="GT111" s="15"/>
      <c r="GU111" s="29"/>
      <c r="GV111" s="15">
        <v>23995356.27</v>
      </c>
      <c r="GW111" s="29">
        <v>0</v>
      </c>
      <c r="GX111" s="15"/>
      <c r="GY111" s="15"/>
      <c r="GZ111" s="15"/>
      <c r="HA111" s="15"/>
      <c r="HB111" s="15"/>
      <c r="HC111" s="15"/>
      <c r="HD111" s="15"/>
      <c r="HE111" s="15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3"/>
      <c r="KV111" s="13"/>
      <c r="KW111" s="13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</row>
    <row r="112" spans="1:610" x14ac:dyDescent="0.25">
      <c r="A112" s="5" t="s">
        <v>120</v>
      </c>
      <c r="B112" s="19">
        <f t="shared" si="11"/>
        <v>3871359</v>
      </c>
      <c r="C112" s="19">
        <f t="shared" si="12"/>
        <v>2946616.84</v>
      </c>
      <c r="D112" s="31">
        <f t="shared" si="13"/>
        <v>3381533</v>
      </c>
      <c r="E112" s="31">
        <f t="shared" si="14"/>
        <v>2545345</v>
      </c>
      <c r="F112" s="15">
        <v>3079200</v>
      </c>
      <c r="G112" s="29">
        <v>2309400</v>
      </c>
      <c r="H112" s="15">
        <v>302333</v>
      </c>
      <c r="I112" s="29">
        <v>235945</v>
      </c>
      <c r="J112" s="19">
        <f t="shared" si="10"/>
        <v>408826</v>
      </c>
      <c r="K112" s="19">
        <f t="shared" si="10"/>
        <v>344119.5</v>
      </c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29"/>
      <c r="X112" s="15"/>
      <c r="Y112" s="15"/>
      <c r="Z112" s="15"/>
      <c r="AA112" s="15"/>
      <c r="AB112" s="18"/>
      <c r="AC112" s="15"/>
      <c r="AD112" s="15"/>
      <c r="AE112" s="15"/>
      <c r="AF112" s="15"/>
      <c r="AG112" s="15"/>
      <c r="AH112" s="15"/>
      <c r="AI112" s="15"/>
      <c r="AJ112" s="15"/>
      <c r="AK112" s="29"/>
      <c r="AL112" s="15"/>
      <c r="AM112" s="15"/>
      <c r="AN112" s="15"/>
      <c r="AO112" s="29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29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29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29"/>
      <c r="DD112" s="15"/>
      <c r="DE112" s="15"/>
      <c r="DF112" s="15"/>
      <c r="DG112" s="15"/>
      <c r="DH112" s="15"/>
      <c r="DI112" s="15"/>
      <c r="DJ112" s="15"/>
      <c r="DK112" s="29"/>
      <c r="DL112" s="15"/>
      <c r="DM112" s="29"/>
      <c r="DN112" s="15"/>
      <c r="DO112" s="15"/>
      <c r="DP112" s="15"/>
      <c r="DQ112" s="15"/>
      <c r="DR112" s="15"/>
      <c r="DS112" s="15"/>
      <c r="DT112" s="15"/>
      <c r="DU112" s="29"/>
      <c r="DV112" s="15"/>
      <c r="DW112" s="15"/>
      <c r="DX112" s="15"/>
      <c r="DY112" s="15"/>
      <c r="DZ112" s="15"/>
      <c r="EA112" s="15"/>
      <c r="EB112" s="15"/>
      <c r="EC112" s="15"/>
      <c r="ED112" s="15"/>
      <c r="EE112" s="29"/>
      <c r="EF112" s="15"/>
      <c r="EG112" s="15"/>
      <c r="EH112" s="15"/>
      <c r="EI112" s="15"/>
      <c r="EJ112" s="15"/>
      <c r="EK112" s="15"/>
      <c r="EL112" s="37">
        <v>258826</v>
      </c>
      <c r="EM112" s="29">
        <v>194119.5</v>
      </c>
      <c r="EN112" s="15"/>
      <c r="EO112" s="15"/>
      <c r="EP112" s="15"/>
      <c r="EQ112" s="15"/>
      <c r="ER112" s="15"/>
      <c r="ES112" s="15"/>
      <c r="ET112" s="15"/>
      <c r="EU112" s="29"/>
      <c r="EV112" s="15"/>
      <c r="EW112" s="15"/>
      <c r="EX112" s="37">
        <v>150000</v>
      </c>
      <c r="EY112" s="29">
        <v>150000</v>
      </c>
      <c r="EZ112" s="15"/>
      <c r="FA112" s="29"/>
      <c r="FB112" s="15"/>
      <c r="FC112" s="15"/>
      <c r="FD112" s="15"/>
      <c r="FE112" s="15"/>
      <c r="FF112" s="15"/>
      <c r="FG112" s="15"/>
      <c r="FH112" s="19">
        <f t="shared" si="15"/>
        <v>81000</v>
      </c>
      <c r="FI112" s="19">
        <f t="shared" si="15"/>
        <v>57152.34</v>
      </c>
      <c r="FJ112" s="15"/>
      <c r="FK112" s="29"/>
      <c r="FL112" s="15"/>
      <c r="FM112" s="15"/>
      <c r="FN112" s="15"/>
      <c r="FO112" s="29"/>
      <c r="FP112" s="15"/>
      <c r="FQ112" s="15"/>
      <c r="FR112" s="15"/>
      <c r="FS112" s="15"/>
      <c r="FT112" s="15"/>
      <c r="FU112" s="15"/>
      <c r="FV112" s="15"/>
      <c r="FW112" s="15"/>
      <c r="FX112" s="15"/>
      <c r="FY112" s="29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>
        <v>81000</v>
      </c>
      <c r="GK112" s="15">
        <v>57152.34</v>
      </c>
      <c r="GL112" s="15"/>
      <c r="GM112" s="15"/>
      <c r="GN112" s="19">
        <f t="shared" si="16"/>
        <v>0</v>
      </c>
      <c r="GO112" s="19">
        <f t="shared" si="17"/>
        <v>0</v>
      </c>
      <c r="GP112" s="29"/>
      <c r="GQ112" s="29"/>
      <c r="GR112" s="29"/>
      <c r="GS112" s="29"/>
      <c r="GT112" s="15"/>
      <c r="GU112" s="29"/>
      <c r="GV112" s="15"/>
      <c r="GW112" s="29"/>
      <c r="GX112" s="15"/>
      <c r="GY112" s="15"/>
      <c r="GZ112" s="15"/>
      <c r="HA112" s="15"/>
      <c r="HB112" s="15"/>
      <c r="HC112" s="15"/>
      <c r="HD112" s="15"/>
      <c r="HE112" s="15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3"/>
      <c r="KV112" s="13"/>
      <c r="KW112" s="13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</row>
    <row r="113" spans="1:610" x14ac:dyDescent="0.25">
      <c r="A113" s="5" t="s">
        <v>121</v>
      </c>
      <c r="B113" s="19">
        <f t="shared" si="11"/>
        <v>5864292</v>
      </c>
      <c r="C113" s="19">
        <f t="shared" si="12"/>
        <v>4392522.8099999996</v>
      </c>
      <c r="D113" s="31">
        <f t="shared" si="13"/>
        <v>5243845</v>
      </c>
      <c r="E113" s="31">
        <f t="shared" si="14"/>
        <v>3936992</v>
      </c>
      <c r="F113" s="15">
        <v>4834900</v>
      </c>
      <c r="G113" s="29">
        <v>3626172</v>
      </c>
      <c r="H113" s="15">
        <v>408945</v>
      </c>
      <c r="I113" s="29">
        <v>310820</v>
      </c>
      <c r="J113" s="19">
        <f t="shared" si="10"/>
        <v>539447</v>
      </c>
      <c r="K113" s="19">
        <f t="shared" si="10"/>
        <v>404585.25</v>
      </c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29"/>
      <c r="X113" s="15"/>
      <c r="Y113" s="15"/>
      <c r="Z113" s="15"/>
      <c r="AA113" s="15"/>
      <c r="AB113" s="18"/>
      <c r="AC113" s="15"/>
      <c r="AD113" s="15"/>
      <c r="AE113" s="15"/>
      <c r="AF113" s="15"/>
      <c r="AG113" s="15"/>
      <c r="AH113" s="15"/>
      <c r="AI113" s="15"/>
      <c r="AJ113" s="15"/>
      <c r="AK113" s="29"/>
      <c r="AL113" s="15"/>
      <c r="AM113" s="15"/>
      <c r="AN113" s="15"/>
      <c r="AO113" s="29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29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29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29"/>
      <c r="DD113" s="15"/>
      <c r="DE113" s="15"/>
      <c r="DF113" s="15"/>
      <c r="DG113" s="15"/>
      <c r="DH113" s="15"/>
      <c r="DI113" s="15"/>
      <c r="DJ113" s="15"/>
      <c r="DK113" s="29"/>
      <c r="DL113" s="15"/>
      <c r="DM113" s="29"/>
      <c r="DN113" s="15"/>
      <c r="DO113" s="15"/>
      <c r="DP113" s="15"/>
      <c r="DQ113" s="15"/>
      <c r="DR113" s="15"/>
      <c r="DS113" s="15"/>
      <c r="DT113" s="15"/>
      <c r="DU113" s="29"/>
      <c r="DV113" s="15"/>
      <c r="DW113" s="15"/>
      <c r="DX113" s="15"/>
      <c r="DY113" s="15"/>
      <c r="DZ113" s="15"/>
      <c r="EA113" s="15"/>
      <c r="EB113" s="15"/>
      <c r="EC113" s="15"/>
      <c r="ED113" s="15"/>
      <c r="EE113" s="29"/>
      <c r="EF113" s="15"/>
      <c r="EG113" s="15"/>
      <c r="EH113" s="15"/>
      <c r="EI113" s="15"/>
      <c r="EJ113" s="15"/>
      <c r="EK113" s="15"/>
      <c r="EL113" s="37">
        <v>539447</v>
      </c>
      <c r="EM113" s="29">
        <v>404585.25</v>
      </c>
      <c r="EN113" s="15"/>
      <c r="EO113" s="15"/>
      <c r="EP113" s="15"/>
      <c r="EQ113" s="15"/>
      <c r="ER113" s="15"/>
      <c r="ES113" s="15"/>
      <c r="ET113" s="15"/>
      <c r="EU113" s="29"/>
      <c r="EV113" s="15"/>
      <c r="EW113" s="15"/>
      <c r="EX113" s="15"/>
      <c r="EY113" s="29"/>
      <c r="EZ113" s="15"/>
      <c r="FA113" s="29"/>
      <c r="FB113" s="15"/>
      <c r="FC113" s="15"/>
      <c r="FD113" s="15"/>
      <c r="FE113" s="15"/>
      <c r="FF113" s="15"/>
      <c r="FG113" s="15"/>
      <c r="FH113" s="19">
        <f t="shared" si="15"/>
        <v>81000</v>
      </c>
      <c r="FI113" s="19">
        <f t="shared" si="15"/>
        <v>50945.56</v>
      </c>
      <c r="FJ113" s="15"/>
      <c r="FK113" s="29"/>
      <c r="FL113" s="15"/>
      <c r="FM113" s="15"/>
      <c r="FN113" s="15"/>
      <c r="FO113" s="29"/>
      <c r="FP113" s="15"/>
      <c r="FQ113" s="15"/>
      <c r="FR113" s="15"/>
      <c r="FS113" s="15"/>
      <c r="FT113" s="15"/>
      <c r="FU113" s="15"/>
      <c r="FV113" s="15"/>
      <c r="FW113" s="15"/>
      <c r="FX113" s="15"/>
      <c r="FY113" s="29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>
        <v>81000</v>
      </c>
      <c r="GK113" s="15">
        <v>50945.56</v>
      </c>
      <c r="GL113" s="15"/>
      <c r="GM113" s="15"/>
      <c r="GN113" s="19">
        <f t="shared" si="16"/>
        <v>0</v>
      </c>
      <c r="GO113" s="19">
        <f t="shared" si="17"/>
        <v>0</v>
      </c>
      <c r="GP113" s="29"/>
      <c r="GQ113" s="29"/>
      <c r="GR113" s="29"/>
      <c r="GS113" s="29"/>
      <c r="GT113" s="15"/>
      <c r="GU113" s="29"/>
      <c r="GV113" s="15"/>
      <c r="GW113" s="29"/>
      <c r="GX113" s="15"/>
      <c r="GY113" s="15"/>
      <c r="GZ113" s="15"/>
      <c r="HA113" s="15"/>
      <c r="HB113" s="15"/>
      <c r="HC113" s="15"/>
      <c r="HD113" s="15"/>
      <c r="HE113" s="15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3"/>
      <c r="KV113" s="13"/>
      <c r="KW113" s="13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</row>
    <row r="114" spans="1:610" x14ac:dyDescent="0.25">
      <c r="A114" s="5" t="s">
        <v>122</v>
      </c>
      <c r="B114" s="19">
        <f t="shared" si="11"/>
        <v>4614228</v>
      </c>
      <c r="C114" s="19">
        <f t="shared" si="12"/>
        <v>2854921.7</v>
      </c>
      <c r="D114" s="31">
        <f t="shared" si="13"/>
        <v>3323596</v>
      </c>
      <c r="E114" s="31">
        <f t="shared" si="14"/>
        <v>2528342</v>
      </c>
      <c r="F114" s="15">
        <v>2745300</v>
      </c>
      <c r="G114" s="29">
        <v>2058975</v>
      </c>
      <c r="H114" s="15">
        <v>578296</v>
      </c>
      <c r="I114" s="29">
        <v>469367</v>
      </c>
      <c r="J114" s="19">
        <f t="shared" si="10"/>
        <v>1209632</v>
      </c>
      <c r="K114" s="19">
        <f t="shared" si="10"/>
        <v>269724</v>
      </c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29"/>
      <c r="X114" s="15"/>
      <c r="Y114" s="15"/>
      <c r="Z114" s="15"/>
      <c r="AA114" s="15"/>
      <c r="AB114" s="18"/>
      <c r="AC114" s="15"/>
      <c r="AD114" s="15"/>
      <c r="AE114" s="15"/>
      <c r="AF114" s="15"/>
      <c r="AG114" s="15"/>
      <c r="AH114" s="15"/>
      <c r="AI114" s="15"/>
      <c r="AJ114" s="15"/>
      <c r="AK114" s="29"/>
      <c r="AL114" s="15"/>
      <c r="AM114" s="15"/>
      <c r="AN114" s="15"/>
      <c r="AO114" s="29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29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29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29"/>
      <c r="DD114" s="15"/>
      <c r="DE114" s="15"/>
      <c r="DF114" s="15"/>
      <c r="DG114" s="15"/>
      <c r="DH114" s="15"/>
      <c r="DI114" s="15"/>
      <c r="DJ114" s="15"/>
      <c r="DK114" s="29"/>
      <c r="DL114" s="15"/>
      <c r="DM114" s="29"/>
      <c r="DN114" s="15"/>
      <c r="DO114" s="15"/>
      <c r="DP114" s="15"/>
      <c r="DQ114" s="15"/>
      <c r="DR114" s="15"/>
      <c r="DS114" s="15"/>
      <c r="DT114" s="15"/>
      <c r="DU114" s="29"/>
      <c r="DV114" s="15"/>
      <c r="DW114" s="15"/>
      <c r="DX114" s="15"/>
      <c r="DY114" s="15"/>
      <c r="DZ114" s="15"/>
      <c r="EA114" s="15"/>
      <c r="EB114" s="15"/>
      <c r="EC114" s="15"/>
      <c r="ED114" s="15"/>
      <c r="EE114" s="29"/>
      <c r="EF114" s="15"/>
      <c r="EG114" s="15"/>
      <c r="EH114" s="15"/>
      <c r="EI114" s="15"/>
      <c r="EJ114" s="15"/>
      <c r="EK114" s="15"/>
      <c r="EL114" s="37">
        <v>359632</v>
      </c>
      <c r="EM114" s="29">
        <v>269724</v>
      </c>
      <c r="EN114" s="15"/>
      <c r="EO114" s="15"/>
      <c r="EP114" s="15"/>
      <c r="EQ114" s="15"/>
      <c r="ER114" s="15"/>
      <c r="ES114" s="15"/>
      <c r="ET114" s="15"/>
      <c r="EU114" s="29"/>
      <c r="EV114" s="37">
        <v>170000</v>
      </c>
      <c r="EW114" s="15">
        <v>0</v>
      </c>
      <c r="EX114" s="15"/>
      <c r="EY114" s="29"/>
      <c r="EZ114" s="35">
        <v>680000</v>
      </c>
      <c r="FA114" s="29">
        <v>0</v>
      </c>
      <c r="FB114" s="15"/>
      <c r="FC114" s="15"/>
      <c r="FD114" s="15"/>
      <c r="FE114" s="15"/>
      <c r="FF114" s="15"/>
      <c r="FG114" s="15"/>
      <c r="FH114" s="19">
        <f t="shared" si="15"/>
        <v>81000</v>
      </c>
      <c r="FI114" s="19">
        <f t="shared" si="15"/>
        <v>56855.7</v>
      </c>
      <c r="FJ114" s="15"/>
      <c r="FK114" s="29"/>
      <c r="FL114" s="15"/>
      <c r="FM114" s="15"/>
      <c r="FN114" s="15"/>
      <c r="FO114" s="29"/>
      <c r="FP114" s="15"/>
      <c r="FQ114" s="15"/>
      <c r="FR114" s="15"/>
      <c r="FS114" s="15"/>
      <c r="FT114" s="15"/>
      <c r="FU114" s="15"/>
      <c r="FV114" s="15"/>
      <c r="FW114" s="15"/>
      <c r="FX114" s="15"/>
      <c r="FY114" s="29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>
        <v>81000</v>
      </c>
      <c r="GK114" s="15">
        <v>56855.7</v>
      </c>
      <c r="GL114" s="15"/>
      <c r="GM114" s="15"/>
      <c r="GN114" s="19">
        <f t="shared" si="16"/>
        <v>0</v>
      </c>
      <c r="GO114" s="19">
        <f t="shared" si="17"/>
        <v>0</v>
      </c>
      <c r="GP114" s="29"/>
      <c r="GQ114" s="29"/>
      <c r="GR114" s="29"/>
      <c r="GS114" s="29"/>
      <c r="GT114" s="15"/>
      <c r="GU114" s="29"/>
      <c r="GV114" s="15"/>
      <c r="GW114" s="29"/>
      <c r="GX114" s="15"/>
      <c r="GY114" s="15"/>
      <c r="GZ114" s="15"/>
      <c r="HA114" s="15"/>
      <c r="HB114" s="15"/>
      <c r="HC114" s="15"/>
      <c r="HD114" s="15"/>
      <c r="HE114" s="15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3"/>
      <c r="KV114" s="13"/>
      <c r="KW114" s="13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</row>
    <row r="115" spans="1:610" x14ac:dyDescent="0.25">
      <c r="A115" s="5" t="s">
        <v>123</v>
      </c>
      <c r="B115" s="19">
        <f t="shared" si="11"/>
        <v>3711449</v>
      </c>
      <c r="C115" s="19">
        <f t="shared" si="12"/>
        <v>2103663.6</v>
      </c>
      <c r="D115" s="31">
        <f t="shared" si="13"/>
        <v>2405771</v>
      </c>
      <c r="E115" s="31">
        <f t="shared" si="14"/>
        <v>1810856</v>
      </c>
      <c r="F115" s="15">
        <v>2205600</v>
      </c>
      <c r="G115" s="29">
        <v>1654200</v>
      </c>
      <c r="H115" s="15">
        <v>200171</v>
      </c>
      <c r="I115" s="29">
        <v>156656</v>
      </c>
      <c r="J115" s="19">
        <f t="shared" si="10"/>
        <v>1224678</v>
      </c>
      <c r="K115" s="19">
        <f t="shared" si="10"/>
        <v>235452</v>
      </c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29"/>
      <c r="X115" s="15"/>
      <c r="Y115" s="15"/>
      <c r="Z115" s="15"/>
      <c r="AA115" s="15"/>
      <c r="AB115" s="18"/>
      <c r="AC115" s="15"/>
      <c r="AD115" s="15"/>
      <c r="AE115" s="15"/>
      <c r="AF115" s="15"/>
      <c r="AG115" s="15"/>
      <c r="AH115" s="15"/>
      <c r="AI115" s="15"/>
      <c r="AJ115" s="15"/>
      <c r="AK115" s="29"/>
      <c r="AL115" s="15"/>
      <c r="AM115" s="15"/>
      <c r="AN115" s="15"/>
      <c r="AO115" s="29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29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29">
        <v>910000</v>
      </c>
      <c r="CG115" s="15">
        <v>0</v>
      </c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29"/>
      <c r="DD115" s="15"/>
      <c r="DE115" s="15"/>
      <c r="DF115" s="15"/>
      <c r="DG115" s="15"/>
      <c r="DH115" s="15"/>
      <c r="DI115" s="15"/>
      <c r="DJ115" s="15"/>
      <c r="DK115" s="29"/>
      <c r="DL115" s="15"/>
      <c r="DM115" s="29"/>
      <c r="DN115" s="15"/>
      <c r="DO115" s="15"/>
      <c r="DP115" s="15"/>
      <c r="DQ115" s="15"/>
      <c r="DR115" s="15"/>
      <c r="DS115" s="15"/>
      <c r="DT115" s="15"/>
      <c r="DU115" s="29"/>
      <c r="DV115" s="15"/>
      <c r="DW115" s="15"/>
      <c r="DX115" s="15"/>
      <c r="DY115" s="15"/>
      <c r="DZ115" s="15"/>
      <c r="EA115" s="15"/>
      <c r="EB115" s="15"/>
      <c r="EC115" s="15"/>
      <c r="ED115" s="15"/>
      <c r="EE115" s="29"/>
      <c r="EF115" s="15"/>
      <c r="EG115" s="15"/>
      <c r="EH115" s="15"/>
      <c r="EI115" s="15"/>
      <c r="EJ115" s="15"/>
      <c r="EK115" s="15"/>
      <c r="EL115" s="37">
        <v>314678</v>
      </c>
      <c r="EM115" s="29">
        <v>235452</v>
      </c>
      <c r="EN115" s="15"/>
      <c r="EO115" s="15"/>
      <c r="EP115" s="15"/>
      <c r="EQ115" s="15"/>
      <c r="ER115" s="15"/>
      <c r="ES115" s="15"/>
      <c r="ET115" s="15"/>
      <c r="EU115" s="29"/>
      <c r="EV115" s="15"/>
      <c r="EW115" s="15"/>
      <c r="EX115" s="15"/>
      <c r="EY115" s="29"/>
      <c r="EZ115" s="15"/>
      <c r="FA115" s="29"/>
      <c r="FB115" s="15"/>
      <c r="FC115" s="15"/>
      <c r="FD115" s="15"/>
      <c r="FE115" s="15"/>
      <c r="FF115" s="15"/>
      <c r="FG115" s="15"/>
      <c r="FH115" s="19">
        <f t="shared" si="15"/>
        <v>81000</v>
      </c>
      <c r="FI115" s="19">
        <f t="shared" si="15"/>
        <v>57355.6</v>
      </c>
      <c r="FJ115" s="15"/>
      <c r="FK115" s="29"/>
      <c r="FL115" s="15"/>
      <c r="FM115" s="15"/>
      <c r="FN115" s="15"/>
      <c r="FO115" s="29"/>
      <c r="FP115" s="15"/>
      <c r="FQ115" s="15"/>
      <c r="FR115" s="15"/>
      <c r="FS115" s="15"/>
      <c r="FT115" s="15"/>
      <c r="FU115" s="15"/>
      <c r="FV115" s="15"/>
      <c r="FW115" s="15"/>
      <c r="FX115" s="15"/>
      <c r="FY115" s="29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>
        <v>81000</v>
      </c>
      <c r="GK115" s="15">
        <v>57355.6</v>
      </c>
      <c r="GL115" s="15"/>
      <c r="GM115" s="15"/>
      <c r="GN115" s="19">
        <f t="shared" si="16"/>
        <v>0</v>
      </c>
      <c r="GO115" s="19">
        <f t="shared" si="17"/>
        <v>0</v>
      </c>
      <c r="GP115" s="29"/>
      <c r="GQ115" s="29"/>
      <c r="GR115" s="29"/>
      <c r="GS115" s="29"/>
      <c r="GT115" s="15"/>
      <c r="GU115" s="29"/>
      <c r="GV115" s="15"/>
      <c r="GW115" s="29"/>
      <c r="GX115" s="15"/>
      <c r="GY115" s="15"/>
      <c r="GZ115" s="15"/>
      <c r="HA115" s="15"/>
      <c r="HB115" s="15"/>
      <c r="HC115" s="15"/>
      <c r="HD115" s="15"/>
      <c r="HE115" s="15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3"/>
      <c r="KV115" s="13"/>
      <c r="KW115" s="13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</row>
    <row r="116" spans="1:610" x14ac:dyDescent="0.25">
      <c r="A116" s="5" t="s">
        <v>124</v>
      </c>
      <c r="B116" s="19">
        <f t="shared" si="11"/>
        <v>4040764</v>
      </c>
      <c r="C116" s="19">
        <f t="shared" si="12"/>
        <v>3025218.68</v>
      </c>
      <c r="D116" s="31">
        <f t="shared" si="13"/>
        <v>3681050</v>
      </c>
      <c r="E116" s="31">
        <f t="shared" si="14"/>
        <v>2760777</v>
      </c>
      <c r="F116" s="15">
        <v>3616100</v>
      </c>
      <c r="G116" s="29">
        <v>2712069</v>
      </c>
      <c r="H116" s="15">
        <v>64950</v>
      </c>
      <c r="I116" s="29">
        <v>48708</v>
      </c>
      <c r="J116" s="19">
        <f t="shared" si="10"/>
        <v>278714</v>
      </c>
      <c r="K116" s="19">
        <f t="shared" si="10"/>
        <v>209034</v>
      </c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29"/>
      <c r="X116" s="15"/>
      <c r="Y116" s="15"/>
      <c r="Z116" s="15"/>
      <c r="AA116" s="15"/>
      <c r="AB116" s="18"/>
      <c r="AC116" s="15"/>
      <c r="AD116" s="15"/>
      <c r="AE116" s="15"/>
      <c r="AF116" s="15"/>
      <c r="AG116" s="15"/>
      <c r="AH116" s="15"/>
      <c r="AI116" s="15"/>
      <c r="AJ116" s="15"/>
      <c r="AK116" s="29"/>
      <c r="AL116" s="15"/>
      <c r="AM116" s="15"/>
      <c r="AN116" s="15"/>
      <c r="AO116" s="29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29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29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29"/>
      <c r="DD116" s="15"/>
      <c r="DE116" s="15"/>
      <c r="DF116" s="15"/>
      <c r="DG116" s="15"/>
      <c r="DH116" s="15"/>
      <c r="DI116" s="15"/>
      <c r="DJ116" s="15"/>
      <c r="DK116" s="29"/>
      <c r="DL116" s="15"/>
      <c r="DM116" s="29"/>
      <c r="DN116" s="15"/>
      <c r="DO116" s="15"/>
      <c r="DP116" s="15"/>
      <c r="DQ116" s="15"/>
      <c r="DR116" s="15"/>
      <c r="DS116" s="15"/>
      <c r="DT116" s="15"/>
      <c r="DU116" s="29"/>
      <c r="DV116" s="15"/>
      <c r="DW116" s="15"/>
      <c r="DX116" s="15"/>
      <c r="DY116" s="15"/>
      <c r="DZ116" s="15"/>
      <c r="EA116" s="15"/>
      <c r="EB116" s="15"/>
      <c r="EC116" s="15"/>
      <c r="ED116" s="15"/>
      <c r="EE116" s="29"/>
      <c r="EF116" s="15"/>
      <c r="EG116" s="15"/>
      <c r="EH116" s="15"/>
      <c r="EI116" s="15"/>
      <c r="EJ116" s="15"/>
      <c r="EK116" s="15"/>
      <c r="EL116" s="37">
        <v>278714</v>
      </c>
      <c r="EM116" s="29">
        <v>209034</v>
      </c>
      <c r="EN116" s="15"/>
      <c r="EO116" s="15"/>
      <c r="EP116" s="15"/>
      <c r="EQ116" s="15"/>
      <c r="ER116" s="15"/>
      <c r="ES116" s="15"/>
      <c r="ET116" s="15"/>
      <c r="EU116" s="29"/>
      <c r="EV116" s="15"/>
      <c r="EW116" s="15"/>
      <c r="EX116" s="15"/>
      <c r="EY116" s="29"/>
      <c r="EZ116" s="15"/>
      <c r="FA116" s="29"/>
      <c r="FB116" s="15"/>
      <c r="FC116" s="15"/>
      <c r="FD116" s="15"/>
      <c r="FE116" s="15"/>
      <c r="FF116" s="15"/>
      <c r="FG116" s="15"/>
      <c r="FH116" s="19">
        <f t="shared" si="15"/>
        <v>81000</v>
      </c>
      <c r="FI116" s="19">
        <f t="shared" si="15"/>
        <v>55407.68</v>
      </c>
      <c r="FJ116" s="15"/>
      <c r="FK116" s="29"/>
      <c r="FL116" s="15"/>
      <c r="FM116" s="15"/>
      <c r="FN116" s="15"/>
      <c r="FO116" s="29"/>
      <c r="FP116" s="15"/>
      <c r="FQ116" s="15"/>
      <c r="FR116" s="15"/>
      <c r="FS116" s="15"/>
      <c r="FT116" s="15"/>
      <c r="FU116" s="15"/>
      <c r="FV116" s="15"/>
      <c r="FW116" s="15"/>
      <c r="FX116" s="15"/>
      <c r="FY116" s="29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>
        <v>81000</v>
      </c>
      <c r="GK116" s="15">
        <v>55407.68</v>
      </c>
      <c r="GL116" s="15"/>
      <c r="GM116" s="15"/>
      <c r="GN116" s="19">
        <f t="shared" si="16"/>
        <v>0</v>
      </c>
      <c r="GO116" s="19">
        <f t="shared" si="17"/>
        <v>0</v>
      </c>
      <c r="GP116" s="29"/>
      <c r="GQ116" s="29"/>
      <c r="GR116" s="29"/>
      <c r="GS116" s="29"/>
      <c r="GT116" s="15"/>
      <c r="GU116" s="29"/>
      <c r="GV116" s="15"/>
      <c r="GW116" s="29"/>
      <c r="GX116" s="15"/>
      <c r="GY116" s="15"/>
      <c r="GZ116" s="15"/>
      <c r="HA116" s="15"/>
      <c r="HB116" s="15"/>
      <c r="HC116" s="15"/>
      <c r="HD116" s="15"/>
      <c r="HE116" s="15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3"/>
      <c r="KV116" s="13"/>
      <c r="KW116" s="13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</row>
    <row r="117" spans="1:610" x14ac:dyDescent="0.25">
      <c r="A117" s="4" t="s">
        <v>125</v>
      </c>
      <c r="B117" s="19">
        <f t="shared" si="11"/>
        <v>196677704.18000001</v>
      </c>
      <c r="C117" s="19">
        <f t="shared" si="12"/>
        <v>127736705.17999999</v>
      </c>
      <c r="D117" s="31">
        <f t="shared" si="13"/>
        <v>87504260</v>
      </c>
      <c r="E117" s="31">
        <f t="shared" si="14"/>
        <v>66047408</v>
      </c>
      <c r="F117" s="15">
        <v>82113700</v>
      </c>
      <c r="G117" s="29">
        <v>61585272</v>
      </c>
      <c r="H117" s="15">
        <v>5390560</v>
      </c>
      <c r="I117" s="29">
        <v>4462136</v>
      </c>
      <c r="J117" s="19">
        <f t="shared" si="10"/>
        <v>37400578.170000002</v>
      </c>
      <c r="K117" s="19">
        <f t="shared" si="10"/>
        <v>9533852.9600000009</v>
      </c>
      <c r="L117" s="15"/>
      <c r="M117" s="15"/>
      <c r="N117" s="15"/>
      <c r="O117" s="15"/>
      <c r="P117" s="15"/>
      <c r="Q117" s="15"/>
      <c r="R117" s="15"/>
      <c r="S117" s="15"/>
      <c r="T117" s="15">
        <v>71236.92</v>
      </c>
      <c r="U117" s="15"/>
      <c r="V117" s="15">
        <v>1117058.69</v>
      </c>
      <c r="W117" s="29">
        <v>1117058.69</v>
      </c>
      <c r="X117" s="15"/>
      <c r="Y117" s="15"/>
      <c r="Z117" s="15"/>
      <c r="AA117" s="15"/>
      <c r="AB117" s="18">
        <v>2238602.2000000002</v>
      </c>
      <c r="AC117" s="15">
        <v>2093093.08</v>
      </c>
      <c r="AD117" s="15"/>
      <c r="AE117" s="15"/>
      <c r="AF117" s="15"/>
      <c r="AG117" s="15"/>
      <c r="AH117" s="15"/>
      <c r="AI117" s="15"/>
      <c r="AJ117" s="15">
        <v>265628.40999999997</v>
      </c>
      <c r="AK117" s="29">
        <v>199200</v>
      </c>
      <c r="AL117" s="15">
        <v>283301</v>
      </c>
      <c r="AM117" s="15">
        <v>212501</v>
      </c>
      <c r="AN117" s="15">
        <v>69185.899999999994</v>
      </c>
      <c r="AO117" s="29">
        <v>51889.440000000002</v>
      </c>
      <c r="AP117" s="15"/>
      <c r="AQ117" s="15"/>
      <c r="AR117" s="15"/>
      <c r="AS117" s="15"/>
      <c r="AT117" s="15"/>
      <c r="AU117" s="15"/>
      <c r="AV117" s="15">
        <v>332259.40999999997</v>
      </c>
      <c r="AW117" s="15">
        <v>332259.40999999997</v>
      </c>
      <c r="AX117" s="15">
        <v>1585048.25</v>
      </c>
      <c r="AY117" s="15">
        <v>237754</v>
      </c>
      <c r="AZ117" s="15">
        <v>2259172.91</v>
      </c>
      <c r="BA117" s="15">
        <v>2241338.42</v>
      </c>
      <c r="BB117" s="15"/>
      <c r="BC117" s="15"/>
      <c r="BD117" s="15">
        <v>279510</v>
      </c>
      <c r="BE117" s="29">
        <v>176055</v>
      </c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>
        <v>5417903.1299999999</v>
      </c>
      <c r="BU117" s="29">
        <v>0</v>
      </c>
      <c r="BV117" s="15"/>
      <c r="BW117" s="15"/>
      <c r="BX117" s="15"/>
      <c r="BY117" s="15"/>
      <c r="BZ117" s="15"/>
      <c r="CA117" s="15"/>
      <c r="CB117" s="15"/>
      <c r="CC117" s="15"/>
      <c r="CD117" s="15">
        <v>12237791.4</v>
      </c>
      <c r="CE117" s="15">
        <v>0</v>
      </c>
      <c r="CF117" s="29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>
        <v>169194.78</v>
      </c>
      <c r="CS117" s="15">
        <v>0</v>
      </c>
      <c r="CT117" s="15"/>
      <c r="CU117" s="15"/>
      <c r="CV117" s="15"/>
      <c r="CW117" s="15"/>
      <c r="CX117" s="15"/>
      <c r="CY117" s="15"/>
      <c r="CZ117" s="15"/>
      <c r="DA117" s="15"/>
      <c r="DB117" s="15"/>
      <c r="DC117" s="29"/>
      <c r="DD117" s="15"/>
      <c r="DE117" s="15"/>
      <c r="DF117" s="15"/>
      <c r="DG117" s="15"/>
      <c r="DH117" s="15"/>
      <c r="DI117" s="15"/>
      <c r="DJ117" s="15"/>
      <c r="DK117" s="29"/>
      <c r="DL117" s="35">
        <v>869500.17</v>
      </c>
      <c r="DM117" s="29">
        <v>869500.17</v>
      </c>
      <c r="DN117" s="15"/>
      <c r="DO117" s="15"/>
      <c r="DP117" s="42">
        <v>6500000</v>
      </c>
      <c r="DQ117" s="15">
        <v>0</v>
      </c>
      <c r="DR117" s="15"/>
      <c r="DS117" s="15"/>
      <c r="DT117" s="15"/>
      <c r="DU117" s="29"/>
      <c r="DV117" s="15"/>
      <c r="DW117" s="15"/>
      <c r="DX117" s="15"/>
      <c r="DY117" s="15"/>
      <c r="DZ117" s="15"/>
      <c r="EA117" s="15"/>
      <c r="EB117" s="15"/>
      <c r="EC117" s="15"/>
      <c r="ED117" s="15">
        <v>1117580</v>
      </c>
      <c r="EE117" s="29">
        <v>0</v>
      </c>
      <c r="EF117" s="15"/>
      <c r="EG117" s="15"/>
      <c r="EH117" s="15"/>
      <c r="EI117" s="15"/>
      <c r="EJ117" s="15"/>
      <c r="EK117" s="15"/>
      <c r="EL117" s="37">
        <v>2337605</v>
      </c>
      <c r="EM117" s="29">
        <v>1753203.75</v>
      </c>
      <c r="EN117" s="15"/>
      <c r="EO117" s="15"/>
      <c r="EP117" s="15"/>
      <c r="EQ117" s="15"/>
      <c r="ER117" s="15"/>
      <c r="ES117" s="15"/>
      <c r="ET117" s="35">
        <v>250000</v>
      </c>
      <c r="EU117" s="29">
        <v>250000</v>
      </c>
      <c r="EV117" s="15"/>
      <c r="EW117" s="15"/>
      <c r="EX117" s="15"/>
      <c r="EY117" s="29"/>
      <c r="EZ117" s="15"/>
      <c r="FA117" s="29"/>
      <c r="FB117" s="15"/>
      <c r="FC117" s="15"/>
      <c r="FD117" s="15"/>
      <c r="FE117" s="15"/>
      <c r="FF117" s="15"/>
      <c r="FG117" s="15"/>
      <c r="FH117" s="19">
        <f t="shared" si="15"/>
        <v>70104686.010000005</v>
      </c>
      <c r="FI117" s="19">
        <f t="shared" si="15"/>
        <v>51760970.759999998</v>
      </c>
      <c r="FJ117" s="15">
        <v>8429371</v>
      </c>
      <c r="FK117" s="29">
        <v>6033391</v>
      </c>
      <c r="FL117" s="15"/>
      <c r="FM117" s="15"/>
      <c r="FN117" s="15">
        <v>59183779.25</v>
      </c>
      <c r="FO117" s="29">
        <v>44158476</v>
      </c>
      <c r="FP117" s="15"/>
      <c r="FQ117" s="15"/>
      <c r="FR117" s="15">
        <v>109035</v>
      </c>
      <c r="FS117" s="15">
        <v>72800</v>
      </c>
      <c r="FT117" s="15">
        <v>24841</v>
      </c>
      <c r="FU117" s="15">
        <v>16400</v>
      </c>
      <c r="FV117" s="15">
        <v>601768.13</v>
      </c>
      <c r="FW117" s="15">
        <v>225170.82</v>
      </c>
      <c r="FX117" s="15">
        <v>1073457</v>
      </c>
      <c r="FY117" s="29">
        <v>954857.94</v>
      </c>
      <c r="FZ117" s="15">
        <v>25410</v>
      </c>
      <c r="GA117" s="15">
        <v>0</v>
      </c>
      <c r="GB117" s="15">
        <v>6388.2</v>
      </c>
      <c r="GC117" s="15">
        <v>0</v>
      </c>
      <c r="GD117" s="15">
        <v>391849.84</v>
      </c>
      <c r="GE117" s="15">
        <v>294875</v>
      </c>
      <c r="GF117" s="15">
        <v>30519.51</v>
      </c>
      <c r="GG117" s="15">
        <v>0</v>
      </c>
      <c r="GH117" s="15">
        <v>228137</v>
      </c>
      <c r="GI117" s="15">
        <v>5000</v>
      </c>
      <c r="GJ117" s="15"/>
      <c r="GK117" s="15"/>
      <c r="GL117" s="15">
        <v>130.08000000000001</v>
      </c>
      <c r="GM117" s="15">
        <v>0</v>
      </c>
      <c r="GN117" s="19">
        <f t="shared" si="16"/>
        <v>1668180</v>
      </c>
      <c r="GO117" s="19">
        <f t="shared" si="17"/>
        <v>394473.46</v>
      </c>
      <c r="GP117" s="29">
        <v>1614480</v>
      </c>
      <c r="GQ117" s="29">
        <v>340773.46</v>
      </c>
      <c r="GR117" s="29"/>
      <c r="GS117" s="29"/>
      <c r="GT117" s="15">
        <v>53700</v>
      </c>
      <c r="GU117" s="29">
        <v>53700</v>
      </c>
      <c r="GV117" s="15"/>
      <c r="GW117" s="29"/>
      <c r="GX117" s="15"/>
      <c r="GY117" s="15"/>
      <c r="GZ117" s="15"/>
      <c r="HA117" s="15"/>
      <c r="HB117" s="15"/>
      <c r="HC117" s="15"/>
      <c r="HD117" s="15"/>
      <c r="HE117" s="15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3"/>
      <c r="KV117" s="13"/>
      <c r="KW117" s="13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</row>
    <row r="118" spans="1:610" x14ac:dyDescent="0.25">
      <c r="A118" s="5" t="s">
        <v>126</v>
      </c>
      <c r="B118" s="19">
        <f t="shared" si="11"/>
        <v>19439350.490000002</v>
      </c>
      <c r="C118" s="19">
        <f t="shared" si="12"/>
        <v>9834446.6699999999</v>
      </c>
      <c r="D118" s="31">
        <f t="shared" si="13"/>
        <v>10692530</v>
      </c>
      <c r="E118" s="31">
        <f t="shared" si="14"/>
        <v>8019387</v>
      </c>
      <c r="F118" s="15">
        <v>9945200</v>
      </c>
      <c r="G118" s="29">
        <v>7458894</v>
      </c>
      <c r="H118" s="15">
        <v>747330</v>
      </c>
      <c r="I118" s="29">
        <v>560493</v>
      </c>
      <c r="J118" s="19">
        <f t="shared" si="10"/>
        <v>8544520.4900000002</v>
      </c>
      <c r="K118" s="19">
        <f t="shared" si="10"/>
        <v>1664716.25</v>
      </c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29"/>
      <c r="X118" s="15"/>
      <c r="Y118" s="15"/>
      <c r="Z118" s="15"/>
      <c r="AA118" s="15"/>
      <c r="AB118" s="18"/>
      <c r="AC118" s="15"/>
      <c r="AD118" s="15"/>
      <c r="AE118" s="15"/>
      <c r="AF118" s="15"/>
      <c r="AG118" s="15"/>
      <c r="AH118" s="15"/>
      <c r="AI118" s="15"/>
      <c r="AJ118" s="15"/>
      <c r="AK118" s="29"/>
      <c r="AL118" s="15"/>
      <c r="AM118" s="15"/>
      <c r="AN118" s="15"/>
      <c r="AO118" s="29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>
        <v>1376445.49</v>
      </c>
      <c r="BU118" s="29">
        <v>0</v>
      </c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29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29"/>
      <c r="DD118" s="15"/>
      <c r="DE118" s="15"/>
      <c r="DF118" s="15"/>
      <c r="DG118" s="15"/>
      <c r="DH118" s="15"/>
      <c r="DI118" s="15"/>
      <c r="DJ118" s="15"/>
      <c r="DK118" s="29"/>
      <c r="DL118" s="15"/>
      <c r="DM118" s="29"/>
      <c r="DN118" s="15"/>
      <c r="DO118" s="15"/>
      <c r="DP118" s="15"/>
      <c r="DQ118" s="15"/>
      <c r="DR118" s="15"/>
      <c r="DS118" s="15"/>
      <c r="DT118" s="15"/>
      <c r="DU118" s="29"/>
      <c r="DV118" s="15"/>
      <c r="DW118" s="15"/>
      <c r="DX118" s="15"/>
      <c r="DY118" s="15"/>
      <c r="DZ118" s="15"/>
      <c r="EA118" s="15"/>
      <c r="EB118" s="15"/>
      <c r="EC118" s="15"/>
      <c r="ED118" s="15">
        <v>5115120</v>
      </c>
      <c r="EE118" s="29">
        <v>0</v>
      </c>
      <c r="EF118" s="15">
        <v>500000</v>
      </c>
      <c r="EG118" s="15">
        <v>500000</v>
      </c>
      <c r="EH118" s="15"/>
      <c r="EI118" s="15"/>
      <c r="EJ118" s="15"/>
      <c r="EK118" s="15"/>
      <c r="EL118" s="37">
        <v>1552955</v>
      </c>
      <c r="EM118" s="29">
        <v>1164716.25</v>
      </c>
      <c r="EN118" s="15"/>
      <c r="EO118" s="15"/>
      <c r="EP118" s="15"/>
      <c r="EQ118" s="15"/>
      <c r="ER118" s="15"/>
      <c r="ES118" s="15"/>
      <c r="ET118" s="15"/>
      <c r="EU118" s="29"/>
      <c r="EV118" s="15"/>
      <c r="EW118" s="15"/>
      <c r="EX118" s="15"/>
      <c r="EY118" s="29"/>
      <c r="EZ118" s="15"/>
      <c r="FA118" s="29"/>
      <c r="FB118" s="15"/>
      <c r="FC118" s="15"/>
      <c r="FD118" s="15"/>
      <c r="FE118" s="15"/>
      <c r="FF118" s="15"/>
      <c r="FG118" s="15"/>
      <c r="FH118" s="19">
        <f t="shared" si="15"/>
        <v>202300</v>
      </c>
      <c r="FI118" s="19">
        <f t="shared" si="15"/>
        <v>150343.42000000001</v>
      </c>
      <c r="FJ118" s="15"/>
      <c r="FK118" s="29"/>
      <c r="FL118" s="15"/>
      <c r="FM118" s="15"/>
      <c r="FN118" s="15"/>
      <c r="FO118" s="29"/>
      <c r="FP118" s="15"/>
      <c r="FQ118" s="15"/>
      <c r="FR118" s="15"/>
      <c r="FS118" s="15"/>
      <c r="FT118" s="15"/>
      <c r="FU118" s="15"/>
      <c r="FV118" s="15"/>
      <c r="FW118" s="15"/>
      <c r="FX118" s="15"/>
      <c r="FY118" s="29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>
        <v>202300</v>
      </c>
      <c r="GK118" s="15">
        <v>150343.42000000001</v>
      </c>
      <c r="GL118" s="15"/>
      <c r="GM118" s="15"/>
      <c r="GN118" s="19">
        <f t="shared" si="16"/>
        <v>0</v>
      </c>
      <c r="GO118" s="19">
        <f t="shared" si="17"/>
        <v>0</v>
      </c>
      <c r="GP118" s="29"/>
      <c r="GQ118" s="29"/>
      <c r="GR118" s="29"/>
      <c r="GS118" s="29"/>
      <c r="GT118" s="15"/>
      <c r="GU118" s="29"/>
      <c r="GV118" s="15"/>
      <c r="GW118" s="29"/>
      <c r="GX118" s="15"/>
      <c r="GY118" s="15"/>
      <c r="GZ118" s="15"/>
      <c r="HA118" s="15"/>
      <c r="HB118" s="15"/>
      <c r="HC118" s="15"/>
      <c r="HD118" s="15"/>
      <c r="HE118" s="15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3"/>
      <c r="KV118" s="13"/>
      <c r="KW118" s="13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</row>
    <row r="119" spans="1:610" x14ac:dyDescent="0.25">
      <c r="A119" s="5" t="s">
        <v>127</v>
      </c>
      <c r="B119" s="19">
        <f t="shared" si="11"/>
        <v>7934748</v>
      </c>
      <c r="C119" s="19">
        <f t="shared" si="12"/>
        <v>5624041</v>
      </c>
      <c r="D119" s="31">
        <f t="shared" si="13"/>
        <v>7194879</v>
      </c>
      <c r="E119" s="31">
        <f t="shared" si="14"/>
        <v>5406639</v>
      </c>
      <c r="F119" s="15">
        <v>6852900</v>
      </c>
      <c r="G119" s="29">
        <v>5139675</v>
      </c>
      <c r="H119" s="15">
        <v>341979</v>
      </c>
      <c r="I119" s="29">
        <v>266964</v>
      </c>
      <c r="J119" s="19">
        <f t="shared" si="10"/>
        <v>658869</v>
      </c>
      <c r="K119" s="19">
        <f t="shared" si="10"/>
        <v>156652</v>
      </c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29"/>
      <c r="X119" s="15"/>
      <c r="Y119" s="15"/>
      <c r="Z119" s="15"/>
      <c r="AA119" s="15"/>
      <c r="AB119" s="18"/>
      <c r="AC119" s="15"/>
      <c r="AD119" s="15"/>
      <c r="AE119" s="15"/>
      <c r="AF119" s="15"/>
      <c r="AG119" s="15"/>
      <c r="AH119" s="15"/>
      <c r="AI119" s="15"/>
      <c r="AJ119" s="15"/>
      <c r="AK119" s="29"/>
      <c r="AL119" s="15"/>
      <c r="AM119" s="15"/>
      <c r="AN119" s="15"/>
      <c r="AO119" s="29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29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29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29"/>
      <c r="DD119" s="15"/>
      <c r="DE119" s="15"/>
      <c r="DF119" s="15"/>
      <c r="DG119" s="15"/>
      <c r="DH119" s="15"/>
      <c r="DI119" s="15"/>
      <c r="DJ119" s="15"/>
      <c r="DK119" s="29"/>
      <c r="DL119" s="15"/>
      <c r="DM119" s="29"/>
      <c r="DN119" s="15"/>
      <c r="DO119" s="15"/>
      <c r="DP119" s="15"/>
      <c r="DQ119" s="15"/>
      <c r="DR119" s="15"/>
      <c r="DS119" s="15"/>
      <c r="DT119" s="15"/>
      <c r="DU119" s="29"/>
      <c r="DV119" s="15"/>
      <c r="DW119" s="15"/>
      <c r="DX119" s="15"/>
      <c r="DY119" s="15"/>
      <c r="DZ119" s="15"/>
      <c r="EA119" s="15"/>
      <c r="EB119" s="15"/>
      <c r="EC119" s="15"/>
      <c r="ED119" s="15"/>
      <c r="EE119" s="29"/>
      <c r="EF119" s="15"/>
      <c r="EG119" s="15"/>
      <c r="EH119" s="15"/>
      <c r="EI119" s="15"/>
      <c r="EJ119" s="15"/>
      <c r="EK119" s="15"/>
      <c r="EL119" s="37">
        <v>208869</v>
      </c>
      <c r="EM119" s="29">
        <v>156652</v>
      </c>
      <c r="EN119" s="15"/>
      <c r="EO119" s="15"/>
      <c r="EP119" s="15"/>
      <c r="EQ119" s="15"/>
      <c r="ER119" s="15"/>
      <c r="ES119" s="15"/>
      <c r="ET119" s="15"/>
      <c r="EU119" s="29"/>
      <c r="EV119" s="37">
        <v>200000</v>
      </c>
      <c r="EW119" s="15">
        <v>0</v>
      </c>
      <c r="EX119" s="15"/>
      <c r="EY119" s="29"/>
      <c r="EZ119" s="35">
        <v>250000</v>
      </c>
      <c r="FA119" s="29">
        <v>0</v>
      </c>
      <c r="FB119" s="15"/>
      <c r="FC119" s="15"/>
      <c r="FD119" s="15"/>
      <c r="FE119" s="15"/>
      <c r="FF119" s="15"/>
      <c r="FG119" s="15"/>
      <c r="FH119" s="19">
        <f t="shared" si="15"/>
        <v>81000</v>
      </c>
      <c r="FI119" s="19">
        <f t="shared" si="15"/>
        <v>60750</v>
      </c>
      <c r="FJ119" s="15"/>
      <c r="FK119" s="29"/>
      <c r="FL119" s="15"/>
      <c r="FM119" s="15"/>
      <c r="FN119" s="15"/>
      <c r="FO119" s="29"/>
      <c r="FP119" s="15"/>
      <c r="FQ119" s="15"/>
      <c r="FR119" s="15"/>
      <c r="FS119" s="15"/>
      <c r="FT119" s="15"/>
      <c r="FU119" s="15"/>
      <c r="FV119" s="15"/>
      <c r="FW119" s="15"/>
      <c r="FX119" s="15"/>
      <c r="FY119" s="29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>
        <v>81000</v>
      </c>
      <c r="GK119" s="15">
        <v>60750</v>
      </c>
      <c r="GL119" s="15"/>
      <c r="GM119" s="15"/>
      <c r="GN119" s="19">
        <f t="shared" si="16"/>
        <v>0</v>
      </c>
      <c r="GO119" s="19">
        <f t="shared" si="17"/>
        <v>0</v>
      </c>
      <c r="GP119" s="29"/>
      <c r="GQ119" s="29"/>
      <c r="GR119" s="29"/>
      <c r="GS119" s="29"/>
      <c r="GT119" s="15"/>
      <c r="GU119" s="29"/>
      <c r="GV119" s="15"/>
      <c r="GW119" s="29"/>
      <c r="GX119" s="15"/>
      <c r="GY119" s="15"/>
      <c r="GZ119" s="15"/>
      <c r="HA119" s="15"/>
      <c r="HB119" s="15"/>
      <c r="HC119" s="15"/>
      <c r="HD119" s="15"/>
      <c r="HE119" s="15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3"/>
      <c r="KV119" s="13"/>
      <c r="KW119" s="13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</row>
    <row r="120" spans="1:610" x14ac:dyDescent="0.25">
      <c r="A120" s="5" t="s">
        <v>128</v>
      </c>
      <c r="B120" s="19">
        <f t="shared" si="11"/>
        <v>5550758</v>
      </c>
      <c r="C120" s="19">
        <f t="shared" si="12"/>
        <v>3671314</v>
      </c>
      <c r="D120" s="31">
        <f t="shared" si="13"/>
        <v>3843150</v>
      </c>
      <c r="E120" s="31">
        <f t="shared" si="14"/>
        <v>2882358</v>
      </c>
      <c r="F120" s="15">
        <v>3534600</v>
      </c>
      <c r="G120" s="29">
        <v>2650950</v>
      </c>
      <c r="H120" s="15">
        <v>308550</v>
      </c>
      <c r="I120" s="29">
        <v>231408</v>
      </c>
      <c r="J120" s="19">
        <f t="shared" si="10"/>
        <v>1626608</v>
      </c>
      <c r="K120" s="19">
        <f t="shared" si="10"/>
        <v>728206</v>
      </c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29"/>
      <c r="X120" s="15"/>
      <c r="Y120" s="15"/>
      <c r="Z120" s="15"/>
      <c r="AA120" s="15"/>
      <c r="AB120" s="18"/>
      <c r="AC120" s="15"/>
      <c r="AD120" s="15"/>
      <c r="AE120" s="15"/>
      <c r="AF120" s="15"/>
      <c r="AG120" s="15"/>
      <c r="AH120" s="15"/>
      <c r="AI120" s="15"/>
      <c r="AJ120" s="15"/>
      <c r="AK120" s="29"/>
      <c r="AL120" s="15"/>
      <c r="AM120" s="15"/>
      <c r="AN120" s="15"/>
      <c r="AO120" s="29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29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29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>
        <v>569001</v>
      </c>
      <c r="DC120" s="29">
        <v>0</v>
      </c>
      <c r="DD120" s="15"/>
      <c r="DE120" s="15"/>
      <c r="DF120" s="15"/>
      <c r="DG120" s="15"/>
      <c r="DH120" s="15"/>
      <c r="DI120" s="15"/>
      <c r="DJ120" s="15"/>
      <c r="DK120" s="29"/>
      <c r="DL120" s="15"/>
      <c r="DM120" s="29"/>
      <c r="DN120" s="15"/>
      <c r="DO120" s="15"/>
      <c r="DP120" s="15"/>
      <c r="DQ120" s="15"/>
      <c r="DR120" s="15"/>
      <c r="DS120" s="15"/>
      <c r="DT120" s="15"/>
      <c r="DU120" s="29"/>
      <c r="DV120" s="15"/>
      <c r="DW120" s="15"/>
      <c r="DX120" s="15"/>
      <c r="DY120" s="15"/>
      <c r="DZ120" s="15"/>
      <c r="EA120" s="15"/>
      <c r="EB120" s="15"/>
      <c r="EC120" s="15"/>
      <c r="ED120" s="15"/>
      <c r="EE120" s="29"/>
      <c r="EF120" s="15"/>
      <c r="EG120" s="15"/>
      <c r="EH120" s="15"/>
      <c r="EI120" s="15"/>
      <c r="EJ120" s="15"/>
      <c r="EK120" s="15"/>
      <c r="EL120" s="37">
        <v>517607</v>
      </c>
      <c r="EM120" s="29">
        <v>388206</v>
      </c>
      <c r="EN120" s="15"/>
      <c r="EO120" s="15"/>
      <c r="EP120" s="15"/>
      <c r="EQ120" s="15"/>
      <c r="ER120" s="15"/>
      <c r="ES120" s="15"/>
      <c r="ET120" s="15"/>
      <c r="EU120" s="29"/>
      <c r="EV120" s="15"/>
      <c r="EW120" s="15"/>
      <c r="EX120" s="37">
        <v>340000</v>
      </c>
      <c r="EY120" s="29">
        <v>340000</v>
      </c>
      <c r="EZ120" s="35">
        <v>200000</v>
      </c>
      <c r="FA120" s="29">
        <v>0</v>
      </c>
      <c r="FB120" s="15"/>
      <c r="FC120" s="15"/>
      <c r="FD120" s="15"/>
      <c r="FE120" s="15"/>
      <c r="FF120" s="15"/>
      <c r="FG120" s="15"/>
      <c r="FH120" s="19">
        <f t="shared" si="15"/>
        <v>81000</v>
      </c>
      <c r="FI120" s="19">
        <f t="shared" si="15"/>
        <v>60750</v>
      </c>
      <c r="FJ120" s="15"/>
      <c r="FK120" s="29"/>
      <c r="FL120" s="15"/>
      <c r="FM120" s="15"/>
      <c r="FN120" s="15"/>
      <c r="FO120" s="29"/>
      <c r="FP120" s="15"/>
      <c r="FQ120" s="15"/>
      <c r="FR120" s="15"/>
      <c r="FS120" s="15"/>
      <c r="FT120" s="15"/>
      <c r="FU120" s="15"/>
      <c r="FV120" s="15"/>
      <c r="FW120" s="15"/>
      <c r="FX120" s="15"/>
      <c r="FY120" s="29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>
        <v>81000</v>
      </c>
      <c r="GK120" s="15">
        <v>60750</v>
      </c>
      <c r="GL120" s="15"/>
      <c r="GM120" s="15"/>
      <c r="GN120" s="19">
        <f t="shared" si="16"/>
        <v>0</v>
      </c>
      <c r="GO120" s="19">
        <f t="shared" si="17"/>
        <v>0</v>
      </c>
      <c r="GP120" s="29"/>
      <c r="GQ120" s="29"/>
      <c r="GR120" s="29"/>
      <c r="GS120" s="29"/>
      <c r="GT120" s="15"/>
      <c r="GU120" s="29"/>
      <c r="GV120" s="15"/>
      <c r="GW120" s="29"/>
      <c r="GX120" s="15"/>
      <c r="GY120" s="15"/>
      <c r="GZ120" s="15"/>
      <c r="HA120" s="15"/>
      <c r="HB120" s="15"/>
      <c r="HC120" s="15"/>
      <c r="HD120" s="15"/>
      <c r="HE120" s="15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3"/>
      <c r="KV120" s="13"/>
      <c r="KW120" s="13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</row>
    <row r="121" spans="1:610" x14ac:dyDescent="0.25">
      <c r="A121" s="5" t="s">
        <v>129</v>
      </c>
      <c r="B121" s="19">
        <f t="shared" si="11"/>
        <v>8816933</v>
      </c>
      <c r="C121" s="19">
        <f t="shared" si="12"/>
        <v>6177036.3499999996</v>
      </c>
      <c r="D121" s="31">
        <f t="shared" si="13"/>
        <v>7129831</v>
      </c>
      <c r="E121" s="31">
        <f t="shared" si="14"/>
        <v>5352550</v>
      </c>
      <c r="F121" s="15">
        <v>6809000</v>
      </c>
      <c r="G121" s="29">
        <v>5106744</v>
      </c>
      <c r="H121" s="15">
        <v>320831</v>
      </c>
      <c r="I121" s="29">
        <v>245806</v>
      </c>
      <c r="J121" s="19">
        <f t="shared" si="10"/>
        <v>1606102</v>
      </c>
      <c r="K121" s="19">
        <f t="shared" si="10"/>
        <v>763736.35</v>
      </c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29"/>
      <c r="X121" s="15"/>
      <c r="Y121" s="15"/>
      <c r="Z121" s="15"/>
      <c r="AA121" s="15"/>
      <c r="AB121" s="18"/>
      <c r="AC121" s="15"/>
      <c r="AD121" s="15"/>
      <c r="AE121" s="15"/>
      <c r="AF121" s="15"/>
      <c r="AG121" s="15"/>
      <c r="AH121" s="15"/>
      <c r="AI121" s="15"/>
      <c r="AJ121" s="15"/>
      <c r="AK121" s="29"/>
      <c r="AL121" s="15"/>
      <c r="AM121" s="15"/>
      <c r="AN121" s="15"/>
      <c r="AO121" s="29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29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29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29"/>
      <c r="DD121" s="15"/>
      <c r="DE121" s="15"/>
      <c r="DF121" s="15"/>
      <c r="DG121" s="15"/>
      <c r="DH121" s="15"/>
      <c r="DI121" s="15"/>
      <c r="DJ121" s="15"/>
      <c r="DK121" s="29"/>
      <c r="DL121" s="15"/>
      <c r="DM121" s="29"/>
      <c r="DN121" s="15"/>
      <c r="DO121" s="15"/>
      <c r="DP121" s="15"/>
      <c r="DQ121" s="15"/>
      <c r="DR121" s="15"/>
      <c r="DS121" s="15"/>
      <c r="DT121" s="15"/>
      <c r="DU121" s="29"/>
      <c r="DV121" s="15"/>
      <c r="DW121" s="15"/>
      <c r="DX121" s="15"/>
      <c r="DY121" s="15"/>
      <c r="DZ121" s="15"/>
      <c r="EA121" s="15"/>
      <c r="EB121" s="15"/>
      <c r="EC121" s="15"/>
      <c r="ED121" s="15"/>
      <c r="EE121" s="29"/>
      <c r="EF121" s="15"/>
      <c r="EG121" s="15"/>
      <c r="EH121" s="15"/>
      <c r="EI121" s="15"/>
      <c r="EJ121" s="15"/>
      <c r="EK121" s="15"/>
      <c r="EL121" s="37">
        <v>517607</v>
      </c>
      <c r="EM121" s="29">
        <v>388206</v>
      </c>
      <c r="EN121" s="37">
        <v>1088495</v>
      </c>
      <c r="EO121" s="15">
        <v>375530.35</v>
      </c>
      <c r="EP121" s="15"/>
      <c r="EQ121" s="15"/>
      <c r="ER121" s="15"/>
      <c r="ES121" s="15"/>
      <c r="ET121" s="15"/>
      <c r="EU121" s="29"/>
      <c r="EV121" s="15"/>
      <c r="EW121" s="15"/>
      <c r="EX121" s="15"/>
      <c r="EY121" s="29"/>
      <c r="EZ121" s="15"/>
      <c r="FA121" s="29"/>
      <c r="FB121" s="15"/>
      <c r="FC121" s="15"/>
      <c r="FD121" s="15"/>
      <c r="FE121" s="15"/>
      <c r="FF121" s="15"/>
      <c r="FG121" s="15"/>
      <c r="FH121" s="19">
        <f t="shared" si="15"/>
        <v>81000</v>
      </c>
      <c r="FI121" s="19">
        <f t="shared" si="15"/>
        <v>60750</v>
      </c>
      <c r="FJ121" s="15"/>
      <c r="FK121" s="29"/>
      <c r="FL121" s="15"/>
      <c r="FM121" s="15"/>
      <c r="FN121" s="15"/>
      <c r="FO121" s="29"/>
      <c r="FP121" s="15"/>
      <c r="FQ121" s="15"/>
      <c r="FR121" s="15"/>
      <c r="FS121" s="15"/>
      <c r="FT121" s="15"/>
      <c r="FU121" s="15"/>
      <c r="FV121" s="15"/>
      <c r="FW121" s="15"/>
      <c r="FX121" s="15"/>
      <c r="FY121" s="29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>
        <v>81000</v>
      </c>
      <c r="GK121" s="15">
        <v>60750</v>
      </c>
      <c r="GL121" s="15"/>
      <c r="GM121" s="15"/>
      <c r="GN121" s="19">
        <f t="shared" si="16"/>
        <v>0</v>
      </c>
      <c r="GO121" s="19">
        <f t="shared" si="17"/>
        <v>0</v>
      </c>
      <c r="GP121" s="29"/>
      <c r="GQ121" s="29"/>
      <c r="GR121" s="29"/>
      <c r="GS121" s="29"/>
      <c r="GT121" s="15"/>
      <c r="GU121" s="29"/>
      <c r="GV121" s="15"/>
      <c r="GW121" s="29"/>
      <c r="GX121" s="15"/>
      <c r="GY121" s="15"/>
      <c r="GZ121" s="15"/>
      <c r="HA121" s="15"/>
      <c r="HB121" s="15"/>
      <c r="HC121" s="15"/>
      <c r="HD121" s="15"/>
      <c r="HE121" s="15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3"/>
      <c r="KV121" s="13"/>
      <c r="KW121" s="13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</row>
    <row r="122" spans="1:610" x14ac:dyDescent="0.25">
      <c r="A122" s="5" t="s">
        <v>130</v>
      </c>
      <c r="B122" s="19">
        <f t="shared" si="11"/>
        <v>4429043</v>
      </c>
      <c r="C122" s="19">
        <f t="shared" si="12"/>
        <v>3396533.97</v>
      </c>
      <c r="D122" s="31">
        <f t="shared" si="13"/>
        <v>3743730</v>
      </c>
      <c r="E122" s="31">
        <f t="shared" si="14"/>
        <v>2807784</v>
      </c>
      <c r="F122" s="15">
        <v>3567500</v>
      </c>
      <c r="G122" s="29">
        <v>2675619</v>
      </c>
      <c r="H122" s="15">
        <v>176230</v>
      </c>
      <c r="I122" s="29">
        <v>132165</v>
      </c>
      <c r="J122" s="19">
        <f t="shared" si="10"/>
        <v>604313</v>
      </c>
      <c r="K122" s="19">
        <f t="shared" si="10"/>
        <v>528000</v>
      </c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29"/>
      <c r="X122" s="15"/>
      <c r="Y122" s="15"/>
      <c r="Z122" s="15"/>
      <c r="AA122" s="15"/>
      <c r="AB122" s="18"/>
      <c r="AC122" s="15"/>
      <c r="AD122" s="15"/>
      <c r="AE122" s="15"/>
      <c r="AF122" s="15"/>
      <c r="AG122" s="15"/>
      <c r="AH122" s="15"/>
      <c r="AI122" s="15"/>
      <c r="AJ122" s="15"/>
      <c r="AK122" s="29"/>
      <c r="AL122" s="15"/>
      <c r="AM122" s="15"/>
      <c r="AN122" s="15"/>
      <c r="AO122" s="29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29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29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29"/>
      <c r="DD122" s="15"/>
      <c r="DE122" s="15"/>
      <c r="DF122" s="15"/>
      <c r="DG122" s="15"/>
      <c r="DH122" s="15"/>
      <c r="DI122" s="15"/>
      <c r="DJ122" s="15"/>
      <c r="DK122" s="29"/>
      <c r="DL122" s="15"/>
      <c r="DM122" s="29"/>
      <c r="DN122" s="15"/>
      <c r="DO122" s="15"/>
      <c r="DP122" s="15"/>
      <c r="DQ122" s="15"/>
      <c r="DR122" s="15"/>
      <c r="DS122" s="15"/>
      <c r="DT122" s="15"/>
      <c r="DU122" s="29"/>
      <c r="DV122" s="15"/>
      <c r="DW122" s="15"/>
      <c r="DX122" s="15"/>
      <c r="DY122" s="15"/>
      <c r="DZ122" s="15"/>
      <c r="EA122" s="15"/>
      <c r="EB122" s="15"/>
      <c r="EC122" s="15"/>
      <c r="ED122" s="15"/>
      <c r="EE122" s="29"/>
      <c r="EF122" s="15"/>
      <c r="EG122" s="15"/>
      <c r="EH122" s="15"/>
      <c r="EI122" s="15"/>
      <c r="EJ122" s="15"/>
      <c r="EK122" s="15"/>
      <c r="EL122" s="37">
        <v>304313</v>
      </c>
      <c r="EM122" s="29">
        <v>228000</v>
      </c>
      <c r="EN122" s="15"/>
      <c r="EO122" s="15"/>
      <c r="EP122" s="15"/>
      <c r="EQ122" s="15"/>
      <c r="ER122" s="15"/>
      <c r="ES122" s="15"/>
      <c r="ET122" s="15"/>
      <c r="EU122" s="29"/>
      <c r="EV122" s="15"/>
      <c r="EW122" s="15"/>
      <c r="EX122" s="15"/>
      <c r="EY122" s="29"/>
      <c r="EZ122" s="35">
        <v>300000</v>
      </c>
      <c r="FA122" s="29">
        <v>300000</v>
      </c>
      <c r="FB122" s="15"/>
      <c r="FC122" s="15"/>
      <c r="FD122" s="15"/>
      <c r="FE122" s="15"/>
      <c r="FF122" s="15"/>
      <c r="FG122" s="15"/>
      <c r="FH122" s="19">
        <f t="shared" si="15"/>
        <v>81000</v>
      </c>
      <c r="FI122" s="19">
        <f t="shared" si="15"/>
        <v>60749.97</v>
      </c>
      <c r="FJ122" s="15"/>
      <c r="FK122" s="29"/>
      <c r="FL122" s="15"/>
      <c r="FM122" s="15"/>
      <c r="FN122" s="15"/>
      <c r="FO122" s="29"/>
      <c r="FP122" s="15"/>
      <c r="FQ122" s="15"/>
      <c r="FR122" s="15"/>
      <c r="FS122" s="15"/>
      <c r="FT122" s="15"/>
      <c r="FU122" s="15"/>
      <c r="FV122" s="15"/>
      <c r="FW122" s="15"/>
      <c r="FX122" s="15"/>
      <c r="FY122" s="29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>
        <v>81000</v>
      </c>
      <c r="GK122" s="15">
        <v>60749.97</v>
      </c>
      <c r="GL122" s="15"/>
      <c r="GM122" s="15"/>
      <c r="GN122" s="19">
        <f t="shared" si="16"/>
        <v>0</v>
      </c>
      <c r="GO122" s="19">
        <f t="shared" si="17"/>
        <v>0</v>
      </c>
      <c r="GP122" s="29"/>
      <c r="GQ122" s="29"/>
      <c r="GR122" s="29"/>
      <c r="GS122" s="29"/>
      <c r="GT122" s="15"/>
      <c r="GU122" s="29"/>
      <c r="GV122" s="15"/>
      <c r="GW122" s="29"/>
      <c r="GX122" s="15"/>
      <c r="GY122" s="15"/>
      <c r="GZ122" s="15"/>
      <c r="HA122" s="15"/>
      <c r="HB122" s="15"/>
      <c r="HC122" s="15"/>
      <c r="HD122" s="15"/>
      <c r="HE122" s="15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3"/>
      <c r="KV122" s="13"/>
      <c r="KW122" s="13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</row>
    <row r="123" spans="1:610" x14ac:dyDescent="0.25">
      <c r="A123" s="5" t="s">
        <v>131</v>
      </c>
      <c r="B123" s="19">
        <f t="shared" si="11"/>
        <v>6832560</v>
      </c>
      <c r="C123" s="19">
        <f t="shared" si="12"/>
        <v>4774020.1100000003</v>
      </c>
      <c r="D123" s="31">
        <f t="shared" si="13"/>
        <v>6301560</v>
      </c>
      <c r="E123" s="31">
        <f t="shared" si="14"/>
        <v>4726170</v>
      </c>
      <c r="F123" s="15">
        <v>6193500</v>
      </c>
      <c r="G123" s="29">
        <v>4645125</v>
      </c>
      <c r="H123" s="15">
        <v>108060</v>
      </c>
      <c r="I123" s="29">
        <v>81045</v>
      </c>
      <c r="J123" s="19">
        <f t="shared" si="10"/>
        <v>450000</v>
      </c>
      <c r="K123" s="19">
        <f t="shared" si="10"/>
        <v>0</v>
      </c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29"/>
      <c r="X123" s="15"/>
      <c r="Y123" s="15"/>
      <c r="Z123" s="15"/>
      <c r="AA123" s="15"/>
      <c r="AB123" s="18"/>
      <c r="AC123" s="15"/>
      <c r="AD123" s="15"/>
      <c r="AE123" s="15"/>
      <c r="AF123" s="15"/>
      <c r="AG123" s="15"/>
      <c r="AH123" s="15"/>
      <c r="AI123" s="15"/>
      <c r="AJ123" s="15"/>
      <c r="AK123" s="29"/>
      <c r="AL123" s="15"/>
      <c r="AM123" s="15"/>
      <c r="AN123" s="15"/>
      <c r="AO123" s="47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29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29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29"/>
      <c r="DD123" s="15"/>
      <c r="DE123" s="15"/>
      <c r="DF123" s="15"/>
      <c r="DG123" s="15"/>
      <c r="DH123" s="15"/>
      <c r="DI123" s="15"/>
      <c r="DJ123" s="15"/>
      <c r="DK123" s="29"/>
      <c r="DL123" s="15"/>
      <c r="DM123" s="29"/>
      <c r="DN123" s="15"/>
      <c r="DO123" s="15"/>
      <c r="DP123" s="15"/>
      <c r="DQ123" s="15"/>
      <c r="DR123" s="15"/>
      <c r="DS123" s="15"/>
      <c r="DT123" s="15"/>
      <c r="DU123" s="29"/>
      <c r="DV123" s="15"/>
      <c r="DW123" s="15"/>
      <c r="DX123" s="15"/>
      <c r="DY123" s="15"/>
      <c r="DZ123" s="15"/>
      <c r="EA123" s="15"/>
      <c r="EB123" s="15"/>
      <c r="EC123" s="15"/>
      <c r="ED123" s="15"/>
      <c r="EE123" s="29"/>
      <c r="EF123" s="15"/>
      <c r="EG123" s="15"/>
      <c r="EH123" s="15"/>
      <c r="EI123" s="15"/>
      <c r="EJ123" s="15"/>
      <c r="EK123" s="15"/>
      <c r="EL123" s="15"/>
      <c r="EM123" s="29"/>
      <c r="EN123" s="15"/>
      <c r="EO123" s="15"/>
      <c r="EP123" s="15"/>
      <c r="EQ123" s="15"/>
      <c r="ER123" s="15"/>
      <c r="ES123" s="15"/>
      <c r="ET123" s="15"/>
      <c r="EU123" s="29"/>
      <c r="EV123" s="15"/>
      <c r="EW123" s="15"/>
      <c r="EX123" s="15"/>
      <c r="EY123" s="29"/>
      <c r="EZ123" s="35">
        <v>450000</v>
      </c>
      <c r="FA123" s="29">
        <v>0</v>
      </c>
      <c r="FB123" s="15"/>
      <c r="FC123" s="15"/>
      <c r="FD123" s="15"/>
      <c r="FE123" s="15"/>
      <c r="FF123" s="15"/>
      <c r="FG123" s="15"/>
      <c r="FH123" s="19">
        <f t="shared" si="15"/>
        <v>81000</v>
      </c>
      <c r="FI123" s="19">
        <f t="shared" si="15"/>
        <v>47850.11</v>
      </c>
      <c r="FJ123" s="15"/>
      <c r="FK123" s="29"/>
      <c r="FL123" s="15"/>
      <c r="FM123" s="15"/>
      <c r="FN123" s="15"/>
      <c r="FO123" s="29"/>
      <c r="FP123" s="15"/>
      <c r="FQ123" s="15"/>
      <c r="FR123" s="15"/>
      <c r="FS123" s="15"/>
      <c r="FT123" s="15"/>
      <c r="FU123" s="15"/>
      <c r="FV123" s="15"/>
      <c r="FW123" s="15"/>
      <c r="FX123" s="15"/>
      <c r="FY123" s="29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>
        <v>81000</v>
      </c>
      <c r="GK123" s="15">
        <v>47850.11</v>
      </c>
      <c r="GL123" s="15"/>
      <c r="GM123" s="15"/>
      <c r="GN123" s="19">
        <f t="shared" si="16"/>
        <v>0</v>
      </c>
      <c r="GO123" s="19">
        <f t="shared" si="17"/>
        <v>0</v>
      </c>
      <c r="GP123" s="29"/>
      <c r="GQ123" s="29"/>
      <c r="GR123" s="29"/>
      <c r="GS123" s="29"/>
      <c r="GT123" s="15"/>
      <c r="GU123" s="29"/>
      <c r="GV123" s="15"/>
      <c r="GW123" s="29"/>
      <c r="GX123" s="15"/>
      <c r="GY123" s="15"/>
      <c r="GZ123" s="15"/>
      <c r="HA123" s="15"/>
      <c r="HB123" s="15"/>
      <c r="HC123" s="15"/>
      <c r="HD123" s="15"/>
      <c r="HE123" s="15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3"/>
      <c r="KV123" s="13"/>
      <c r="KW123" s="13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</row>
    <row r="124" spans="1:610" ht="25.5" x14ac:dyDescent="0.25">
      <c r="A124" s="4" t="s">
        <v>132</v>
      </c>
      <c r="B124" s="19">
        <f t="shared" si="11"/>
        <v>453137384.50999999</v>
      </c>
      <c r="C124" s="19">
        <f t="shared" si="12"/>
        <v>330756526.67000002</v>
      </c>
      <c r="D124" s="31">
        <f t="shared" si="13"/>
        <v>169237571</v>
      </c>
      <c r="E124" s="31">
        <f t="shared" si="14"/>
        <v>128657297</v>
      </c>
      <c r="F124" s="15">
        <v>143285600</v>
      </c>
      <c r="G124" s="29">
        <v>107464194</v>
      </c>
      <c r="H124" s="15">
        <v>25951971</v>
      </c>
      <c r="I124" s="29">
        <v>21193103</v>
      </c>
      <c r="J124" s="19">
        <f t="shared" si="10"/>
        <v>48387222.789999999</v>
      </c>
      <c r="K124" s="19">
        <f t="shared" si="10"/>
        <v>26994719.120000001</v>
      </c>
      <c r="L124" s="15"/>
      <c r="M124" s="15"/>
      <c r="N124" s="15"/>
      <c r="O124" s="15"/>
      <c r="P124" s="15"/>
      <c r="Q124" s="15"/>
      <c r="R124" s="15"/>
      <c r="S124" s="15"/>
      <c r="T124" s="15">
        <v>89046.2</v>
      </c>
      <c r="U124" s="15"/>
      <c r="V124" s="15">
        <v>2234117.36</v>
      </c>
      <c r="W124" s="29">
        <v>1858673.46</v>
      </c>
      <c r="X124" s="15"/>
      <c r="Y124" s="15"/>
      <c r="Z124" s="15"/>
      <c r="AA124" s="15"/>
      <c r="AB124" s="18"/>
      <c r="AC124" s="15"/>
      <c r="AD124" s="15"/>
      <c r="AE124" s="15"/>
      <c r="AF124" s="15"/>
      <c r="AG124" s="15"/>
      <c r="AH124" s="15"/>
      <c r="AI124" s="15"/>
      <c r="AJ124" s="15">
        <v>1310469.6200000001</v>
      </c>
      <c r="AK124" s="29">
        <v>873669.62</v>
      </c>
      <c r="AL124" s="15">
        <v>1237812</v>
      </c>
      <c r="AM124" s="15">
        <v>928359</v>
      </c>
      <c r="AN124" s="15">
        <v>663916.94999999995</v>
      </c>
      <c r="AO124" s="29">
        <v>497937.72</v>
      </c>
      <c r="AP124" s="15"/>
      <c r="AQ124" s="15"/>
      <c r="AR124" s="15"/>
      <c r="AS124" s="15"/>
      <c r="AT124" s="15"/>
      <c r="AU124" s="15"/>
      <c r="AV124" s="15">
        <v>787497.75</v>
      </c>
      <c r="AW124" s="15">
        <v>787497.75</v>
      </c>
      <c r="AX124" s="15">
        <v>7315100.3399999999</v>
      </c>
      <c r="AY124" s="15">
        <v>0</v>
      </c>
      <c r="AZ124" s="15">
        <v>4518345.82</v>
      </c>
      <c r="BA124" s="15">
        <v>4482676.5999999996</v>
      </c>
      <c r="BB124" s="15"/>
      <c r="BC124" s="15"/>
      <c r="BD124" s="15">
        <v>965580</v>
      </c>
      <c r="BE124" s="15">
        <v>585914.06999999995</v>
      </c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>
        <v>2558705</v>
      </c>
      <c r="BS124" s="15">
        <v>1919028.75</v>
      </c>
      <c r="BT124" s="15">
        <v>4865916.88</v>
      </c>
      <c r="BU124" s="29">
        <v>0</v>
      </c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29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>
        <v>172802.48</v>
      </c>
      <c r="CS124" s="15">
        <v>0</v>
      </c>
      <c r="CT124" s="15"/>
      <c r="CU124" s="15"/>
      <c r="CV124" s="15"/>
      <c r="CW124" s="15"/>
      <c r="CX124" s="15"/>
      <c r="CY124" s="15"/>
      <c r="CZ124" s="15"/>
      <c r="DA124" s="15"/>
      <c r="DB124" s="15"/>
      <c r="DC124" s="29"/>
      <c r="DD124" s="15"/>
      <c r="DE124" s="15"/>
      <c r="DF124" s="15"/>
      <c r="DG124" s="15"/>
      <c r="DH124" s="35">
        <f>1610927+2844270+5056853+2802173+2878209.5</f>
        <v>15192432.5</v>
      </c>
      <c r="DI124" s="15">
        <v>10050236.779999999</v>
      </c>
      <c r="DJ124" s="35">
        <v>2660174.44</v>
      </c>
      <c r="DK124" s="29">
        <v>2660174.44</v>
      </c>
      <c r="DL124" s="35">
        <v>1534383</v>
      </c>
      <c r="DM124" s="29">
        <v>1534383</v>
      </c>
      <c r="DN124" s="15"/>
      <c r="DO124" s="15"/>
      <c r="DP124" s="15"/>
      <c r="DQ124" s="15"/>
      <c r="DR124" s="15"/>
      <c r="DS124" s="15"/>
      <c r="DT124" s="15"/>
      <c r="DU124" s="29"/>
      <c r="DV124" s="15"/>
      <c r="DW124" s="15"/>
      <c r="DX124" s="15"/>
      <c r="DY124" s="15"/>
      <c r="DZ124" s="15"/>
      <c r="EA124" s="15"/>
      <c r="EB124" s="15">
        <v>88757.45</v>
      </c>
      <c r="EC124" s="15">
        <v>72044.179999999993</v>
      </c>
      <c r="ED124" s="15"/>
      <c r="EE124" s="29"/>
      <c r="EF124" s="15"/>
      <c r="EG124" s="15"/>
      <c r="EH124" s="15"/>
      <c r="EI124" s="15"/>
      <c r="EJ124" s="15"/>
      <c r="EK124" s="15"/>
      <c r="EL124" s="15">
        <v>992165</v>
      </c>
      <c r="EM124" s="29">
        <v>744123.75</v>
      </c>
      <c r="EN124" s="29"/>
      <c r="EO124" s="15"/>
      <c r="EP124" s="15"/>
      <c r="EQ124" s="15"/>
      <c r="ER124" s="15"/>
      <c r="ES124" s="15"/>
      <c r="ET124" s="35">
        <v>1200000</v>
      </c>
      <c r="EU124" s="29">
        <v>0</v>
      </c>
      <c r="EV124" s="15"/>
      <c r="EW124" s="15"/>
      <c r="EX124" s="15"/>
      <c r="EY124" s="29"/>
      <c r="EZ124" s="15"/>
      <c r="FA124" s="29"/>
      <c r="FB124" s="15"/>
      <c r="FC124" s="15"/>
      <c r="FD124" s="15"/>
      <c r="FE124" s="15"/>
      <c r="FF124" s="15"/>
      <c r="FG124" s="15"/>
      <c r="FH124" s="19">
        <f t="shared" si="15"/>
        <v>230787910.72</v>
      </c>
      <c r="FI124" s="19">
        <f t="shared" si="15"/>
        <v>174026267.48999998</v>
      </c>
      <c r="FJ124" s="15">
        <v>89823650</v>
      </c>
      <c r="FK124" s="29">
        <v>67322818</v>
      </c>
      <c r="FL124" s="15"/>
      <c r="FM124" s="15"/>
      <c r="FN124" s="15">
        <v>125342833.75</v>
      </c>
      <c r="FO124" s="29">
        <v>93760500</v>
      </c>
      <c r="FP124" s="15"/>
      <c r="FQ124" s="15"/>
      <c r="FR124" s="15"/>
      <c r="FS124" s="15"/>
      <c r="FT124" s="15">
        <v>864330</v>
      </c>
      <c r="FU124" s="15">
        <v>453768</v>
      </c>
      <c r="FV124" s="15">
        <v>2876184.19</v>
      </c>
      <c r="FW124" s="15">
        <v>1236960.4099999999</v>
      </c>
      <c r="FX124" s="15">
        <v>10734570</v>
      </c>
      <c r="FY124" s="29">
        <v>10555660.48</v>
      </c>
      <c r="FZ124" s="15">
        <v>101640</v>
      </c>
      <c r="GA124" s="15">
        <v>0</v>
      </c>
      <c r="GB124" s="15">
        <v>19780</v>
      </c>
      <c r="GC124" s="15">
        <v>0</v>
      </c>
      <c r="GD124" s="15">
        <v>905060.6</v>
      </c>
      <c r="GE124" s="15">
        <v>694760.6</v>
      </c>
      <c r="GF124" s="15">
        <v>113358.18</v>
      </c>
      <c r="GG124" s="15">
        <v>0</v>
      </c>
      <c r="GH124" s="15"/>
      <c r="GI124" s="15"/>
      <c r="GJ124" s="15"/>
      <c r="GK124" s="15"/>
      <c r="GL124" s="15">
        <v>6504</v>
      </c>
      <c r="GM124" s="15">
        <v>1800</v>
      </c>
      <c r="GN124" s="19">
        <f t="shared" si="16"/>
        <v>4724680</v>
      </c>
      <c r="GO124" s="19">
        <f t="shared" si="17"/>
        <v>1078243.06</v>
      </c>
      <c r="GP124" s="29">
        <v>4348680</v>
      </c>
      <c r="GQ124" s="29">
        <v>1078243.06</v>
      </c>
      <c r="GR124" s="29"/>
      <c r="GS124" s="29"/>
      <c r="GT124" s="15">
        <v>376000</v>
      </c>
      <c r="GU124" s="29">
        <v>0</v>
      </c>
      <c r="GV124" s="15"/>
      <c r="GW124" s="29"/>
      <c r="GX124" s="15"/>
      <c r="GY124" s="15"/>
      <c r="GZ124" s="15"/>
      <c r="HA124" s="15"/>
      <c r="HB124" s="15"/>
      <c r="HC124" s="15"/>
      <c r="HD124" s="15"/>
      <c r="HE124" s="15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3"/>
      <c r="KV124" s="13"/>
      <c r="KW124" s="13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</row>
    <row r="125" spans="1:610" x14ac:dyDescent="0.25">
      <c r="A125" s="5" t="s">
        <v>133</v>
      </c>
      <c r="B125" s="19">
        <f t="shared" si="11"/>
        <v>130697883.97</v>
      </c>
      <c r="C125" s="19">
        <f t="shared" si="12"/>
        <v>107376467.90000001</v>
      </c>
      <c r="D125" s="31">
        <f t="shared" si="13"/>
        <v>41134090</v>
      </c>
      <c r="E125" s="31">
        <f t="shared" si="14"/>
        <v>30850560</v>
      </c>
      <c r="F125" s="15">
        <v>38063800</v>
      </c>
      <c r="G125" s="29">
        <v>28547847</v>
      </c>
      <c r="H125" s="15">
        <v>3070290</v>
      </c>
      <c r="I125" s="29">
        <v>2302713</v>
      </c>
      <c r="J125" s="19">
        <f t="shared" si="10"/>
        <v>19563793.969999999</v>
      </c>
      <c r="K125" s="19">
        <f t="shared" si="10"/>
        <v>6525907.9000000004</v>
      </c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29"/>
      <c r="X125" s="15"/>
      <c r="Y125" s="15"/>
      <c r="Z125" s="15"/>
      <c r="AA125" s="15"/>
      <c r="AB125" s="18"/>
      <c r="AC125" s="15"/>
      <c r="AD125" s="15"/>
      <c r="AE125" s="15"/>
      <c r="AF125" s="15"/>
      <c r="AG125" s="15"/>
      <c r="AH125" s="15"/>
      <c r="AI125" s="15"/>
      <c r="AJ125" s="15"/>
      <c r="AK125" s="29"/>
      <c r="AL125" s="15"/>
      <c r="AM125" s="15"/>
      <c r="AN125" s="15"/>
      <c r="AO125" s="29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>
        <v>7160511.1299999999</v>
      </c>
      <c r="BU125" s="29">
        <v>0</v>
      </c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29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35">
        <v>4451123.24</v>
      </c>
      <c r="DA125" s="15">
        <v>508998.25</v>
      </c>
      <c r="DB125" s="15">
        <v>900138.6</v>
      </c>
      <c r="DC125" s="29">
        <v>771900</v>
      </c>
      <c r="DD125" s="15"/>
      <c r="DE125" s="15"/>
      <c r="DF125" s="15"/>
      <c r="DG125" s="15"/>
      <c r="DH125" s="15"/>
      <c r="DI125" s="15"/>
      <c r="DJ125" s="15"/>
      <c r="DK125" s="29"/>
      <c r="DL125" s="15"/>
      <c r="DM125" s="29"/>
      <c r="DN125" s="15"/>
      <c r="DO125" s="15"/>
      <c r="DP125" s="15"/>
      <c r="DQ125" s="15"/>
      <c r="DR125" s="15"/>
      <c r="DS125" s="15"/>
      <c r="DT125" s="15"/>
      <c r="DU125" s="29"/>
      <c r="DV125" s="15"/>
      <c r="DW125" s="15"/>
      <c r="DX125" s="15"/>
      <c r="DY125" s="15"/>
      <c r="DZ125" s="15"/>
      <c r="EA125" s="15"/>
      <c r="EB125" s="15"/>
      <c r="EC125" s="15"/>
      <c r="ED125" s="15"/>
      <c r="EE125" s="29"/>
      <c r="EF125" s="15"/>
      <c r="EG125" s="15"/>
      <c r="EH125" s="15"/>
      <c r="EI125" s="15"/>
      <c r="EJ125" s="15"/>
      <c r="EK125" s="15"/>
      <c r="EL125" s="15">
        <v>6902021</v>
      </c>
      <c r="EM125" s="29">
        <v>5176515.75</v>
      </c>
      <c r="EN125" s="29"/>
      <c r="EO125" s="15"/>
      <c r="EP125" s="15"/>
      <c r="EQ125" s="15"/>
      <c r="ER125" s="15"/>
      <c r="ES125" s="15"/>
      <c r="ET125" s="15"/>
      <c r="EU125" s="29"/>
      <c r="EV125" s="15"/>
      <c r="EW125" s="15"/>
      <c r="EX125" s="37">
        <v>150000</v>
      </c>
      <c r="EY125" s="29">
        <v>68493.899999999994</v>
      </c>
      <c r="EZ125" s="15"/>
      <c r="FA125" s="29"/>
      <c r="FB125" s="15"/>
      <c r="FC125" s="15"/>
      <c r="FD125" s="15"/>
      <c r="FE125" s="15"/>
      <c r="FF125" s="15"/>
      <c r="FG125" s="15"/>
      <c r="FH125" s="19">
        <f t="shared" si="15"/>
        <v>0</v>
      </c>
      <c r="FI125" s="19">
        <f t="shared" si="15"/>
        <v>0</v>
      </c>
      <c r="FJ125" s="15"/>
      <c r="FK125" s="29"/>
      <c r="FL125" s="15"/>
      <c r="FM125" s="15"/>
      <c r="FN125" s="15"/>
      <c r="FO125" s="29"/>
      <c r="FP125" s="15"/>
      <c r="FQ125" s="15"/>
      <c r="FR125" s="15"/>
      <c r="FS125" s="15"/>
      <c r="FT125" s="15"/>
      <c r="FU125" s="15"/>
      <c r="FV125" s="15"/>
      <c r="FW125" s="15"/>
      <c r="FX125" s="15"/>
      <c r="FY125" s="29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9">
        <f t="shared" si="16"/>
        <v>70000000</v>
      </c>
      <c r="GO125" s="19">
        <f t="shared" si="17"/>
        <v>70000000</v>
      </c>
      <c r="GP125" s="29"/>
      <c r="GQ125" s="29"/>
      <c r="GR125" s="29"/>
      <c r="GS125" s="29"/>
      <c r="GT125" s="15"/>
      <c r="GU125" s="29"/>
      <c r="GV125" s="15"/>
      <c r="GW125" s="29"/>
      <c r="GX125" s="15"/>
      <c r="GY125" s="15"/>
      <c r="GZ125" s="15">
        <v>70000000</v>
      </c>
      <c r="HA125" s="15">
        <v>70000000</v>
      </c>
      <c r="HB125" s="15"/>
      <c r="HC125" s="15"/>
      <c r="HD125" s="15"/>
      <c r="HE125" s="15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3"/>
      <c r="KV125" s="13"/>
      <c r="KW125" s="13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</row>
    <row r="126" spans="1:610" x14ac:dyDescent="0.25">
      <c r="A126" s="5" t="s">
        <v>134</v>
      </c>
      <c r="B126" s="19">
        <f t="shared" si="11"/>
        <v>3930632</v>
      </c>
      <c r="C126" s="19">
        <f t="shared" si="12"/>
        <v>2766532.3</v>
      </c>
      <c r="D126" s="31">
        <f t="shared" si="13"/>
        <v>2915000</v>
      </c>
      <c r="E126" s="31">
        <f t="shared" si="14"/>
        <v>2186244</v>
      </c>
      <c r="F126" s="15">
        <v>2756700</v>
      </c>
      <c r="G126" s="29">
        <v>2067525</v>
      </c>
      <c r="H126" s="15">
        <v>158300</v>
      </c>
      <c r="I126" s="29">
        <v>118719</v>
      </c>
      <c r="J126" s="19">
        <f t="shared" si="10"/>
        <v>934632</v>
      </c>
      <c r="K126" s="19">
        <f t="shared" si="10"/>
        <v>522849</v>
      </c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29"/>
      <c r="X126" s="15"/>
      <c r="Y126" s="15"/>
      <c r="Z126" s="15"/>
      <c r="AA126" s="15"/>
      <c r="AB126" s="18"/>
      <c r="AC126" s="15"/>
      <c r="AD126" s="15"/>
      <c r="AE126" s="15"/>
      <c r="AF126" s="15"/>
      <c r="AG126" s="15"/>
      <c r="AH126" s="15"/>
      <c r="AI126" s="15"/>
      <c r="AJ126" s="15"/>
      <c r="AK126" s="29"/>
      <c r="AL126" s="15"/>
      <c r="AM126" s="15"/>
      <c r="AN126" s="15"/>
      <c r="AO126" s="29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29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29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>
        <v>375000</v>
      </c>
      <c r="DC126" s="29">
        <v>253125</v>
      </c>
      <c r="DD126" s="15"/>
      <c r="DE126" s="15"/>
      <c r="DF126" s="15"/>
      <c r="DG126" s="15"/>
      <c r="DH126" s="15"/>
      <c r="DI126" s="15"/>
      <c r="DJ126" s="15"/>
      <c r="DK126" s="29"/>
      <c r="DL126" s="15"/>
      <c r="DM126" s="29"/>
      <c r="DN126" s="15"/>
      <c r="DO126" s="15"/>
      <c r="DP126" s="15"/>
      <c r="DQ126" s="15"/>
      <c r="DR126" s="15"/>
      <c r="DS126" s="15"/>
      <c r="DT126" s="15"/>
      <c r="DU126" s="29"/>
      <c r="DV126" s="15"/>
      <c r="DW126" s="15"/>
      <c r="DX126" s="15"/>
      <c r="DY126" s="15"/>
      <c r="DZ126" s="15"/>
      <c r="EA126" s="15"/>
      <c r="EB126" s="15"/>
      <c r="EC126" s="15"/>
      <c r="ED126" s="15"/>
      <c r="EE126" s="29"/>
      <c r="EF126" s="15"/>
      <c r="EG126" s="15"/>
      <c r="EH126" s="15"/>
      <c r="EI126" s="15"/>
      <c r="EJ126" s="15"/>
      <c r="EK126" s="15"/>
      <c r="EL126" s="15">
        <v>359632</v>
      </c>
      <c r="EM126" s="29">
        <v>269724</v>
      </c>
      <c r="EN126" s="29"/>
      <c r="EO126" s="15"/>
      <c r="EP126" s="15"/>
      <c r="EQ126" s="15"/>
      <c r="ER126" s="15"/>
      <c r="ES126" s="15"/>
      <c r="ET126" s="15"/>
      <c r="EU126" s="29"/>
      <c r="EV126" s="15"/>
      <c r="EW126" s="15"/>
      <c r="EX126" s="37">
        <v>200000</v>
      </c>
      <c r="EY126" s="29">
        <v>0</v>
      </c>
      <c r="EZ126" s="15"/>
      <c r="FA126" s="29"/>
      <c r="FB126" s="15"/>
      <c r="FC126" s="15"/>
      <c r="FD126" s="15"/>
      <c r="FE126" s="15"/>
      <c r="FF126" s="15"/>
      <c r="FG126" s="15"/>
      <c r="FH126" s="19">
        <f t="shared" si="15"/>
        <v>81000</v>
      </c>
      <c r="FI126" s="19">
        <f t="shared" si="15"/>
        <v>57439.3</v>
      </c>
      <c r="FJ126" s="15"/>
      <c r="FK126" s="29"/>
      <c r="FL126" s="15"/>
      <c r="FM126" s="15"/>
      <c r="FN126" s="15"/>
      <c r="FO126" s="29"/>
      <c r="FP126" s="15"/>
      <c r="FQ126" s="15"/>
      <c r="FR126" s="15"/>
      <c r="FS126" s="15"/>
      <c r="FT126" s="15"/>
      <c r="FU126" s="15"/>
      <c r="FV126" s="15"/>
      <c r="FW126" s="15"/>
      <c r="FX126" s="15"/>
      <c r="FY126" s="29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>
        <v>81000</v>
      </c>
      <c r="GK126" s="15">
        <v>57439.3</v>
      </c>
      <c r="GL126" s="15"/>
      <c r="GM126" s="15"/>
      <c r="GN126" s="19">
        <f t="shared" si="16"/>
        <v>0</v>
      </c>
      <c r="GO126" s="19">
        <f t="shared" si="17"/>
        <v>0</v>
      </c>
      <c r="GP126" s="29"/>
      <c r="GQ126" s="29"/>
      <c r="GR126" s="29"/>
      <c r="GS126" s="29"/>
      <c r="GT126" s="15"/>
      <c r="GU126" s="29"/>
      <c r="GV126" s="15"/>
      <c r="GW126" s="29"/>
      <c r="GX126" s="15"/>
      <c r="GY126" s="15"/>
      <c r="GZ126" s="15"/>
      <c r="HA126" s="15"/>
      <c r="HB126" s="15"/>
      <c r="HC126" s="15"/>
      <c r="HD126" s="15"/>
      <c r="HE126" s="15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3"/>
      <c r="KV126" s="13"/>
      <c r="KW126" s="13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</row>
    <row r="127" spans="1:610" x14ac:dyDescent="0.25">
      <c r="A127" s="5" t="s">
        <v>135</v>
      </c>
      <c r="B127" s="19">
        <f t="shared" si="11"/>
        <v>6563509</v>
      </c>
      <c r="C127" s="19">
        <f t="shared" si="12"/>
        <v>4882774.59</v>
      </c>
      <c r="D127" s="31">
        <f t="shared" si="13"/>
        <v>5110931</v>
      </c>
      <c r="E127" s="31">
        <f t="shared" si="14"/>
        <v>3834182</v>
      </c>
      <c r="F127" s="15">
        <v>4938800</v>
      </c>
      <c r="G127" s="29">
        <v>3704094</v>
      </c>
      <c r="H127" s="15">
        <v>172131</v>
      </c>
      <c r="I127" s="29">
        <v>130088</v>
      </c>
      <c r="J127" s="19">
        <f t="shared" si="10"/>
        <v>1371578</v>
      </c>
      <c r="K127" s="19">
        <f t="shared" si="10"/>
        <v>991183.5</v>
      </c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29"/>
      <c r="X127" s="15"/>
      <c r="Y127" s="15"/>
      <c r="Z127" s="15"/>
      <c r="AA127" s="15"/>
      <c r="AB127" s="18"/>
      <c r="AC127" s="15"/>
      <c r="AD127" s="15"/>
      <c r="AE127" s="15"/>
      <c r="AF127" s="15"/>
      <c r="AG127" s="15"/>
      <c r="AH127" s="15"/>
      <c r="AI127" s="15"/>
      <c r="AJ127" s="15"/>
      <c r="AK127" s="29"/>
      <c r="AL127" s="15"/>
      <c r="AM127" s="15"/>
      <c r="AN127" s="15"/>
      <c r="AO127" s="29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29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29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29"/>
      <c r="DD127" s="15"/>
      <c r="DE127" s="15"/>
      <c r="DF127" s="15"/>
      <c r="DG127" s="15"/>
      <c r="DH127" s="15"/>
      <c r="DI127" s="15"/>
      <c r="DJ127" s="15"/>
      <c r="DK127" s="29"/>
      <c r="DL127" s="15"/>
      <c r="DM127" s="29"/>
      <c r="DN127" s="15"/>
      <c r="DO127" s="15"/>
      <c r="DP127" s="15"/>
      <c r="DQ127" s="15"/>
      <c r="DR127" s="15"/>
      <c r="DS127" s="15"/>
      <c r="DT127" s="15"/>
      <c r="DU127" s="29"/>
      <c r="DV127" s="15"/>
      <c r="DW127" s="15"/>
      <c r="DX127" s="15"/>
      <c r="DY127" s="15"/>
      <c r="DZ127" s="15"/>
      <c r="EA127" s="15"/>
      <c r="EB127" s="15"/>
      <c r="EC127" s="15"/>
      <c r="ED127" s="15"/>
      <c r="EE127" s="29"/>
      <c r="EF127" s="15"/>
      <c r="EG127" s="15"/>
      <c r="EH127" s="15"/>
      <c r="EI127" s="15"/>
      <c r="EJ127" s="15"/>
      <c r="EK127" s="15"/>
      <c r="EL127" s="15">
        <v>1121578</v>
      </c>
      <c r="EM127" s="29">
        <v>841183.5</v>
      </c>
      <c r="EN127" s="15"/>
      <c r="EO127" s="15"/>
      <c r="EP127" s="15"/>
      <c r="EQ127" s="15"/>
      <c r="ER127" s="15"/>
      <c r="ES127" s="15"/>
      <c r="ET127" s="15"/>
      <c r="EU127" s="29"/>
      <c r="EV127" s="37"/>
      <c r="EW127" s="15"/>
      <c r="EX127" s="37">
        <v>150000</v>
      </c>
      <c r="EY127" s="29">
        <v>150000</v>
      </c>
      <c r="EZ127" s="35">
        <v>100000</v>
      </c>
      <c r="FA127" s="29">
        <v>0</v>
      </c>
      <c r="FB127" s="15"/>
      <c r="FC127" s="15"/>
      <c r="FD127" s="15"/>
      <c r="FE127" s="15"/>
      <c r="FF127" s="15"/>
      <c r="FG127" s="15"/>
      <c r="FH127" s="19">
        <f t="shared" si="15"/>
        <v>81000</v>
      </c>
      <c r="FI127" s="19">
        <f t="shared" si="15"/>
        <v>57409.09</v>
      </c>
      <c r="FJ127" s="15"/>
      <c r="FK127" s="29"/>
      <c r="FL127" s="15"/>
      <c r="FM127" s="15"/>
      <c r="FN127" s="15"/>
      <c r="FO127" s="29"/>
      <c r="FP127" s="15"/>
      <c r="FQ127" s="15"/>
      <c r="FR127" s="15"/>
      <c r="FS127" s="15"/>
      <c r="FT127" s="15"/>
      <c r="FU127" s="15"/>
      <c r="FV127" s="15"/>
      <c r="FW127" s="15"/>
      <c r="FX127" s="15"/>
      <c r="FY127" s="29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>
        <v>81000</v>
      </c>
      <c r="GK127" s="15">
        <v>57409.09</v>
      </c>
      <c r="GL127" s="15"/>
      <c r="GM127" s="15"/>
      <c r="GN127" s="19">
        <f t="shared" si="16"/>
        <v>0</v>
      </c>
      <c r="GO127" s="19">
        <f t="shared" si="17"/>
        <v>0</v>
      </c>
      <c r="GP127" s="29"/>
      <c r="GQ127" s="29"/>
      <c r="GR127" s="29"/>
      <c r="GS127" s="29"/>
      <c r="GT127" s="15"/>
      <c r="GU127" s="29"/>
      <c r="GV127" s="15"/>
      <c r="GW127" s="29"/>
      <c r="GX127" s="15"/>
      <c r="GY127" s="15"/>
      <c r="GZ127" s="15"/>
      <c r="HA127" s="15"/>
      <c r="HB127" s="15"/>
      <c r="HC127" s="15"/>
      <c r="HD127" s="15"/>
      <c r="HE127" s="15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3"/>
      <c r="KV127" s="13"/>
      <c r="KW127" s="13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</row>
    <row r="128" spans="1:610" x14ac:dyDescent="0.25">
      <c r="A128" s="5" t="s">
        <v>136</v>
      </c>
      <c r="B128" s="19">
        <f t="shared" si="11"/>
        <v>5673659</v>
      </c>
      <c r="C128" s="19">
        <f t="shared" si="12"/>
        <v>3504521.19</v>
      </c>
      <c r="D128" s="31">
        <f t="shared" si="13"/>
        <v>3283732</v>
      </c>
      <c r="E128" s="31">
        <f t="shared" si="14"/>
        <v>2468950</v>
      </c>
      <c r="F128" s="15">
        <v>3091000</v>
      </c>
      <c r="G128" s="29">
        <v>2318247</v>
      </c>
      <c r="H128" s="15">
        <v>192732</v>
      </c>
      <c r="I128" s="29">
        <v>150703</v>
      </c>
      <c r="J128" s="19">
        <f t="shared" si="10"/>
        <v>2308927</v>
      </c>
      <c r="K128" s="19">
        <f t="shared" si="10"/>
        <v>991072</v>
      </c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29"/>
      <c r="X128" s="15"/>
      <c r="Y128" s="15"/>
      <c r="Z128" s="15"/>
      <c r="AA128" s="15"/>
      <c r="AB128" s="18"/>
      <c r="AC128" s="15"/>
      <c r="AD128" s="15"/>
      <c r="AE128" s="15"/>
      <c r="AF128" s="15"/>
      <c r="AG128" s="15"/>
      <c r="AH128" s="15"/>
      <c r="AI128" s="15"/>
      <c r="AJ128" s="15"/>
      <c r="AK128" s="29"/>
      <c r="AL128" s="15"/>
      <c r="AM128" s="15"/>
      <c r="AN128" s="15"/>
      <c r="AO128" s="29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29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29">
        <v>700000</v>
      </c>
      <c r="CG128" s="15">
        <v>0</v>
      </c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>
        <v>375000</v>
      </c>
      <c r="DC128" s="29">
        <v>358125</v>
      </c>
      <c r="DD128" s="15"/>
      <c r="DE128" s="15"/>
      <c r="DF128" s="15"/>
      <c r="DG128" s="15"/>
      <c r="DH128" s="15"/>
      <c r="DI128" s="15"/>
      <c r="DJ128" s="15"/>
      <c r="DK128" s="29"/>
      <c r="DL128" s="15"/>
      <c r="DM128" s="29"/>
      <c r="DN128" s="15"/>
      <c r="DO128" s="15"/>
      <c r="DP128" s="15"/>
      <c r="DQ128" s="15"/>
      <c r="DR128" s="15"/>
      <c r="DS128" s="15"/>
      <c r="DT128" s="15"/>
      <c r="DU128" s="29"/>
      <c r="DV128" s="15"/>
      <c r="DW128" s="15"/>
      <c r="DX128" s="15"/>
      <c r="DY128" s="15"/>
      <c r="DZ128" s="15"/>
      <c r="EA128" s="15"/>
      <c r="EB128" s="15"/>
      <c r="EC128" s="15"/>
      <c r="ED128" s="15"/>
      <c r="EE128" s="29"/>
      <c r="EF128" s="15"/>
      <c r="EG128" s="15"/>
      <c r="EH128" s="15"/>
      <c r="EI128" s="15"/>
      <c r="EJ128" s="15"/>
      <c r="EK128" s="15"/>
      <c r="EL128" s="15">
        <v>603927</v>
      </c>
      <c r="EM128" s="29">
        <v>452946</v>
      </c>
      <c r="EN128" s="15"/>
      <c r="EO128" s="15"/>
      <c r="EP128" s="15"/>
      <c r="EQ128" s="15"/>
      <c r="ER128" s="15"/>
      <c r="ES128" s="15"/>
      <c r="ET128" s="15"/>
      <c r="EU128" s="29"/>
      <c r="EV128" s="37">
        <v>250000</v>
      </c>
      <c r="EW128" s="15">
        <v>0</v>
      </c>
      <c r="EX128" s="37"/>
      <c r="EY128" s="29"/>
      <c r="EZ128" s="35">
        <v>380000</v>
      </c>
      <c r="FA128" s="29">
        <v>180001</v>
      </c>
      <c r="FB128" s="15"/>
      <c r="FC128" s="15"/>
      <c r="FD128" s="15"/>
      <c r="FE128" s="15"/>
      <c r="FF128" s="15"/>
      <c r="FG128" s="15"/>
      <c r="FH128" s="19">
        <f t="shared" si="15"/>
        <v>81000</v>
      </c>
      <c r="FI128" s="19">
        <f t="shared" si="15"/>
        <v>44499.19</v>
      </c>
      <c r="FJ128" s="15"/>
      <c r="FK128" s="29"/>
      <c r="FL128" s="15"/>
      <c r="FM128" s="15"/>
      <c r="FN128" s="15"/>
      <c r="FO128" s="29"/>
      <c r="FP128" s="15"/>
      <c r="FQ128" s="15"/>
      <c r="FR128" s="15"/>
      <c r="FS128" s="15"/>
      <c r="FT128" s="15"/>
      <c r="FU128" s="15"/>
      <c r="FV128" s="15"/>
      <c r="FW128" s="15"/>
      <c r="FX128" s="15"/>
      <c r="FY128" s="29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>
        <v>81000</v>
      </c>
      <c r="GK128" s="15">
        <v>44499.19</v>
      </c>
      <c r="GL128" s="15"/>
      <c r="GM128" s="15"/>
      <c r="GN128" s="19">
        <f t="shared" si="16"/>
        <v>0</v>
      </c>
      <c r="GO128" s="19">
        <f t="shared" si="17"/>
        <v>0</v>
      </c>
      <c r="GP128" s="29"/>
      <c r="GQ128" s="29"/>
      <c r="GR128" s="29"/>
      <c r="GS128" s="29"/>
      <c r="GT128" s="15"/>
      <c r="GU128" s="29"/>
      <c r="GV128" s="15"/>
      <c r="GW128" s="29"/>
      <c r="GX128" s="15"/>
      <c r="GY128" s="15"/>
      <c r="GZ128" s="15"/>
      <c r="HA128" s="15"/>
      <c r="HB128" s="15"/>
      <c r="HC128" s="15"/>
      <c r="HD128" s="15"/>
      <c r="HE128" s="15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3"/>
      <c r="KV128" s="13"/>
      <c r="KW128" s="13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</row>
    <row r="129" spans="1:610" x14ac:dyDescent="0.25">
      <c r="A129" s="5" t="s">
        <v>137</v>
      </c>
      <c r="B129" s="19">
        <f t="shared" si="11"/>
        <v>4095195</v>
      </c>
      <c r="C129" s="19">
        <f t="shared" si="12"/>
        <v>2519549.14</v>
      </c>
      <c r="D129" s="31">
        <f t="shared" si="13"/>
        <v>2355191</v>
      </c>
      <c r="E129" s="31">
        <f t="shared" si="14"/>
        <v>1776767</v>
      </c>
      <c r="F129" s="15">
        <v>2014600</v>
      </c>
      <c r="G129" s="29">
        <v>1510947</v>
      </c>
      <c r="H129" s="15">
        <v>340591</v>
      </c>
      <c r="I129" s="29">
        <v>265820</v>
      </c>
      <c r="J129" s="19">
        <f t="shared" si="10"/>
        <v>1659004</v>
      </c>
      <c r="K129" s="19">
        <f t="shared" si="10"/>
        <v>689885</v>
      </c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29"/>
      <c r="X129" s="15"/>
      <c r="Y129" s="15"/>
      <c r="Z129" s="15"/>
      <c r="AA129" s="15"/>
      <c r="AB129" s="18"/>
      <c r="AC129" s="15"/>
      <c r="AD129" s="15"/>
      <c r="AE129" s="15"/>
      <c r="AF129" s="15"/>
      <c r="AG129" s="15"/>
      <c r="AH129" s="15"/>
      <c r="AI129" s="15"/>
      <c r="AJ129" s="15"/>
      <c r="AK129" s="29"/>
      <c r="AL129" s="15"/>
      <c r="AM129" s="15"/>
      <c r="AN129" s="15"/>
      <c r="AO129" s="29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29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29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>
        <v>375000</v>
      </c>
      <c r="DC129" s="29">
        <v>0</v>
      </c>
      <c r="DD129" s="15"/>
      <c r="DE129" s="15"/>
      <c r="DF129" s="15"/>
      <c r="DG129" s="15"/>
      <c r="DH129" s="15"/>
      <c r="DI129" s="15"/>
      <c r="DJ129" s="15"/>
      <c r="DK129" s="29"/>
      <c r="DL129" s="15"/>
      <c r="DM129" s="29"/>
      <c r="DN129" s="15"/>
      <c r="DO129" s="15"/>
      <c r="DP129" s="15"/>
      <c r="DQ129" s="15"/>
      <c r="DR129" s="15"/>
      <c r="DS129" s="15"/>
      <c r="DT129" s="15"/>
      <c r="DU129" s="29"/>
      <c r="DV129" s="15"/>
      <c r="DW129" s="15"/>
      <c r="DX129" s="15"/>
      <c r="DY129" s="15"/>
      <c r="DZ129" s="15"/>
      <c r="EA129" s="15"/>
      <c r="EB129" s="15"/>
      <c r="EC129" s="15"/>
      <c r="ED129" s="15"/>
      <c r="EE129" s="29"/>
      <c r="EF129" s="15"/>
      <c r="EG129" s="15"/>
      <c r="EH129" s="15">
        <v>107527</v>
      </c>
      <c r="EI129" s="15">
        <v>107527</v>
      </c>
      <c r="EJ129" s="15"/>
      <c r="EK129" s="15"/>
      <c r="EL129" s="15">
        <v>776477</v>
      </c>
      <c r="EM129" s="29">
        <v>582358</v>
      </c>
      <c r="EN129" s="15"/>
      <c r="EO129" s="15"/>
      <c r="EP129" s="15"/>
      <c r="EQ129" s="15"/>
      <c r="ER129" s="15"/>
      <c r="ES129" s="15"/>
      <c r="ET129" s="15"/>
      <c r="EU129" s="29"/>
      <c r="EV129" s="15"/>
      <c r="EW129" s="15"/>
      <c r="EX129" s="37">
        <v>400000</v>
      </c>
      <c r="EY129" s="29">
        <v>0</v>
      </c>
      <c r="EZ129" s="15"/>
      <c r="FA129" s="29"/>
      <c r="FB129" s="15"/>
      <c r="FC129" s="15"/>
      <c r="FD129" s="15"/>
      <c r="FE129" s="15"/>
      <c r="FF129" s="15"/>
      <c r="FG129" s="15"/>
      <c r="FH129" s="19">
        <f t="shared" si="15"/>
        <v>81000</v>
      </c>
      <c r="FI129" s="19">
        <f t="shared" si="15"/>
        <v>52897.14</v>
      </c>
      <c r="FJ129" s="15"/>
      <c r="FK129" s="29"/>
      <c r="FL129" s="15"/>
      <c r="FM129" s="15"/>
      <c r="FN129" s="15"/>
      <c r="FO129" s="29"/>
      <c r="FP129" s="15"/>
      <c r="FQ129" s="15"/>
      <c r="FR129" s="15"/>
      <c r="FS129" s="15"/>
      <c r="FT129" s="15"/>
      <c r="FU129" s="15"/>
      <c r="FV129" s="15"/>
      <c r="FW129" s="15"/>
      <c r="FX129" s="15"/>
      <c r="FY129" s="29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>
        <v>81000</v>
      </c>
      <c r="GK129" s="15">
        <v>52897.14</v>
      </c>
      <c r="GL129" s="15"/>
      <c r="GM129" s="15"/>
      <c r="GN129" s="19">
        <f t="shared" si="16"/>
        <v>0</v>
      </c>
      <c r="GO129" s="19">
        <f t="shared" si="17"/>
        <v>0</v>
      </c>
      <c r="GP129" s="29"/>
      <c r="GQ129" s="29"/>
      <c r="GR129" s="29"/>
      <c r="GS129" s="29"/>
      <c r="GT129" s="15"/>
      <c r="GU129" s="29"/>
      <c r="GV129" s="15"/>
      <c r="GW129" s="29"/>
      <c r="GX129" s="15"/>
      <c r="GY129" s="15"/>
      <c r="GZ129" s="15"/>
      <c r="HA129" s="15"/>
      <c r="HB129" s="15"/>
      <c r="HC129" s="15"/>
      <c r="HD129" s="15"/>
      <c r="HE129" s="15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3"/>
      <c r="KV129" s="13"/>
      <c r="KW129" s="13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</row>
    <row r="130" spans="1:610" x14ac:dyDescent="0.25">
      <c r="A130" s="5" t="s">
        <v>138</v>
      </c>
      <c r="B130" s="19">
        <f t="shared" si="11"/>
        <v>4398990</v>
      </c>
      <c r="C130" s="19">
        <f t="shared" si="12"/>
        <v>3362923.18</v>
      </c>
      <c r="D130" s="31">
        <f t="shared" si="13"/>
        <v>3583358</v>
      </c>
      <c r="E130" s="31">
        <f t="shared" si="14"/>
        <v>2700026</v>
      </c>
      <c r="F130" s="15">
        <v>3437100</v>
      </c>
      <c r="G130" s="29">
        <v>2577825</v>
      </c>
      <c r="H130" s="15">
        <v>146258</v>
      </c>
      <c r="I130" s="29">
        <v>122201</v>
      </c>
      <c r="J130" s="19">
        <f t="shared" si="10"/>
        <v>734632</v>
      </c>
      <c r="K130" s="19">
        <f t="shared" si="10"/>
        <v>605349</v>
      </c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29"/>
      <c r="X130" s="15"/>
      <c r="Y130" s="15"/>
      <c r="Z130" s="15"/>
      <c r="AA130" s="15"/>
      <c r="AB130" s="18"/>
      <c r="AC130" s="15"/>
      <c r="AD130" s="15"/>
      <c r="AE130" s="15"/>
      <c r="AF130" s="15"/>
      <c r="AG130" s="15"/>
      <c r="AH130" s="15"/>
      <c r="AI130" s="15"/>
      <c r="AJ130" s="15"/>
      <c r="AK130" s="29"/>
      <c r="AL130" s="15"/>
      <c r="AM130" s="15"/>
      <c r="AN130" s="15"/>
      <c r="AO130" s="29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29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29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>
        <v>375000</v>
      </c>
      <c r="DC130" s="29">
        <v>335625</v>
      </c>
      <c r="DD130" s="15"/>
      <c r="DE130" s="15"/>
      <c r="DF130" s="15"/>
      <c r="DG130" s="15"/>
      <c r="DH130" s="15"/>
      <c r="DI130" s="15"/>
      <c r="DJ130" s="15"/>
      <c r="DK130" s="29"/>
      <c r="DL130" s="15"/>
      <c r="DM130" s="29"/>
      <c r="DN130" s="15"/>
      <c r="DO130" s="15"/>
      <c r="DP130" s="15"/>
      <c r="DQ130" s="15"/>
      <c r="DR130" s="15"/>
      <c r="DS130" s="15"/>
      <c r="DT130" s="15"/>
      <c r="DU130" s="29"/>
      <c r="DV130" s="15"/>
      <c r="DW130" s="15"/>
      <c r="DX130" s="15"/>
      <c r="DY130" s="15"/>
      <c r="DZ130" s="15"/>
      <c r="EA130" s="15"/>
      <c r="EB130" s="15"/>
      <c r="EC130" s="15"/>
      <c r="ED130" s="15"/>
      <c r="EE130" s="29"/>
      <c r="EF130" s="15"/>
      <c r="EG130" s="15"/>
      <c r="EH130" s="15"/>
      <c r="EI130" s="15"/>
      <c r="EJ130" s="15"/>
      <c r="EK130" s="15"/>
      <c r="EL130" s="15">
        <v>359632</v>
      </c>
      <c r="EM130" s="29">
        <v>269724</v>
      </c>
      <c r="EN130" s="15"/>
      <c r="EO130" s="15"/>
      <c r="EP130" s="15"/>
      <c r="EQ130" s="15"/>
      <c r="ER130" s="15"/>
      <c r="ES130" s="15"/>
      <c r="ET130" s="15"/>
      <c r="EU130" s="29"/>
      <c r="EV130" s="15"/>
      <c r="EW130" s="15"/>
      <c r="EX130" s="15"/>
      <c r="EY130" s="29"/>
      <c r="EZ130" s="15"/>
      <c r="FA130" s="29"/>
      <c r="FB130" s="15"/>
      <c r="FC130" s="15"/>
      <c r="FD130" s="15"/>
      <c r="FE130" s="15"/>
      <c r="FF130" s="15"/>
      <c r="FG130" s="15"/>
      <c r="FH130" s="19">
        <f t="shared" si="15"/>
        <v>81000</v>
      </c>
      <c r="FI130" s="19">
        <f t="shared" si="15"/>
        <v>57548.18</v>
      </c>
      <c r="FJ130" s="15"/>
      <c r="FK130" s="29"/>
      <c r="FL130" s="15"/>
      <c r="FM130" s="15"/>
      <c r="FN130" s="15"/>
      <c r="FO130" s="29"/>
      <c r="FP130" s="15"/>
      <c r="FQ130" s="15"/>
      <c r="FR130" s="15"/>
      <c r="FS130" s="15"/>
      <c r="FT130" s="15"/>
      <c r="FU130" s="15"/>
      <c r="FV130" s="15"/>
      <c r="FW130" s="15"/>
      <c r="FX130" s="15"/>
      <c r="FY130" s="29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>
        <v>81000</v>
      </c>
      <c r="GK130" s="15">
        <v>57548.18</v>
      </c>
      <c r="GL130" s="15"/>
      <c r="GM130" s="15"/>
      <c r="GN130" s="19">
        <f t="shared" si="16"/>
        <v>0</v>
      </c>
      <c r="GO130" s="19">
        <f t="shared" si="17"/>
        <v>0</v>
      </c>
      <c r="GP130" s="29"/>
      <c r="GQ130" s="29"/>
      <c r="GR130" s="29"/>
      <c r="GS130" s="29"/>
      <c r="GT130" s="15"/>
      <c r="GU130" s="29"/>
      <c r="GV130" s="15"/>
      <c r="GW130" s="29"/>
      <c r="GX130" s="15"/>
      <c r="GY130" s="15"/>
      <c r="GZ130" s="15"/>
      <c r="HA130" s="15"/>
      <c r="HB130" s="15"/>
      <c r="HC130" s="15"/>
      <c r="HD130" s="15"/>
      <c r="HE130" s="15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3"/>
      <c r="KV130" s="13"/>
      <c r="KW130" s="13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</row>
    <row r="131" spans="1:610" x14ac:dyDescent="0.25">
      <c r="A131" s="4" t="s">
        <v>139</v>
      </c>
      <c r="B131" s="19">
        <f t="shared" si="11"/>
        <v>328359953.19999993</v>
      </c>
      <c r="C131" s="19">
        <f t="shared" si="12"/>
        <v>213014326.37</v>
      </c>
      <c r="D131" s="31">
        <f t="shared" si="13"/>
        <v>126732152</v>
      </c>
      <c r="E131" s="31">
        <f t="shared" si="14"/>
        <v>95938882</v>
      </c>
      <c r="F131" s="15">
        <v>110565900</v>
      </c>
      <c r="G131" s="29">
        <v>82924425</v>
      </c>
      <c r="H131" s="15">
        <v>16166252</v>
      </c>
      <c r="I131" s="29">
        <v>13014457</v>
      </c>
      <c r="J131" s="19">
        <f t="shared" si="10"/>
        <v>67659061.719999999</v>
      </c>
      <c r="K131" s="19">
        <f t="shared" si="10"/>
        <v>16532236.640000001</v>
      </c>
      <c r="L131" s="15"/>
      <c r="M131" s="15"/>
      <c r="N131" s="15"/>
      <c r="O131" s="15"/>
      <c r="P131" s="15"/>
      <c r="Q131" s="15"/>
      <c r="R131" s="15"/>
      <c r="S131" s="15"/>
      <c r="T131" s="15">
        <v>71236.92</v>
      </c>
      <c r="U131" s="15"/>
      <c r="V131" s="15">
        <v>2234117.36</v>
      </c>
      <c r="W131" s="29">
        <v>1858673.44</v>
      </c>
      <c r="X131" s="15"/>
      <c r="Y131" s="15"/>
      <c r="Z131" s="15"/>
      <c r="AA131" s="15"/>
      <c r="AB131" s="18">
        <v>2238602.2000000002</v>
      </c>
      <c r="AC131" s="15">
        <v>2238602.2000000002</v>
      </c>
      <c r="AD131" s="15"/>
      <c r="AE131" s="15"/>
      <c r="AF131" s="15"/>
      <c r="AG131" s="15"/>
      <c r="AH131" s="15"/>
      <c r="AI131" s="15"/>
      <c r="AJ131" s="15">
        <v>620195.82999999996</v>
      </c>
      <c r="AK131" s="29">
        <v>463500</v>
      </c>
      <c r="AL131" s="15"/>
      <c r="AM131" s="15"/>
      <c r="AN131" s="15"/>
      <c r="AO131" s="29"/>
      <c r="AP131" s="15"/>
      <c r="AQ131" s="15"/>
      <c r="AR131" s="15"/>
      <c r="AS131" s="15"/>
      <c r="AT131" s="15"/>
      <c r="AU131" s="15"/>
      <c r="AV131" s="15">
        <v>601730.92000000004</v>
      </c>
      <c r="AW131" s="15">
        <v>601730.92000000004</v>
      </c>
      <c r="AX131" s="15">
        <v>2401070.39</v>
      </c>
      <c r="AY131" s="15">
        <v>310814.7</v>
      </c>
      <c r="AZ131" s="15"/>
      <c r="BA131" s="15"/>
      <c r="BB131" s="15"/>
      <c r="BC131" s="15"/>
      <c r="BD131" s="15">
        <v>457380</v>
      </c>
      <c r="BE131" s="15">
        <v>395809.61</v>
      </c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>
        <v>7899281.6699999999</v>
      </c>
      <c r="BU131" s="29">
        <v>0</v>
      </c>
      <c r="BV131" s="15"/>
      <c r="BW131" s="15"/>
      <c r="BX131" s="15"/>
      <c r="BY131" s="15"/>
      <c r="BZ131" s="42">
        <v>1161623.23</v>
      </c>
      <c r="CA131" s="15">
        <v>0</v>
      </c>
      <c r="CB131" s="15">
        <v>30525878</v>
      </c>
      <c r="CC131" s="15">
        <v>0</v>
      </c>
      <c r="CD131" s="15">
        <v>3533686.02</v>
      </c>
      <c r="CE131" s="15">
        <v>3007636.2</v>
      </c>
      <c r="CF131" s="29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29"/>
      <c r="DD131" s="15"/>
      <c r="DE131" s="15"/>
      <c r="DF131" s="15"/>
      <c r="DG131" s="15"/>
      <c r="DH131" s="35">
        <f>4061947.42+6960889</f>
        <v>11022836.42</v>
      </c>
      <c r="DI131" s="15">
        <v>3815972.81</v>
      </c>
      <c r="DJ131" s="35">
        <v>683721.76</v>
      </c>
      <c r="DK131" s="29">
        <v>683721.76</v>
      </c>
      <c r="DL131" s="15"/>
      <c r="DM131" s="29"/>
      <c r="DN131" s="15"/>
      <c r="DO131" s="15"/>
      <c r="DP131" s="15"/>
      <c r="DQ131" s="15"/>
      <c r="DR131" s="15"/>
      <c r="DS131" s="15"/>
      <c r="DT131" s="15"/>
      <c r="DU131" s="29"/>
      <c r="DV131" s="15"/>
      <c r="DW131" s="15"/>
      <c r="DX131" s="15"/>
      <c r="DY131" s="15"/>
      <c r="DZ131" s="15"/>
      <c r="EA131" s="15"/>
      <c r="EB131" s="15"/>
      <c r="EC131" s="15"/>
      <c r="ED131" s="15"/>
      <c r="EE131" s="29"/>
      <c r="EF131" s="15"/>
      <c r="EG131" s="15"/>
      <c r="EH131" s="15"/>
      <c r="EI131" s="15"/>
      <c r="EJ131" s="15"/>
      <c r="EK131" s="15"/>
      <c r="EL131" s="37">
        <v>4207701</v>
      </c>
      <c r="EM131" s="29">
        <v>3155775</v>
      </c>
      <c r="EN131" s="15"/>
      <c r="EO131" s="15"/>
      <c r="EP131" s="15"/>
      <c r="EQ131" s="15"/>
      <c r="ER131" s="15"/>
      <c r="ES131" s="15"/>
      <c r="ET131" s="15"/>
      <c r="EU131" s="29"/>
      <c r="EV131" s="15"/>
      <c r="EW131" s="15"/>
      <c r="EX131" s="15"/>
      <c r="EY131" s="29"/>
      <c r="EZ131" s="15"/>
      <c r="FA131" s="29"/>
      <c r="FB131" s="15"/>
      <c r="FC131" s="15"/>
      <c r="FD131" s="15"/>
      <c r="FE131" s="15"/>
      <c r="FF131" s="15"/>
      <c r="FG131" s="15"/>
      <c r="FH131" s="19">
        <f t="shared" si="15"/>
        <v>128466139.44999999</v>
      </c>
      <c r="FI131" s="19">
        <f t="shared" si="15"/>
        <v>100022421.59</v>
      </c>
      <c r="FJ131" s="15">
        <v>42301019</v>
      </c>
      <c r="FK131" s="29">
        <v>32961883</v>
      </c>
      <c r="FL131" s="15"/>
      <c r="FM131" s="15"/>
      <c r="FN131" s="15">
        <v>73569735.5</v>
      </c>
      <c r="FO131" s="29">
        <v>57312068</v>
      </c>
      <c r="FP131" s="15">
        <v>6044183</v>
      </c>
      <c r="FQ131" s="15">
        <v>4571401</v>
      </c>
      <c r="FR131" s="15">
        <v>36345</v>
      </c>
      <c r="FS131" s="15">
        <v>14966</v>
      </c>
      <c r="FT131" s="15">
        <v>298092</v>
      </c>
      <c r="FU131" s="15">
        <v>158043</v>
      </c>
      <c r="FV131" s="15">
        <v>1217512.8</v>
      </c>
      <c r="FW131" s="15">
        <v>403908.25</v>
      </c>
      <c r="FX131" s="15">
        <v>4293828</v>
      </c>
      <c r="FY131" s="29">
        <v>4272358.84</v>
      </c>
      <c r="FZ131" s="15">
        <v>50820</v>
      </c>
      <c r="GA131" s="15">
        <v>0</v>
      </c>
      <c r="GB131" s="15">
        <v>10666.5</v>
      </c>
      <c r="GC131" s="15">
        <v>10666.5</v>
      </c>
      <c r="GD131" s="15">
        <v>433400.63</v>
      </c>
      <c r="GE131" s="15">
        <v>316714</v>
      </c>
      <c r="GF131" s="15">
        <v>61039.02</v>
      </c>
      <c r="GG131" s="15">
        <v>0</v>
      </c>
      <c r="GH131" s="15">
        <v>140392</v>
      </c>
      <c r="GI131" s="15">
        <v>0</v>
      </c>
      <c r="GJ131" s="15"/>
      <c r="GK131" s="15"/>
      <c r="GL131" s="15">
        <v>9106</v>
      </c>
      <c r="GM131" s="15">
        <v>413</v>
      </c>
      <c r="GN131" s="19">
        <f t="shared" si="16"/>
        <v>5502600.0300000003</v>
      </c>
      <c r="GO131" s="19">
        <f t="shared" si="17"/>
        <v>520786.14</v>
      </c>
      <c r="GP131" s="29">
        <v>2083200</v>
      </c>
      <c r="GQ131" s="29">
        <v>520786.14</v>
      </c>
      <c r="GR131" s="29"/>
      <c r="GS131" s="29"/>
      <c r="GT131" s="15">
        <v>161150</v>
      </c>
      <c r="GU131" s="29">
        <v>0</v>
      </c>
      <c r="GV131" s="15">
        <v>3258250.0300000003</v>
      </c>
      <c r="GW131" s="29">
        <v>0</v>
      </c>
      <c r="GX131" s="15"/>
      <c r="GY131" s="15"/>
      <c r="GZ131" s="15"/>
      <c r="HA131" s="15"/>
      <c r="HB131" s="15"/>
      <c r="HC131" s="15"/>
      <c r="HD131" s="15"/>
      <c r="HE131" s="15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3"/>
      <c r="KV131" s="13"/>
      <c r="KW131" s="13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</row>
    <row r="132" spans="1:610" x14ac:dyDescent="0.25">
      <c r="A132" s="5" t="s">
        <v>140</v>
      </c>
      <c r="B132" s="19">
        <f t="shared" si="11"/>
        <v>14497779.050000001</v>
      </c>
      <c r="C132" s="19">
        <f t="shared" si="12"/>
        <v>6439270.04</v>
      </c>
      <c r="D132" s="31">
        <f t="shared" si="13"/>
        <v>7599200</v>
      </c>
      <c r="E132" s="31">
        <f t="shared" si="14"/>
        <v>5699394</v>
      </c>
      <c r="F132" s="15">
        <v>7360500</v>
      </c>
      <c r="G132" s="29">
        <v>5520375</v>
      </c>
      <c r="H132" s="15">
        <v>238700</v>
      </c>
      <c r="I132" s="29">
        <v>179019</v>
      </c>
      <c r="J132" s="19">
        <f t="shared" si="10"/>
        <v>6696279.0499999998</v>
      </c>
      <c r="K132" s="19">
        <f t="shared" si="10"/>
        <v>599020</v>
      </c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29"/>
      <c r="X132" s="15"/>
      <c r="Y132" s="15"/>
      <c r="Z132" s="15"/>
      <c r="AA132" s="15"/>
      <c r="AB132" s="18"/>
      <c r="AC132" s="15"/>
      <c r="AD132" s="15"/>
      <c r="AE132" s="15"/>
      <c r="AF132" s="15"/>
      <c r="AG132" s="15"/>
      <c r="AH132" s="15"/>
      <c r="AI132" s="15"/>
      <c r="AJ132" s="15"/>
      <c r="AK132" s="29"/>
      <c r="AL132" s="15"/>
      <c r="AM132" s="15"/>
      <c r="AN132" s="15"/>
      <c r="AO132" s="29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>
        <v>1543069.01</v>
      </c>
      <c r="BU132" s="29">
        <v>0</v>
      </c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29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35">
        <v>4390359.04</v>
      </c>
      <c r="DA132" s="15">
        <v>0</v>
      </c>
      <c r="DB132" s="15"/>
      <c r="DC132" s="29"/>
      <c r="DD132" s="15"/>
      <c r="DE132" s="15"/>
      <c r="DF132" s="15"/>
      <c r="DG132" s="15"/>
      <c r="DH132" s="15"/>
      <c r="DI132" s="15"/>
      <c r="DJ132" s="15"/>
      <c r="DK132" s="29"/>
      <c r="DL132" s="15"/>
      <c r="DM132" s="29"/>
      <c r="DN132" s="15"/>
      <c r="DO132" s="15"/>
      <c r="DP132" s="15"/>
      <c r="DQ132" s="15"/>
      <c r="DR132" s="15"/>
      <c r="DS132" s="15"/>
      <c r="DT132" s="15"/>
      <c r="DU132" s="29"/>
      <c r="DV132" s="15"/>
      <c r="DW132" s="15"/>
      <c r="DX132" s="15"/>
      <c r="DY132" s="15"/>
      <c r="DZ132" s="15"/>
      <c r="EA132" s="15"/>
      <c r="EB132" s="15"/>
      <c r="EC132" s="15"/>
      <c r="ED132" s="15"/>
      <c r="EE132" s="29"/>
      <c r="EF132" s="15"/>
      <c r="EG132" s="15"/>
      <c r="EH132" s="15">
        <v>107527</v>
      </c>
      <c r="EI132" s="15">
        <v>107527</v>
      </c>
      <c r="EJ132" s="15"/>
      <c r="EK132" s="15"/>
      <c r="EL132" s="37">
        <v>655324</v>
      </c>
      <c r="EM132" s="29">
        <v>491493</v>
      </c>
      <c r="EN132" s="15"/>
      <c r="EO132" s="15"/>
      <c r="EP132" s="15"/>
      <c r="EQ132" s="15"/>
      <c r="ER132" s="15"/>
      <c r="ES132" s="15"/>
      <c r="ET132" s="15"/>
      <c r="EU132" s="29"/>
      <c r="EV132" s="15"/>
      <c r="EW132" s="15"/>
      <c r="EX132" s="15"/>
      <c r="EY132" s="29"/>
      <c r="EZ132" s="15"/>
      <c r="FA132" s="29"/>
      <c r="FB132" s="15"/>
      <c r="FC132" s="15"/>
      <c r="FD132" s="15"/>
      <c r="FE132" s="15"/>
      <c r="FF132" s="15"/>
      <c r="FG132" s="15"/>
      <c r="FH132" s="19">
        <f t="shared" si="15"/>
        <v>202300</v>
      </c>
      <c r="FI132" s="19">
        <f t="shared" si="15"/>
        <v>140856.04</v>
      </c>
      <c r="FJ132" s="15"/>
      <c r="FK132" s="29"/>
      <c r="FL132" s="15"/>
      <c r="FM132" s="15"/>
      <c r="FN132" s="15"/>
      <c r="FO132" s="29"/>
      <c r="FP132" s="15"/>
      <c r="FQ132" s="15"/>
      <c r="FR132" s="15"/>
      <c r="FS132" s="15"/>
      <c r="FT132" s="15"/>
      <c r="FU132" s="15"/>
      <c r="FV132" s="15"/>
      <c r="FW132" s="15"/>
      <c r="FX132" s="15"/>
      <c r="FY132" s="29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>
        <v>202300</v>
      </c>
      <c r="GK132" s="15">
        <v>140856.04</v>
      </c>
      <c r="GL132" s="15"/>
      <c r="GM132" s="15"/>
      <c r="GN132" s="19">
        <f t="shared" si="16"/>
        <v>0</v>
      </c>
      <c r="GO132" s="19">
        <f t="shared" si="17"/>
        <v>0</v>
      </c>
      <c r="GP132" s="29"/>
      <c r="GQ132" s="29"/>
      <c r="GR132" s="29"/>
      <c r="GS132" s="29"/>
      <c r="GT132" s="15"/>
      <c r="GU132" s="29"/>
      <c r="GV132" s="15"/>
      <c r="GW132" s="29"/>
      <c r="GX132" s="15"/>
      <c r="GY132" s="15"/>
      <c r="GZ132" s="15"/>
      <c r="HA132" s="15"/>
      <c r="HB132" s="15"/>
      <c r="HC132" s="15"/>
      <c r="HD132" s="15"/>
      <c r="HE132" s="15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3"/>
      <c r="KV132" s="13"/>
      <c r="KW132" s="13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</row>
    <row r="133" spans="1:610" x14ac:dyDescent="0.25">
      <c r="A133" s="5" t="s">
        <v>141</v>
      </c>
      <c r="B133" s="19">
        <f t="shared" si="11"/>
        <v>9867504</v>
      </c>
      <c r="C133" s="19">
        <f t="shared" si="12"/>
        <v>8517844.1899999995</v>
      </c>
      <c r="D133" s="31">
        <f t="shared" si="13"/>
        <v>4636349</v>
      </c>
      <c r="E133" s="31">
        <f t="shared" si="14"/>
        <v>3488688</v>
      </c>
      <c r="F133" s="15">
        <v>4421100</v>
      </c>
      <c r="G133" s="29">
        <v>3315825</v>
      </c>
      <c r="H133" s="15">
        <v>215249</v>
      </c>
      <c r="I133" s="29">
        <v>172863</v>
      </c>
      <c r="J133" s="19">
        <f t="shared" si="10"/>
        <v>5150155</v>
      </c>
      <c r="K133" s="19">
        <f t="shared" si="10"/>
        <v>4982018.95</v>
      </c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29"/>
      <c r="X133" s="15"/>
      <c r="Y133" s="15"/>
      <c r="Z133" s="15"/>
      <c r="AA133" s="15"/>
      <c r="AB133" s="18"/>
      <c r="AC133" s="15"/>
      <c r="AD133" s="15"/>
      <c r="AE133" s="15"/>
      <c r="AF133" s="15"/>
      <c r="AG133" s="15"/>
      <c r="AH133" s="15"/>
      <c r="AI133" s="15"/>
      <c r="AJ133" s="15"/>
      <c r="AK133" s="29"/>
      <c r="AL133" s="15"/>
      <c r="AM133" s="15"/>
      <c r="AN133" s="15"/>
      <c r="AO133" s="29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29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29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29"/>
      <c r="DD133" s="15"/>
      <c r="DE133" s="15"/>
      <c r="DF133" s="15"/>
      <c r="DG133" s="15"/>
      <c r="DH133" s="15"/>
      <c r="DI133" s="15"/>
      <c r="DJ133" s="15"/>
      <c r="DK133" s="29"/>
      <c r="DL133" s="15"/>
      <c r="DM133" s="29"/>
      <c r="DN133" s="15"/>
      <c r="DO133" s="15"/>
      <c r="DP133" s="15"/>
      <c r="DQ133" s="15"/>
      <c r="DR133" s="15"/>
      <c r="DS133" s="15"/>
      <c r="DT133" s="15"/>
      <c r="DU133" s="29"/>
      <c r="DV133" s="15"/>
      <c r="DW133" s="15"/>
      <c r="DX133" s="15"/>
      <c r="DY133" s="15"/>
      <c r="DZ133" s="15"/>
      <c r="EA133" s="15"/>
      <c r="EB133" s="15"/>
      <c r="EC133" s="15"/>
      <c r="ED133" s="15"/>
      <c r="EE133" s="29"/>
      <c r="EF133" s="15"/>
      <c r="EG133" s="15"/>
      <c r="EH133" s="15"/>
      <c r="EI133" s="15"/>
      <c r="EJ133" s="15"/>
      <c r="EK133" s="15"/>
      <c r="EL133" s="37">
        <v>345101</v>
      </c>
      <c r="EM133" s="29">
        <v>258825</v>
      </c>
      <c r="EN133" s="15">
        <v>4805054</v>
      </c>
      <c r="EO133" s="15">
        <v>4723193.95</v>
      </c>
      <c r="EP133" s="15"/>
      <c r="EQ133" s="15"/>
      <c r="ER133" s="15"/>
      <c r="ES133" s="15"/>
      <c r="ET133" s="15"/>
      <c r="EU133" s="29"/>
      <c r="EV133" s="15"/>
      <c r="EW133" s="15"/>
      <c r="EX133" s="15"/>
      <c r="EY133" s="29"/>
      <c r="EZ133" s="15"/>
      <c r="FA133" s="29"/>
      <c r="FB133" s="15"/>
      <c r="FC133" s="15"/>
      <c r="FD133" s="15"/>
      <c r="FE133" s="15"/>
      <c r="FF133" s="15"/>
      <c r="FG133" s="15"/>
      <c r="FH133" s="19">
        <f t="shared" si="15"/>
        <v>81000</v>
      </c>
      <c r="FI133" s="19">
        <f t="shared" si="15"/>
        <v>47137.24</v>
      </c>
      <c r="FJ133" s="15"/>
      <c r="FK133" s="29"/>
      <c r="FL133" s="15"/>
      <c r="FM133" s="15"/>
      <c r="FN133" s="15"/>
      <c r="FO133" s="29"/>
      <c r="FP133" s="15"/>
      <c r="FQ133" s="15"/>
      <c r="FR133" s="15"/>
      <c r="FS133" s="15"/>
      <c r="FT133" s="15"/>
      <c r="FU133" s="15"/>
      <c r="FV133" s="15"/>
      <c r="FW133" s="15"/>
      <c r="FX133" s="15"/>
      <c r="FY133" s="29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>
        <v>81000</v>
      </c>
      <c r="GK133" s="15">
        <v>47137.24</v>
      </c>
      <c r="GL133" s="15"/>
      <c r="GM133" s="15"/>
      <c r="GN133" s="19">
        <f t="shared" si="16"/>
        <v>0</v>
      </c>
      <c r="GO133" s="19">
        <f t="shared" si="17"/>
        <v>0</v>
      </c>
      <c r="GP133" s="29"/>
      <c r="GQ133" s="29"/>
      <c r="GR133" s="29"/>
      <c r="GS133" s="29"/>
      <c r="GT133" s="15"/>
      <c r="GU133" s="29"/>
      <c r="GV133" s="15"/>
      <c r="GW133" s="29"/>
      <c r="GX133" s="15"/>
      <c r="GY133" s="15"/>
      <c r="GZ133" s="15"/>
      <c r="HA133" s="15"/>
      <c r="HB133" s="15"/>
      <c r="HC133" s="15"/>
      <c r="HD133" s="15"/>
      <c r="HE133" s="15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3"/>
      <c r="KV133" s="13"/>
      <c r="KW133" s="13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</row>
    <row r="134" spans="1:610" x14ac:dyDescent="0.25">
      <c r="A134" s="5" t="s">
        <v>142</v>
      </c>
      <c r="B134" s="19">
        <f t="shared" si="11"/>
        <v>11363268</v>
      </c>
      <c r="C134" s="19">
        <f t="shared" si="12"/>
        <v>9403378.4500000011</v>
      </c>
      <c r="D134" s="31">
        <f t="shared" si="13"/>
        <v>7075891</v>
      </c>
      <c r="E134" s="31">
        <f t="shared" si="14"/>
        <v>5309210</v>
      </c>
      <c r="F134" s="15">
        <v>6471800</v>
      </c>
      <c r="G134" s="29">
        <v>4853844</v>
      </c>
      <c r="H134" s="15">
        <v>604091</v>
      </c>
      <c r="I134" s="29">
        <v>455366</v>
      </c>
      <c r="J134" s="19">
        <f t="shared" si="10"/>
        <v>4085077</v>
      </c>
      <c r="K134" s="19">
        <f t="shared" si="10"/>
        <v>3955378.99</v>
      </c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29"/>
      <c r="X134" s="15"/>
      <c r="Y134" s="15"/>
      <c r="Z134" s="15"/>
      <c r="AA134" s="15"/>
      <c r="AB134" s="18"/>
      <c r="AC134" s="15"/>
      <c r="AD134" s="15"/>
      <c r="AE134" s="15"/>
      <c r="AF134" s="15"/>
      <c r="AG134" s="15"/>
      <c r="AH134" s="15"/>
      <c r="AI134" s="15"/>
      <c r="AJ134" s="15"/>
      <c r="AK134" s="29"/>
      <c r="AL134" s="15"/>
      <c r="AM134" s="15"/>
      <c r="AN134" s="15"/>
      <c r="AO134" s="29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29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29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29"/>
      <c r="DD134" s="15"/>
      <c r="DE134" s="15"/>
      <c r="DF134" s="15"/>
      <c r="DG134" s="15"/>
      <c r="DH134" s="15"/>
      <c r="DI134" s="15"/>
      <c r="DJ134" s="15"/>
      <c r="DK134" s="29"/>
      <c r="DL134" s="15"/>
      <c r="DM134" s="29"/>
      <c r="DN134" s="15"/>
      <c r="DO134" s="15"/>
      <c r="DP134" s="15"/>
      <c r="DQ134" s="15"/>
      <c r="DR134" s="15"/>
      <c r="DS134" s="15"/>
      <c r="DT134" s="15"/>
      <c r="DU134" s="29"/>
      <c r="DV134" s="15"/>
      <c r="DW134" s="15"/>
      <c r="DX134" s="15"/>
      <c r="DY134" s="15"/>
      <c r="DZ134" s="15"/>
      <c r="EA134" s="15"/>
      <c r="EB134" s="15"/>
      <c r="EC134" s="15"/>
      <c r="ED134" s="15"/>
      <c r="EE134" s="29"/>
      <c r="EF134" s="15">
        <v>1029894</v>
      </c>
      <c r="EG134" s="15">
        <v>1029894</v>
      </c>
      <c r="EH134" s="15"/>
      <c r="EI134" s="15"/>
      <c r="EJ134" s="15"/>
      <c r="EK134" s="15"/>
      <c r="EL134" s="37">
        <v>501850</v>
      </c>
      <c r="EM134" s="29">
        <v>376387.5</v>
      </c>
      <c r="EN134" s="15">
        <v>2553333</v>
      </c>
      <c r="EO134" s="15">
        <v>2549097.4900000002</v>
      </c>
      <c r="EP134" s="15"/>
      <c r="EQ134" s="15"/>
      <c r="ER134" s="15"/>
      <c r="ES134" s="15"/>
      <c r="ET134" s="15"/>
      <c r="EU134" s="29"/>
      <c r="EV134" s="15"/>
      <c r="EW134" s="15"/>
      <c r="EX134" s="15"/>
      <c r="EY134" s="29"/>
      <c r="EZ134" s="15"/>
      <c r="FA134" s="29"/>
      <c r="FB134" s="15"/>
      <c r="FC134" s="15"/>
      <c r="FD134" s="15"/>
      <c r="FE134" s="15"/>
      <c r="FF134" s="15"/>
      <c r="FG134" s="15"/>
      <c r="FH134" s="19">
        <f t="shared" si="15"/>
        <v>202300</v>
      </c>
      <c r="FI134" s="19">
        <f t="shared" si="15"/>
        <v>138789.46</v>
      </c>
      <c r="FJ134" s="15"/>
      <c r="FK134" s="29"/>
      <c r="FL134" s="15"/>
      <c r="FM134" s="15"/>
      <c r="FN134" s="15"/>
      <c r="FO134" s="29"/>
      <c r="FP134" s="15"/>
      <c r="FQ134" s="15"/>
      <c r="FR134" s="15"/>
      <c r="FS134" s="15"/>
      <c r="FT134" s="15"/>
      <c r="FU134" s="15"/>
      <c r="FV134" s="15"/>
      <c r="FW134" s="15"/>
      <c r="FX134" s="15"/>
      <c r="FY134" s="29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>
        <v>202300</v>
      </c>
      <c r="GK134" s="15">
        <v>138789.46</v>
      </c>
      <c r="GL134" s="15"/>
      <c r="GM134" s="15"/>
      <c r="GN134" s="19">
        <f t="shared" si="16"/>
        <v>0</v>
      </c>
      <c r="GO134" s="19">
        <f t="shared" si="17"/>
        <v>0</v>
      </c>
      <c r="GP134" s="29"/>
      <c r="GQ134" s="29"/>
      <c r="GR134" s="29"/>
      <c r="GS134" s="29"/>
      <c r="GT134" s="15"/>
      <c r="GU134" s="29"/>
      <c r="GV134" s="15"/>
      <c r="GW134" s="29"/>
      <c r="GX134" s="15"/>
      <c r="GY134" s="15"/>
      <c r="GZ134" s="15"/>
      <c r="HA134" s="15"/>
      <c r="HB134" s="15"/>
      <c r="HC134" s="15"/>
      <c r="HD134" s="15"/>
      <c r="HE134" s="15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3"/>
      <c r="KV134" s="13"/>
      <c r="KW134" s="13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</row>
    <row r="135" spans="1:610" x14ac:dyDescent="0.25">
      <c r="A135" s="5" t="s">
        <v>143</v>
      </c>
      <c r="B135" s="19">
        <f t="shared" si="11"/>
        <v>5261958</v>
      </c>
      <c r="C135" s="19">
        <f t="shared" si="12"/>
        <v>3956306.13</v>
      </c>
      <c r="D135" s="31">
        <f t="shared" si="13"/>
        <v>4821326</v>
      </c>
      <c r="E135" s="31">
        <f t="shared" si="14"/>
        <v>3625739</v>
      </c>
      <c r="F135" s="15">
        <v>4622500</v>
      </c>
      <c r="G135" s="29">
        <v>3466872</v>
      </c>
      <c r="H135" s="15">
        <v>198826</v>
      </c>
      <c r="I135" s="29">
        <v>158867</v>
      </c>
      <c r="J135" s="19">
        <f t="shared" si="10"/>
        <v>359632</v>
      </c>
      <c r="K135" s="19">
        <f t="shared" si="10"/>
        <v>269724</v>
      </c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29"/>
      <c r="X135" s="15"/>
      <c r="Y135" s="15"/>
      <c r="Z135" s="15"/>
      <c r="AA135" s="15"/>
      <c r="AB135" s="18"/>
      <c r="AC135" s="15"/>
      <c r="AD135" s="15"/>
      <c r="AE135" s="15"/>
      <c r="AF135" s="15"/>
      <c r="AG135" s="15"/>
      <c r="AH135" s="15"/>
      <c r="AI135" s="15"/>
      <c r="AJ135" s="15"/>
      <c r="AK135" s="29"/>
      <c r="AL135" s="15"/>
      <c r="AM135" s="15"/>
      <c r="AN135" s="15"/>
      <c r="AO135" s="29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29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29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29"/>
      <c r="DD135" s="15"/>
      <c r="DE135" s="15"/>
      <c r="DF135" s="15"/>
      <c r="DG135" s="15"/>
      <c r="DH135" s="15"/>
      <c r="DI135" s="15"/>
      <c r="DJ135" s="15"/>
      <c r="DK135" s="29"/>
      <c r="DL135" s="15"/>
      <c r="DM135" s="29"/>
      <c r="DN135" s="15"/>
      <c r="DO135" s="15"/>
      <c r="DP135" s="15"/>
      <c r="DQ135" s="15"/>
      <c r="DR135" s="15"/>
      <c r="DS135" s="15"/>
      <c r="DT135" s="15"/>
      <c r="DU135" s="29"/>
      <c r="DV135" s="15"/>
      <c r="DW135" s="15"/>
      <c r="DX135" s="15"/>
      <c r="DY135" s="15"/>
      <c r="DZ135" s="15"/>
      <c r="EA135" s="15"/>
      <c r="EB135" s="15"/>
      <c r="EC135" s="15"/>
      <c r="ED135" s="15"/>
      <c r="EE135" s="29"/>
      <c r="EF135" s="15"/>
      <c r="EG135" s="15"/>
      <c r="EH135" s="15"/>
      <c r="EI135" s="15"/>
      <c r="EJ135" s="15"/>
      <c r="EK135" s="15"/>
      <c r="EL135" s="37">
        <v>359632</v>
      </c>
      <c r="EM135" s="29">
        <v>269724</v>
      </c>
      <c r="EN135" s="15"/>
      <c r="EO135" s="15"/>
      <c r="EP135" s="15"/>
      <c r="EQ135" s="15"/>
      <c r="ER135" s="15"/>
      <c r="ES135" s="15"/>
      <c r="ET135" s="15"/>
      <c r="EU135" s="29"/>
      <c r="EV135" s="15"/>
      <c r="EW135" s="15"/>
      <c r="EX135" s="15"/>
      <c r="EY135" s="29"/>
      <c r="EZ135" s="15"/>
      <c r="FA135" s="29"/>
      <c r="FB135" s="15"/>
      <c r="FC135" s="15"/>
      <c r="FD135" s="15"/>
      <c r="FE135" s="15"/>
      <c r="FF135" s="15"/>
      <c r="FG135" s="15"/>
      <c r="FH135" s="19">
        <f t="shared" si="15"/>
        <v>81000</v>
      </c>
      <c r="FI135" s="19">
        <f t="shared" si="15"/>
        <v>60843.13</v>
      </c>
      <c r="FJ135" s="15"/>
      <c r="FK135" s="29"/>
      <c r="FL135" s="15"/>
      <c r="FM135" s="15"/>
      <c r="FN135" s="15"/>
      <c r="FO135" s="29"/>
      <c r="FP135" s="15"/>
      <c r="FQ135" s="15"/>
      <c r="FR135" s="15"/>
      <c r="FS135" s="15"/>
      <c r="FT135" s="15"/>
      <c r="FU135" s="15"/>
      <c r="FV135" s="15"/>
      <c r="FW135" s="15"/>
      <c r="FX135" s="15"/>
      <c r="FY135" s="29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>
        <v>81000</v>
      </c>
      <c r="GK135" s="15">
        <v>60843.13</v>
      </c>
      <c r="GL135" s="15"/>
      <c r="GM135" s="15"/>
      <c r="GN135" s="19">
        <f t="shared" si="16"/>
        <v>0</v>
      </c>
      <c r="GO135" s="19">
        <f t="shared" si="17"/>
        <v>0</v>
      </c>
      <c r="GP135" s="29"/>
      <c r="GQ135" s="29"/>
      <c r="GR135" s="29"/>
      <c r="GS135" s="29"/>
      <c r="GT135" s="15"/>
      <c r="GU135" s="29"/>
      <c r="GV135" s="15"/>
      <c r="GW135" s="29"/>
      <c r="GX135" s="15"/>
      <c r="GY135" s="15"/>
      <c r="GZ135" s="15"/>
      <c r="HA135" s="15"/>
      <c r="HB135" s="15"/>
      <c r="HC135" s="15"/>
      <c r="HD135" s="15"/>
      <c r="HE135" s="15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3"/>
      <c r="KV135" s="13"/>
      <c r="KW135" s="13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</row>
    <row r="136" spans="1:610" x14ac:dyDescent="0.25">
      <c r="A136" s="5" t="s">
        <v>144</v>
      </c>
      <c r="B136" s="19">
        <f t="shared" si="11"/>
        <v>14523914</v>
      </c>
      <c r="C136" s="19">
        <f t="shared" si="12"/>
        <v>11988082.77</v>
      </c>
      <c r="D136" s="31">
        <f t="shared" si="13"/>
        <v>7487917</v>
      </c>
      <c r="E136" s="31">
        <f t="shared" si="14"/>
        <v>5683389</v>
      </c>
      <c r="F136" s="15">
        <v>7054900</v>
      </c>
      <c r="G136" s="29">
        <v>5291172</v>
      </c>
      <c r="H136" s="15">
        <v>433017</v>
      </c>
      <c r="I136" s="29">
        <v>392217</v>
      </c>
      <c r="J136" s="19">
        <f t="shared" si="10"/>
        <v>6833697</v>
      </c>
      <c r="K136" s="19">
        <f t="shared" si="10"/>
        <v>6173329.9800000004</v>
      </c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29"/>
      <c r="X136" s="15"/>
      <c r="Y136" s="15"/>
      <c r="Z136" s="15"/>
      <c r="AA136" s="15"/>
      <c r="AB136" s="18"/>
      <c r="AC136" s="15"/>
      <c r="AD136" s="15"/>
      <c r="AE136" s="15"/>
      <c r="AF136" s="15"/>
      <c r="AG136" s="15"/>
      <c r="AH136" s="15"/>
      <c r="AI136" s="15"/>
      <c r="AJ136" s="15"/>
      <c r="AK136" s="29"/>
      <c r="AL136" s="15"/>
      <c r="AM136" s="15"/>
      <c r="AN136" s="15"/>
      <c r="AO136" s="29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29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29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29"/>
      <c r="DD136" s="15"/>
      <c r="DE136" s="15"/>
      <c r="DF136" s="15"/>
      <c r="DG136" s="15"/>
      <c r="DH136" s="15"/>
      <c r="DI136" s="15"/>
      <c r="DJ136" s="15"/>
      <c r="DK136" s="29"/>
      <c r="DL136" s="15"/>
      <c r="DM136" s="29"/>
      <c r="DN136" s="15"/>
      <c r="DO136" s="15"/>
      <c r="DP136" s="15"/>
      <c r="DQ136" s="15"/>
      <c r="DR136" s="15"/>
      <c r="DS136" s="15"/>
      <c r="DT136" s="15"/>
      <c r="DU136" s="29"/>
      <c r="DV136" s="15"/>
      <c r="DW136" s="15"/>
      <c r="DX136" s="15"/>
      <c r="DY136" s="15"/>
      <c r="DZ136" s="15"/>
      <c r="EA136" s="15"/>
      <c r="EB136" s="15"/>
      <c r="EC136" s="15"/>
      <c r="ED136" s="15">
        <v>450000</v>
      </c>
      <c r="EE136" s="29">
        <v>406890</v>
      </c>
      <c r="EF136" s="15"/>
      <c r="EG136" s="15"/>
      <c r="EH136" s="15"/>
      <c r="EI136" s="15"/>
      <c r="EJ136" s="15"/>
      <c r="EK136" s="15"/>
      <c r="EL136" s="37">
        <v>171977</v>
      </c>
      <c r="EM136" s="29">
        <v>171977</v>
      </c>
      <c r="EN136" s="15">
        <v>6211720</v>
      </c>
      <c r="EO136" s="15">
        <v>5594462.9800000004</v>
      </c>
      <c r="EP136" s="15"/>
      <c r="EQ136" s="15"/>
      <c r="ER136" s="15"/>
      <c r="ES136" s="15"/>
      <c r="ET136" s="15"/>
      <c r="EU136" s="29"/>
      <c r="EV136" s="15"/>
      <c r="EW136" s="15"/>
      <c r="EX136" s="15"/>
      <c r="EY136" s="29"/>
      <c r="EZ136" s="15"/>
      <c r="FA136" s="29"/>
      <c r="FB136" s="15"/>
      <c r="FC136" s="15"/>
      <c r="FD136" s="15"/>
      <c r="FE136" s="15"/>
      <c r="FF136" s="15"/>
      <c r="FG136" s="15"/>
      <c r="FH136" s="19">
        <f t="shared" si="15"/>
        <v>202300</v>
      </c>
      <c r="FI136" s="19">
        <f t="shared" si="15"/>
        <v>131363.79</v>
      </c>
      <c r="FJ136" s="15"/>
      <c r="FK136" s="29"/>
      <c r="FL136" s="15"/>
      <c r="FM136" s="15"/>
      <c r="FN136" s="15"/>
      <c r="FO136" s="29"/>
      <c r="FP136" s="15"/>
      <c r="FQ136" s="15"/>
      <c r="FR136" s="15"/>
      <c r="FS136" s="15"/>
      <c r="FT136" s="15"/>
      <c r="FU136" s="15"/>
      <c r="FV136" s="15"/>
      <c r="FW136" s="15"/>
      <c r="FX136" s="15"/>
      <c r="FY136" s="29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>
        <v>202300</v>
      </c>
      <c r="GK136" s="15">
        <v>131363.79</v>
      </c>
      <c r="GL136" s="15"/>
      <c r="GM136" s="15"/>
      <c r="GN136" s="19">
        <f t="shared" si="16"/>
        <v>0</v>
      </c>
      <c r="GO136" s="19">
        <f t="shared" si="17"/>
        <v>0</v>
      </c>
      <c r="GP136" s="29"/>
      <c r="GQ136" s="29"/>
      <c r="GR136" s="29"/>
      <c r="GS136" s="29"/>
      <c r="GT136" s="15"/>
      <c r="GU136" s="29"/>
      <c r="GV136" s="15"/>
      <c r="GW136" s="29"/>
      <c r="GX136" s="15"/>
      <c r="GY136" s="15"/>
      <c r="GZ136" s="15"/>
      <c r="HA136" s="15"/>
      <c r="HB136" s="15"/>
      <c r="HC136" s="15"/>
      <c r="HD136" s="15"/>
      <c r="HE136" s="15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3"/>
      <c r="KV136" s="13"/>
      <c r="KW136" s="13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</row>
    <row r="137" spans="1:610" x14ac:dyDescent="0.25">
      <c r="A137" s="5" t="s">
        <v>145</v>
      </c>
      <c r="B137" s="19">
        <f t="shared" si="11"/>
        <v>11485666</v>
      </c>
      <c r="C137" s="19">
        <f t="shared" si="12"/>
        <v>8705736.9800000004</v>
      </c>
      <c r="D137" s="31">
        <f t="shared" si="13"/>
        <v>10373829</v>
      </c>
      <c r="E137" s="31">
        <f t="shared" si="14"/>
        <v>7796755</v>
      </c>
      <c r="F137" s="15">
        <v>9994800</v>
      </c>
      <c r="G137" s="29">
        <v>7496100</v>
      </c>
      <c r="H137" s="15">
        <v>379029</v>
      </c>
      <c r="I137" s="29">
        <v>300655</v>
      </c>
      <c r="J137" s="19">
        <f t="shared" ref="J137:K151" si="18">L137+N137+P137+R137+T137+V137+X137+Z137+AB137+AD137+AF137+AH137+AJ137+AL137+AN137+AP137+AR137+AV137+AT137+AX137+AZ137+BB137+BD137+BF137+BH137+BJ137+BL137+BN137+BP137+BR137+BT137+BV137+BX137+BZ137+CB137+CD137+CF137+CH137+CJ137+CL137+CN137+CP137+CR137+CT137+CV137+CX137+CZ137+DB137+DD137+DF137+DH137+DJ137+DL137+DN137+DP137+DR137+DT137+DV137+DX137+DZ137+EB137+ED137+EF137+EH137+EJ137+EL137+EN137+EP137+ER137+ET137+EV137+EX137+EZ137+FB137+FD137+FF137</f>
        <v>909537</v>
      </c>
      <c r="K137" s="19">
        <f t="shared" si="18"/>
        <v>775763.75</v>
      </c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29"/>
      <c r="X137" s="15"/>
      <c r="Y137" s="15"/>
      <c r="Z137" s="15"/>
      <c r="AA137" s="15"/>
      <c r="AB137" s="18"/>
      <c r="AC137" s="15"/>
      <c r="AD137" s="15"/>
      <c r="AE137" s="15"/>
      <c r="AF137" s="15"/>
      <c r="AG137" s="15"/>
      <c r="AH137" s="15"/>
      <c r="AI137" s="15"/>
      <c r="AJ137" s="15"/>
      <c r="AK137" s="29"/>
      <c r="AL137" s="15"/>
      <c r="AM137" s="15"/>
      <c r="AN137" s="15"/>
      <c r="AO137" s="29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29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29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>
        <v>374444</v>
      </c>
      <c r="DC137" s="29">
        <v>374444</v>
      </c>
      <c r="DD137" s="15"/>
      <c r="DE137" s="15"/>
      <c r="DF137" s="15"/>
      <c r="DG137" s="15"/>
      <c r="DH137" s="15"/>
      <c r="DI137" s="15"/>
      <c r="DJ137" s="15"/>
      <c r="DK137" s="29"/>
      <c r="DL137" s="15"/>
      <c r="DM137" s="29"/>
      <c r="DN137" s="15"/>
      <c r="DO137" s="15"/>
      <c r="DP137" s="15"/>
      <c r="DQ137" s="15"/>
      <c r="DR137" s="15"/>
      <c r="DS137" s="15"/>
      <c r="DT137" s="15"/>
      <c r="DU137" s="29"/>
      <c r="DV137" s="15"/>
      <c r="DW137" s="15"/>
      <c r="DX137" s="15"/>
      <c r="DY137" s="15"/>
      <c r="DZ137" s="15"/>
      <c r="EA137" s="15"/>
      <c r="EB137" s="15"/>
      <c r="EC137" s="15"/>
      <c r="ED137" s="15"/>
      <c r="EE137" s="29"/>
      <c r="EF137" s="15"/>
      <c r="EG137" s="15"/>
      <c r="EH137" s="15"/>
      <c r="EI137" s="15"/>
      <c r="EJ137" s="15"/>
      <c r="EK137" s="15"/>
      <c r="EL137" s="37">
        <v>535093</v>
      </c>
      <c r="EM137" s="29">
        <v>401319.75</v>
      </c>
      <c r="EN137" s="15"/>
      <c r="EO137" s="15"/>
      <c r="EP137" s="15"/>
      <c r="EQ137" s="15"/>
      <c r="ER137" s="15"/>
      <c r="ES137" s="15"/>
      <c r="ET137" s="15"/>
      <c r="EU137" s="29"/>
      <c r="EV137" s="15"/>
      <c r="EW137" s="15"/>
      <c r="EX137" s="15"/>
      <c r="EY137" s="29"/>
      <c r="EZ137" s="15"/>
      <c r="FA137" s="29"/>
      <c r="FB137" s="15"/>
      <c r="FC137" s="15"/>
      <c r="FD137" s="15"/>
      <c r="FE137" s="15"/>
      <c r="FF137" s="15"/>
      <c r="FG137" s="15"/>
      <c r="FH137" s="19">
        <f t="shared" si="15"/>
        <v>202300</v>
      </c>
      <c r="FI137" s="19">
        <f t="shared" si="15"/>
        <v>133218.23000000001</v>
      </c>
      <c r="FJ137" s="15"/>
      <c r="FK137" s="29"/>
      <c r="FL137" s="15"/>
      <c r="FM137" s="15"/>
      <c r="FN137" s="15"/>
      <c r="FO137" s="29"/>
      <c r="FP137" s="15"/>
      <c r="FQ137" s="15"/>
      <c r="FR137" s="15"/>
      <c r="FS137" s="15"/>
      <c r="FT137" s="15"/>
      <c r="FU137" s="15"/>
      <c r="FV137" s="15"/>
      <c r="FW137" s="15"/>
      <c r="FX137" s="15"/>
      <c r="FY137" s="29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>
        <v>202300</v>
      </c>
      <c r="GK137" s="15">
        <v>133218.23000000001</v>
      </c>
      <c r="GL137" s="15"/>
      <c r="GM137" s="15"/>
      <c r="GN137" s="19">
        <f t="shared" si="16"/>
        <v>0</v>
      </c>
      <c r="GO137" s="19">
        <f t="shared" si="17"/>
        <v>0</v>
      </c>
      <c r="GP137" s="29"/>
      <c r="GQ137" s="29"/>
      <c r="GR137" s="29"/>
      <c r="GS137" s="29"/>
      <c r="GT137" s="15"/>
      <c r="GU137" s="29"/>
      <c r="GV137" s="15"/>
      <c r="GW137" s="29"/>
      <c r="GX137" s="15"/>
      <c r="GY137" s="15"/>
      <c r="GZ137" s="15"/>
      <c r="HA137" s="15"/>
      <c r="HB137" s="15"/>
      <c r="HC137" s="15"/>
      <c r="HD137" s="15"/>
      <c r="HE137" s="15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3"/>
      <c r="KV137" s="13"/>
      <c r="KW137" s="13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</row>
    <row r="138" spans="1:610" x14ac:dyDescent="0.25">
      <c r="A138" s="5" t="s">
        <v>146</v>
      </c>
      <c r="B138" s="19">
        <f t="shared" ref="B138:B151" si="19">D138+J138+FH138+GN138</f>
        <v>6192556</v>
      </c>
      <c r="C138" s="19">
        <f t="shared" ref="C138:C151" si="20">E138+K138+FI138+GO138</f>
        <v>4639979.54</v>
      </c>
      <c r="D138" s="31">
        <f t="shared" ref="D138:D151" si="21">F138+H138</f>
        <v>5931740</v>
      </c>
      <c r="E138" s="31">
        <f t="shared" ref="E138:E151" si="22">G138+I138</f>
        <v>4448799</v>
      </c>
      <c r="F138" s="15">
        <v>5857400</v>
      </c>
      <c r="G138" s="29">
        <v>4393044</v>
      </c>
      <c r="H138" s="15">
        <v>74340</v>
      </c>
      <c r="I138" s="29">
        <v>55755</v>
      </c>
      <c r="J138" s="19">
        <f t="shared" si="18"/>
        <v>179816</v>
      </c>
      <c r="K138" s="19">
        <f t="shared" si="18"/>
        <v>134862</v>
      </c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29"/>
      <c r="X138" s="15"/>
      <c r="Y138" s="15"/>
      <c r="Z138" s="15"/>
      <c r="AA138" s="15"/>
      <c r="AB138" s="18"/>
      <c r="AC138" s="15"/>
      <c r="AD138" s="15"/>
      <c r="AE138" s="15"/>
      <c r="AF138" s="15"/>
      <c r="AG138" s="15"/>
      <c r="AH138" s="15"/>
      <c r="AI138" s="15"/>
      <c r="AJ138" s="15"/>
      <c r="AK138" s="29"/>
      <c r="AL138" s="15"/>
      <c r="AM138" s="15"/>
      <c r="AN138" s="15"/>
      <c r="AO138" s="29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29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29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29"/>
      <c r="DD138" s="15"/>
      <c r="DE138" s="15"/>
      <c r="DF138" s="15"/>
      <c r="DG138" s="15"/>
      <c r="DH138" s="15"/>
      <c r="DI138" s="15"/>
      <c r="DJ138" s="15"/>
      <c r="DK138" s="29"/>
      <c r="DL138" s="15"/>
      <c r="DM138" s="29"/>
      <c r="DN138" s="15"/>
      <c r="DO138" s="15"/>
      <c r="DP138" s="15"/>
      <c r="DQ138" s="15"/>
      <c r="DR138" s="15"/>
      <c r="DS138" s="15"/>
      <c r="DT138" s="15"/>
      <c r="DU138" s="29"/>
      <c r="DV138" s="15"/>
      <c r="DW138" s="15"/>
      <c r="DX138" s="15"/>
      <c r="DY138" s="15"/>
      <c r="DZ138" s="15"/>
      <c r="EA138" s="15"/>
      <c r="EB138" s="15"/>
      <c r="EC138" s="15"/>
      <c r="ED138" s="15"/>
      <c r="EE138" s="29"/>
      <c r="EF138" s="15"/>
      <c r="EG138" s="15"/>
      <c r="EH138" s="15"/>
      <c r="EI138" s="15"/>
      <c r="EJ138" s="15"/>
      <c r="EK138" s="15"/>
      <c r="EL138" s="37">
        <v>179816</v>
      </c>
      <c r="EM138" s="29">
        <v>134862</v>
      </c>
      <c r="EN138" s="15"/>
      <c r="EO138" s="15"/>
      <c r="EP138" s="15"/>
      <c r="EQ138" s="15"/>
      <c r="ER138" s="15"/>
      <c r="ES138" s="15"/>
      <c r="ET138" s="15"/>
      <c r="EU138" s="29"/>
      <c r="EV138" s="15"/>
      <c r="EW138" s="15"/>
      <c r="EX138" s="15"/>
      <c r="EY138" s="29"/>
      <c r="EZ138" s="15"/>
      <c r="FA138" s="29"/>
      <c r="FB138" s="15"/>
      <c r="FC138" s="15"/>
      <c r="FD138" s="15"/>
      <c r="FE138" s="15"/>
      <c r="FF138" s="15"/>
      <c r="FG138" s="15"/>
      <c r="FH138" s="19">
        <f t="shared" ref="FH138:FI151" si="23">FJ138+FL138+FN138+FP138+FR138+FT138+FV138+FX138+FZ138+GB138+GD138+GF138+GH138+GJ138+GL138</f>
        <v>81000</v>
      </c>
      <c r="FI138" s="19">
        <f t="shared" si="23"/>
        <v>56318.54</v>
      </c>
      <c r="FJ138" s="15"/>
      <c r="FK138" s="29"/>
      <c r="FL138" s="15"/>
      <c r="FM138" s="15"/>
      <c r="FN138" s="15"/>
      <c r="FO138" s="29"/>
      <c r="FP138" s="15"/>
      <c r="FQ138" s="15"/>
      <c r="FR138" s="15"/>
      <c r="FS138" s="15"/>
      <c r="FT138" s="15"/>
      <c r="FU138" s="15"/>
      <c r="FV138" s="15"/>
      <c r="FW138" s="15"/>
      <c r="FX138" s="15"/>
      <c r="FY138" s="29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>
        <v>81000</v>
      </c>
      <c r="GK138" s="15">
        <v>56318.54</v>
      </c>
      <c r="GL138" s="15"/>
      <c r="GM138" s="15"/>
      <c r="GN138" s="19">
        <f t="shared" ref="GN138:GN151" si="24">GP138+GR138+GT138+GV138+GX138+GZ138+HB138+HD138</f>
        <v>0</v>
      </c>
      <c r="GO138" s="19">
        <f t="shared" ref="GO138:GO151" si="25">GQ138+GS138+GU138+GW138+GY138+HA138+HC138+HE138</f>
        <v>0</v>
      </c>
      <c r="GP138" s="29"/>
      <c r="GQ138" s="29"/>
      <c r="GR138" s="29"/>
      <c r="GS138" s="29"/>
      <c r="GT138" s="15"/>
      <c r="GU138" s="29"/>
      <c r="GV138" s="15"/>
      <c r="GW138" s="29"/>
      <c r="GX138" s="15"/>
      <c r="GY138" s="15"/>
      <c r="GZ138" s="15"/>
      <c r="HA138" s="15"/>
      <c r="HB138" s="15"/>
      <c r="HC138" s="15"/>
      <c r="HD138" s="15"/>
      <c r="HE138" s="15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3"/>
      <c r="KV138" s="13"/>
      <c r="KW138" s="13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</row>
    <row r="139" spans="1:610" x14ac:dyDescent="0.25">
      <c r="A139" s="5" t="s">
        <v>147</v>
      </c>
      <c r="B139" s="19">
        <f t="shared" si="19"/>
        <v>9930073</v>
      </c>
      <c r="C139" s="19">
        <f t="shared" si="20"/>
        <v>7457809.4100000001</v>
      </c>
      <c r="D139" s="31">
        <f t="shared" si="21"/>
        <v>9008510</v>
      </c>
      <c r="E139" s="31">
        <f t="shared" si="22"/>
        <v>6778513</v>
      </c>
      <c r="F139" s="15">
        <v>8739500</v>
      </c>
      <c r="G139" s="29">
        <v>6554619</v>
      </c>
      <c r="H139" s="15">
        <v>269010</v>
      </c>
      <c r="I139" s="29">
        <v>223894</v>
      </c>
      <c r="J139" s="19">
        <f t="shared" si="18"/>
        <v>719263</v>
      </c>
      <c r="K139" s="19">
        <f t="shared" si="18"/>
        <v>539448</v>
      </c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29"/>
      <c r="X139" s="15"/>
      <c r="Y139" s="15"/>
      <c r="Z139" s="15"/>
      <c r="AA139" s="15"/>
      <c r="AB139" s="18"/>
      <c r="AC139" s="15"/>
      <c r="AD139" s="15"/>
      <c r="AE139" s="15"/>
      <c r="AF139" s="15"/>
      <c r="AG139" s="15"/>
      <c r="AH139" s="15"/>
      <c r="AI139" s="15"/>
      <c r="AJ139" s="15"/>
      <c r="AK139" s="29"/>
      <c r="AL139" s="15"/>
      <c r="AM139" s="15"/>
      <c r="AN139" s="15"/>
      <c r="AO139" s="29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29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29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29"/>
      <c r="DD139" s="15"/>
      <c r="DE139" s="15"/>
      <c r="DF139" s="15"/>
      <c r="DG139" s="15"/>
      <c r="DH139" s="15"/>
      <c r="DI139" s="15"/>
      <c r="DJ139" s="15"/>
      <c r="DK139" s="29"/>
      <c r="DL139" s="15"/>
      <c r="DM139" s="29"/>
      <c r="DN139" s="15"/>
      <c r="DO139" s="15"/>
      <c r="DP139" s="15"/>
      <c r="DQ139" s="15"/>
      <c r="DR139" s="15"/>
      <c r="DS139" s="15"/>
      <c r="DT139" s="15"/>
      <c r="DU139" s="29"/>
      <c r="DV139" s="15"/>
      <c r="DW139" s="15"/>
      <c r="DX139" s="15"/>
      <c r="DY139" s="15"/>
      <c r="DZ139" s="15"/>
      <c r="EA139" s="15"/>
      <c r="EB139" s="15"/>
      <c r="EC139" s="15"/>
      <c r="ED139" s="15"/>
      <c r="EE139" s="29"/>
      <c r="EF139" s="15"/>
      <c r="EG139" s="15"/>
      <c r="EH139" s="15"/>
      <c r="EI139" s="15"/>
      <c r="EJ139" s="15"/>
      <c r="EK139" s="15"/>
      <c r="EL139" s="37">
        <v>719263</v>
      </c>
      <c r="EM139" s="29">
        <v>539448</v>
      </c>
      <c r="EN139" s="15"/>
      <c r="EO139" s="15"/>
      <c r="EP139" s="15"/>
      <c r="EQ139" s="15"/>
      <c r="ER139" s="15"/>
      <c r="ES139" s="15"/>
      <c r="ET139" s="15"/>
      <c r="EU139" s="29"/>
      <c r="EV139" s="15"/>
      <c r="EW139" s="15"/>
      <c r="EX139" s="15"/>
      <c r="EY139" s="29"/>
      <c r="EZ139" s="15"/>
      <c r="FA139" s="29"/>
      <c r="FB139" s="15"/>
      <c r="FC139" s="15"/>
      <c r="FD139" s="15"/>
      <c r="FE139" s="15"/>
      <c r="FF139" s="15"/>
      <c r="FG139" s="15"/>
      <c r="FH139" s="19">
        <f t="shared" si="23"/>
        <v>202300</v>
      </c>
      <c r="FI139" s="19">
        <f t="shared" si="23"/>
        <v>139848.41</v>
      </c>
      <c r="FJ139" s="15"/>
      <c r="FK139" s="29"/>
      <c r="FL139" s="15"/>
      <c r="FM139" s="15"/>
      <c r="FN139" s="15"/>
      <c r="FO139" s="29"/>
      <c r="FP139" s="15"/>
      <c r="FQ139" s="15"/>
      <c r="FR139" s="15"/>
      <c r="FS139" s="15"/>
      <c r="FT139" s="15"/>
      <c r="FU139" s="15"/>
      <c r="FV139" s="15"/>
      <c r="FW139" s="15"/>
      <c r="FX139" s="15"/>
      <c r="FY139" s="29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>
        <v>202300</v>
      </c>
      <c r="GK139" s="15">
        <v>139848.41</v>
      </c>
      <c r="GL139" s="15"/>
      <c r="GM139" s="15"/>
      <c r="GN139" s="19">
        <f t="shared" si="24"/>
        <v>0</v>
      </c>
      <c r="GO139" s="19">
        <f t="shared" si="25"/>
        <v>0</v>
      </c>
      <c r="GP139" s="29"/>
      <c r="GQ139" s="29"/>
      <c r="GR139" s="29"/>
      <c r="GS139" s="29"/>
      <c r="GT139" s="15"/>
      <c r="GU139" s="29"/>
      <c r="GV139" s="15"/>
      <c r="GW139" s="29"/>
      <c r="GX139" s="15"/>
      <c r="GY139" s="15"/>
      <c r="GZ139" s="15"/>
      <c r="HA139" s="15"/>
      <c r="HB139" s="15"/>
      <c r="HC139" s="15"/>
      <c r="HD139" s="15"/>
      <c r="HE139" s="15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3"/>
      <c r="KV139" s="13"/>
      <c r="KW139" s="13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</row>
    <row r="140" spans="1:610" x14ac:dyDescent="0.25">
      <c r="A140" s="4" t="s">
        <v>148</v>
      </c>
      <c r="B140" s="19">
        <f t="shared" si="19"/>
        <v>299860717.29999995</v>
      </c>
      <c r="C140" s="19">
        <f t="shared" si="20"/>
        <v>196359698.20000002</v>
      </c>
      <c r="D140" s="31">
        <f t="shared" si="21"/>
        <v>116964958</v>
      </c>
      <c r="E140" s="31">
        <f t="shared" si="22"/>
        <v>87736279</v>
      </c>
      <c r="F140" s="15">
        <v>102491500</v>
      </c>
      <c r="G140" s="29">
        <v>76868622</v>
      </c>
      <c r="H140" s="15">
        <v>14473458</v>
      </c>
      <c r="I140" s="29">
        <v>10867657</v>
      </c>
      <c r="J140" s="19">
        <f t="shared" si="18"/>
        <v>56979234.519999996</v>
      </c>
      <c r="K140" s="19">
        <f t="shared" si="18"/>
        <v>14893933.869999999</v>
      </c>
      <c r="L140" s="15"/>
      <c r="M140" s="15"/>
      <c r="N140" s="15"/>
      <c r="O140" s="15"/>
      <c r="P140" s="15"/>
      <c r="Q140" s="15"/>
      <c r="R140" s="15">
        <v>10028710</v>
      </c>
      <c r="S140" s="15">
        <v>0</v>
      </c>
      <c r="T140" s="15">
        <v>71236.92</v>
      </c>
      <c r="U140" s="15"/>
      <c r="V140" s="15">
        <v>1117058.69</v>
      </c>
      <c r="W140" s="29">
        <v>929336.71</v>
      </c>
      <c r="X140" s="15"/>
      <c r="Y140" s="15"/>
      <c r="Z140" s="15"/>
      <c r="AA140" s="15"/>
      <c r="AB140" s="18"/>
      <c r="AC140" s="15"/>
      <c r="AD140" s="15"/>
      <c r="AE140" s="15"/>
      <c r="AF140" s="15"/>
      <c r="AG140" s="15"/>
      <c r="AH140" s="15"/>
      <c r="AI140" s="15"/>
      <c r="AJ140" s="15">
        <v>385023.66</v>
      </c>
      <c r="AK140" s="29">
        <v>288765</v>
      </c>
      <c r="AL140" s="15">
        <v>856688</v>
      </c>
      <c r="AM140" s="15">
        <v>642516</v>
      </c>
      <c r="AN140" s="15"/>
      <c r="AO140" s="29"/>
      <c r="AP140" s="15"/>
      <c r="AQ140" s="15"/>
      <c r="AR140" s="15"/>
      <c r="AS140" s="15"/>
      <c r="AT140" s="15"/>
      <c r="AU140" s="15"/>
      <c r="AV140" s="15">
        <v>411909.82</v>
      </c>
      <c r="AW140" s="15">
        <v>411909.82</v>
      </c>
      <c r="AX140" s="15">
        <v>3229909.64</v>
      </c>
      <c r="AY140" s="15">
        <v>4497.63</v>
      </c>
      <c r="AZ140" s="15"/>
      <c r="BA140" s="15"/>
      <c r="BB140" s="15"/>
      <c r="BC140" s="15"/>
      <c r="BD140" s="15">
        <v>533610</v>
      </c>
      <c r="BE140" s="15">
        <v>343708.8</v>
      </c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37">
        <v>1393218</v>
      </c>
      <c r="BS140" s="15">
        <v>1044913.5</v>
      </c>
      <c r="BT140" s="15">
        <v>4720077.38</v>
      </c>
      <c r="BU140" s="29">
        <v>0</v>
      </c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29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>
        <v>195531.74</v>
      </c>
      <c r="CS140" s="15">
        <v>0</v>
      </c>
      <c r="CT140" s="15"/>
      <c r="CU140" s="15"/>
      <c r="CV140" s="15"/>
      <c r="CW140" s="15"/>
      <c r="CX140" s="15"/>
      <c r="CY140" s="15"/>
      <c r="CZ140" s="15"/>
      <c r="DA140" s="15"/>
      <c r="DB140" s="15"/>
      <c r="DC140" s="29"/>
      <c r="DD140" s="15"/>
      <c r="DE140" s="15"/>
      <c r="DF140" s="15"/>
      <c r="DG140" s="15"/>
      <c r="DH140" s="35">
        <f>13225816+15914064.67</f>
        <v>29139880.670000002</v>
      </c>
      <c r="DI140" s="15">
        <v>7479501.4100000001</v>
      </c>
      <c r="DJ140" s="15"/>
      <c r="DK140" s="29"/>
      <c r="DL140" s="15"/>
      <c r="DM140" s="29"/>
      <c r="DN140" s="15"/>
      <c r="DO140" s="15"/>
      <c r="DP140" s="15"/>
      <c r="DQ140" s="15"/>
      <c r="DR140" s="15"/>
      <c r="DS140" s="15"/>
      <c r="DT140" s="15"/>
      <c r="DU140" s="29"/>
      <c r="DV140" s="15"/>
      <c r="DW140" s="15"/>
      <c r="DX140" s="15"/>
      <c r="DY140" s="15"/>
      <c r="DZ140" s="15"/>
      <c r="EA140" s="15"/>
      <c r="EB140" s="15"/>
      <c r="EC140" s="15"/>
      <c r="ED140" s="15"/>
      <c r="EE140" s="29"/>
      <c r="EF140" s="15"/>
      <c r="EG140" s="15"/>
      <c r="EH140" s="15"/>
      <c r="EI140" s="15"/>
      <c r="EJ140" s="15"/>
      <c r="EK140" s="15"/>
      <c r="EL140" s="37">
        <v>4546380</v>
      </c>
      <c r="EM140" s="29">
        <v>3409785</v>
      </c>
      <c r="EN140" s="15"/>
      <c r="EO140" s="15"/>
      <c r="EP140" s="15"/>
      <c r="EQ140" s="15"/>
      <c r="ER140" s="15"/>
      <c r="ES140" s="15"/>
      <c r="ET140" s="15"/>
      <c r="EU140" s="29"/>
      <c r="EV140" s="15"/>
      <c r="EW140" s="15"/>
      <c r="EX140" s="37">
        <v>350000</v>
      </c>
      <c r="EY140" s="29">
        <v>339000</v>
      </c>
      <c r="EZ140" s="15"/>
      <c r="FA140" s="29"/>
      <c r="FB140" s="15"/>
      <c r="FC140" s="15"/>
      <c r="FD140" s="15"/>
      <c r="FE140" s="15"/>
      <c r="FF140" s="15"/>
      <c r="FG140" s="15"/>
      <c r="FH140" s="19">
        <f t="shared" si="23"/>
        <v>122754244.78</v>
      </c>
      <c r="FI140" s="19">
        <f t="shared" si="23"/>
        <v>93055829.590000004</v>
      </c>
      <c r="FJ140" s="15">
        <v>38889062</v>
      </c>
      <c r="FK140" s="29">
        <v>29112000</v>
      </c>
      <c r="FL140" s="15"/>
      <c r="FM140" s="15"/>
      <c r="FN140" s="15">
        <v>78665369.25</v>
      </c>
      <c r="FO140" s="29">
        <v>59670000</v>
      </c>
      <c r="FP140" s="15"/>
      <c r="FQ140" s="15"/>
      <c r="FR140" s="15">
        <v>36345</v>
      </c>
      <c r="FS140" s="15">
        <v>24000</v>
      </c>
      <c r="FT140" s="15">
        <v>625902</v>
      </c>
      <c r="FU140" s="15">
        <v>417600</v>
      </c>
      <c r="FV140" s="15">
        <v>752210.16</v>
      </c>
      <c r="FW140" s="15">
        <v>369486.34</v>
      </c>
      <c r="FX140" s="15">
        <v>3100000</v>
      </c>
      <c r="FY140" s="29">
        <v>3100000</v>
      </c>
      <c r="FZ140" s="15">
        <v>50820</v>
      </c>
      <c r="GA140" s="15">
        <v>0</v>
      </c>
      <c r="GB140" s="15">
        <v>11273</v>
      </c>
      <c r="GC140" s="15">
        <v>0</v>
      </c>
      <c r="GD140" s="15">
        <v>437569.2</v>
      </c>
      <c r="GE140" s="15">
        <v>343882.03</v>
      </c>
      <c r="GF140" s="15">
        <v>65398.95</v>
      </c>
      <c r="GG140" s="15">
        <v>0</v>
      </c>
      <c r="GH140" s="15">
        <v>101433.22</v>
      </c>
      <c r="GI140" s="15">
        <v>0</v>
      </c>
      <c r="GJ140" s="15"/>
      <c r="GK140" s="15"/>
      <c r="GL140" s="15">
        <v>18862</v>
      </c>
      <c r="GM140" s="15">
        <v>18861.22</v>
      </c>
      <c r="GN140" s="19">
        <f t="shared" si="24"/>
        <v>3162280</v>
      </c>
      <c r="GO140" s="19">
        <f>GQ140+GS140+GU140+GW140+GY140+HA140+HC140+HE140</f>
        <v>673655.74</v>
      </c>
      <c r="GP140" s="29">
        <v>2786280</v>
      </c>
      <c r="GQ140" s="29">
        <v>673655.74</v>
      </c>
      <c r="GR140" s="29"/>
      <c r="GS140" s="29"/>
      <c r="GT140" s="15">
        <v>376000</v>
      </c>
      <c r="GU140" s="29">
        <v>0</v>
      </c>
      <c r="GV140" s="15"/>
      <c r="GW140" s="29"/>
      <c r="GX140" s="15"/>
      <c r="GY140" s="15"/>
      <c r="GZ140" s="15"/>
      <c r="HA140" s="15"/>
      <c r="HB140" s="15"/>
      <c r="HC140" s="15"/>
      <c r="HD140" s="15"/>
      <c r="HE140" s="15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3"/>
      <c r="KV140" s="13"/>
      <c r="KW140" s="13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</row>
    <row r="141" spans="1:610" x14ac:dyDescent="0.25">
      <c r="A141" s="5" t="s">
        <v>149</v>
      </c>
      <c r="B141" s="19">
        <f t="shared" si="19"/>
        <v>148759007.12</v>
      </c>
      <c r="C141" s="19">
        <f t="shared" si="20"/>
        <v>71570662.340000004</v>
      </c>
      <c r="D141" s="31">
        <f t="shared" si="21"/>
        <v>24662833</v>
      </c>
      <c r="E141" s="31">
        <f t="shared" si="22"/>
        <v>18704223</v>
      </c>
      <c r="F141" s="15">
        <v>21534400</v>
      </c>
      <c r="G141" s="29">
        <v>16150797</v>
      </c>
      <c r="H141" s="15">
        <v>3128433</v>
      </c>
      <c r="I141" s="29">
        <v>2553426</v>
      </c>
      <c r="J141" s="19">
        <f t="shared" si="18"/>
        <v>50614798.519999996</v>
      </c>
      <c r="K141" s="19">
        <f t="shared" si="18"/>
        <v>9389047.2699999996</v>
      </c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29"/>
      <c r="X141" s="15"/>
      <c r="Y141" s="15"/>
      <c r="Z141" s="15"/>
      <c r="AA141" s="15"/>
      <c r="AB141" s="18"/>
      <c r="AC141" s="15"/>
      <c r="AD141" s="15"/>
      <c r="AE141" s="15"/>
      <c r="AF141" s="15"/>
      <c r="AG141" s="15"/>
      <c r="AH141" s="15"/>
      <c r="AI141" s="15"/>
      <c r="AJ141" s="15"/>
      <c r="AK141" s="29"/>
      <c r="AL141" s="15"/>
      <c r="AM141" s="15"/>
      <c r="AN141" s="15"/>
      <c r="AO141" s="29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>
        <v>3418278.87</v>
      </c>
      <c r="BU141" s="29">
        <v>0</v>
      </c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29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35">
        <v>26700000</v>
      </c>
      <c r="DA141" s="15">
        <v>5193855.79</v>
      </c>
      <c r="DB141" s="15">
        <v>1500000</v>
      </c>
      <c r="DC141" s="29">
        <v>0</v>
      </c>
      <c r="DD141" s="15"/>
      <c r="DE141" s="15"/>
      <c r="DF141" s="15"/>
      <c r="DG141" s="15"/>
      <c r="DH141" s="15"/>
      <c r="DI141" s="15"/>
      <c r="DJ141" s="35">
        <v>1237555.6499999999</v>
      </c>
      <c r="DK141" s="29">
        <v>773472.28</v>
      </c>
      <c r="DL141" s="15"/>
      <c r="DM141" s="29"/>
      <c r="DN141" s="15"/>
      <c r="DO141" s="15"/>
      <c r="DP141" s="15"/>
      <c r="DQ141" s="15"/>
      <c r="DR141" s="15"/>
      <c r="DS141" s="15"/>
      <c r="DT141" s="15"/>
      <c r="DU141" s="29"/>
      <c r="DV141" s="15"/>
      <c r="DW141" s="15"/>
      <c r="DX141" s="15"/>
      <c r="DY141" s="15"/>
      <c r="DZ141" s="15"/>
      <c r="EA141" s="15"/>
      <c r="EB141" s="15"/>
      <c r="EC141" s="15"/>
      <c r="ED141" s="15">
        <v>13000000</v>
      </c>
      <c r="EE141" s="29">
        <v>0</v>
      </c>
      <c r="EF141" s="15"/>
      <c r="EG141" s="15"/>
      <c r="EH141" s="15"/>
      <c r="EI141" s="15"/>
      <c r="EJ141" s="15"/>
      <c r="EK141" s="15"/>
      <c r="EL141" s="48">
        <v>4308964</v>
      </c>
      <c r="EM141" s="29">
        <v>3231723</v>
      </c>
      <c r="EN141" s="15"/>
      <c r="EO141" s="15"/>
      <c r="EP141" s="15"/>
      <c r="EQ141" s="15"/>
      <c r="ER141" s="15"/>
      <c r="ES141" s="15"/>
      <c r="ET141" s="15"/>
      <c r="EU141" s="29"/>
      <c r="EV141" s="15"/>
      <c r="EW141" s="15"/>
      <c r="EX141" s="37">
        <v>200000</v>
      </c>
      <c r="EY141" s="29">
        <v>189996.2</v>
      </c>
      <c r="EZ141" s="35">
        <v>250000</v>
      </c>
      <c r="FA141" s="29">
        <v>0</v>
      </c>
      <c r="FB141" s="15"/>
      <c r="FC141" s="15"/>
      <c r="FD141" s="15"/>
      <c r="FE141" s="15"/>
      <c r="FF141" s="15"/>
      <c r="FG141" s="15"/>
      <c r="FH141" s="19">
        <f t="shared" si="23"/>
        <v>0</v>
      </c>
      <c r="FI141" s="19">
        <f t="shared" si="23"/>
        <v>0</v>
      </c>
      <c r="FJ141" s="15"/>
      <c r="FK141" s="29"/>
      <c r="FL141" s="15"/>
      <c r="FM141" s="15"/>
      <c r="FN141" s="15"/>
      <c r="FO141" s="29"/>
      <c r="FP141" s="15"/>
      <c r="FQ141" s="15"/>
      <c r="FR141" s="15"/>
      <c r="FS141" s="15"/>
      <c r="FT141" s="15"/>
      <c r="FU141" s="15"/>
      <c r="FV141" s="15"/>
      <c r="FW141" s="15"/>
      <c r="FX141" s="15"/>
      <c r="FY141" s="29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9">
        <f t="shared" si="24"/>
        <v>73481375.599999994</v>
      </c>
      <c r="GO141" s="19">
        <f t="shared" si="25"/>
        <v>43477392.07</v>
      </c>
      <c r="GP141" s="29"/>
      <c r="GQ141" s="29"/>
      <c r="GR141" s="29"/>
      <c r="GS141" s="29"/>
      <c r="GT141" s="15"/>
      <c r="GU141" s="29"/>
      <c r="GV141" s="15">
        <v>17631375.600000001</v>
      </c>
      <c r="GW141" s="29">
        <v>0</v>
      </c>
      <c r="GX141" s="15"/>
      <c r="GY141" s="15"/>
      <c r="GZ141" s="15">
        <v>55850000</v>
      </c>
      <c r="HA141" s="15">
        <v>43477392.07</v>
      </c>
      <c r="HB141" s="15"/>
      <c r="HC141" s="15"/>
      <c r="HD141" s="15"/>
      <c r="HE141" s="15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3"/>
      <c r="KV141" s="13"/>
      <c r="KW141" s="13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</row>
    <row r="142" spans="1:610" x14ac:dyDescent="0.25">
      <c r="A142" s="5" t="s">
        <v>150</v>
      </c>
      <c r="B142" s="19">
        <f t="shared" si="19"/>
        <v>3620704</v>
      </c>
      <c r="C142" s="19">
        <f t="shared" si="20"/>
        <v>2710044.5</v>
      </c>
      <c r="D142" s="31">
        <f t="shared" si="21"/>
        <v>3318210</v>
      </c>
      <c r="E142" s="31">
        <f t="shared" si="22"/>
        <v>2488644</v>
      </c>
      <c r="F142" s="15">
        <v>3055100</v>
      </c>
      <c r="G142" s="29">
        <v>2291319</v>
      </c>
      <c r="H142" s="15">
        <v>263110</v>
      </c>
      <c r="I142" s="29">
        <v>197325</v>
      </c>
      <c r="J142" s="19">
        <f t="shared" si="18"/>
        <v>221494</v>
      </c>
      <c r="K142" s="19">
        <f t="shared" si="18"/>
        <v>166120.5</v>
      </c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29"/>
      <c r="X142" s="15"/>
      <c r="Y142" s="15"/>
      <c r="Z142" s="15"/>
      <c r="AA142" s="15"/>
      <c r="AB142" s="18"/>
      <c r="AC142" s="15"/>
      <c r="AD142" s="15"/>
      <c r="AE142" s="15"/>
      <c r="AF142" s="15"/>
      <c r="AG142" s="15"/>
      <c r="AH142" s="15"/>
      <c r="AI142" s="15"/>
      <c r="AJ142" s="15"/>
      <c r="AK142" s="29"/>
      <c r="AL142" s="15"/>
      <c r="AM142" s="15"/>
      <c r="AN142" s="15"/>
      <c r="AO142" s="29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29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29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29"/>
      <c r="DD142" s="15"/>
      <c r="DE142" s="15"/>
      <c r="DF142" s="15"/>
      <c r="DG142" s="15"/>
      <c r="DH142" s="15"/>
      <c r="DI142" s="15"/>
      <c r="DJ142" s="15"/>
      <c r="DK142" s="29"/>
      <c r="DL142" s="15"/>
      <c r="DM142" s="29"/>
      <c r="DN142" s="15"/>
      <c r="DO142" s="15"/>
      <c r="DP142" s="15"/>
      <c r="DQ142" s="15"/>
      <c r="DR142" s="15"/>
      <c r="DS142" s="15"/>
      <c r="DT142" s="15"/>
      <c r="DU142" s="29"/>
      <c r="DV142" s="15"/>
      <c r="DW142" s="15"/>
      <c r="DX142" s="15"/>
      <c r="DY142" s="15"/>
      <c r="DZ142" s="15"/>
      <c r="EA142" s="15"/>
      <c r="EB142" s="15"/>
      <c r="EC142" s="15"/>
      <c r="ED142" s="15"/>
      <c r="EE142" s="29"/>
      <c r="EF142" s="15"/>
      <c r="EG142" s="15"/>
      <c r="EH142" s="15"/>
      <c r="EI142" s="15"/>
      <c r="EJ142" s="15"/>
      <c r="EK142" s="15"/>
      <c r="EL142" s="37">
        <v>221494</v>
      </c>
      <c r="EM142" s="29">
        <v>166120.5</v>
      </c>
      <c r="EN142" s="15"/>
      <c r="EO142" s="15"/>
      <c r="EP142" s="15"/>
      <c r="EQ142" s="15"/>
      <c r="ER142" s="15"/>
      <c r="ES142" s="15"/>
      <c r="ET142" s="15"/>
      <c r="EU142" s="29"/>
      <c r="EV142" s="15"/>
      <c r="EW142" s="15"/>
      <c r="EX142" s="15"/>
      <c r="EY142" s="29"/>
      <c r="EZ142" s="15"/>
      <c r="FA142" s="29"/>
      <c r="FB142" s="15"/>
      <c r="FC142" s="15"/>
      <c r="FD142" s="15"/>
      <c r="FE142" s="15"/>
      <c r="FF142" s="15"/>
      <c r="FG142" s="15"/>
      <c r="FH142" s="19">
        <f t="shared" si="23"/>
        <v>81000</v>
      </c>
      <c r="FI142" s="19">
        <f t="shared" si="23"/>
        <v>55280</v>
      </c>
      <c r="FJ142" s="15"/>
      <c r="FK142" s="29"/>
      <c r="FL142" s="15"/>
      <c r="FM142" s="15"/>
      <c r="FN142" s="15"/>
      <c r="FO142" s="29"/>
      <c r="FP142" s="15"/>
      <c r="FQ142" s="15"/>
      <c r="FR142" s="15"/>
      <c r="FS142" s="15"/>
      <c r="FT142" s="15"/>
      <c r="FU142" s="15"/>
      <c r="FV142" s="15"/>
      <c r="FW142" s="15"/>
      <c r="FX142" s="15"/>
      <c r="FY142" s="29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>
        <v>81000</v>
      </c>
      <c r="GK142" s="15">
        <v>55280</v>
      </c>
      <c r="GL142" s="15"/>
      <c r="GM142" s="15"/>
      <c r="GN142" s="19">
        <f t="shared" si="24"/>
        <v>0</v>
      </c>
      <c r="GO142" s="19">
        <f t="shared" si="25"/>
        <v>0</v>
      </c>
      <c r="GP142" s="29"/>
      <c r="GQ142" s="29"/>
      <c r="GR142" s="29"/>
      <c r="GS142" s="29"/>
      <c r="GT142" s="15"/>
      <c r="GU142" s="29"/>
      <c r="GV142" s="15"/>
      <c r="GW142" s="29"/>
      <c r="GX142" s="15"/>
      <c r="GY142" s="15"/>
      <c r="GZ142" s="15"/>
      <c r="HA142" s="15"/>
      <c r="HB142" s="15"/>
      <c r="HC142" s="15"/>
      <c r="HD142" s="15"/>
      <c r="HE142" s="15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3"/>
      <c r="KV142" s="13"/>
      <c r="KW142" s="13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</row>
    <row r="143" spans="1:610" x14ac:dyDescent="0.25">
      <c r="A143" s="5" t="s">
        <v>151</v>
      </c>
      <c r="B143" s="19">
        <f t="shared" si="19"/>
        <v>3821097</v>
      </c>
      <c r="C143" s="19">
        <f t="shared" si="20"/>
        <v>2859165.26</v>
      </c>
      <c r="D143" s="31">
        <f t="shared" si="21"/>
        <v>3560281</v>
      </c>
      <c r="E143" s="31">
        <f t="shared" si="22"/>
        <v>2670257</v>
      </c>
      <c r="F143" s="15">
        <v>3256500</v>
      </c>
      <c r="G143" s="29">
        <v>2442375</v>
      </c>
      <c r="H143" s="15">
        <v>303781</v>
      </c>
      <c r="I143" s="29">
        <v>227882</v>
      </c>
      <c r="J143" s="19">
        <f t="shared" si="18"/>
        <v>179816</v>
      </c>
      <c r="K143" s="19">
        <f t="shared" si="18"/>
        <v>134862</v>
      </c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29"/>
      <c r="X143" s="15"/>
      <c r="Y143" s="15"/>
      <c r="Z143" s="15"/>
      <c r="AA143" s="15"/>
      <c r="AB143" s="18"/>
      <c r="AC143" s="15"/>
      <c r="AD143" s="15"/>
      <c r="AE143" s="15"/>
      <c r="AF143" s="15"/>
      <c r="AG143" s="15"/>
      <c r="AH143" s="15"/>
      <c r="AI143" s="15"/>
      <c r="AJ143" s="15"/>
      <c r="AK143" s="29"/>
      <c r="AL143" s="15"/>
      <c r="AM143" s="15"/>
      <c r="AN143" s="15"/>
      <c r="AO143" s="29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29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29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29"/>
      <c r="DD143" s="15"/>
      <c r="DE143" s="15"/>
      <c r="DF143" s="15"/>
      <c r="DG143" s="15"/>
      <c r="DH143" s="15"/>
      <c r="DI143" s="15"/>
      <c r="DJ143" s="15"/>
      <c r="DK143" s="29"/>
      <c r="DL143" s="15"/>
      <c r="DM143" s="29"/>
      <c r="DN143" s="15"/>
      <c r="DO143" s="15"/>
      <c r="DP143" s="15"/>
      <c r="DQ143" s="15"/>
      <c r="DR143" s="15"/>
      <c r="DS143" s="15"/>
      <c r="DT143" s="15"/>
      <c r="DU143" s="29"/>
      <c r="DV143" s="15"/>
      <c r="DW143" s="15"/>
      <c r="DX143" s="15"/>
      <c r="DY143" s="15"/>
      <c r="DZ143" s="15"/>
      <c r="EA143" s="15"/>
      <c r="EB143" s="15"/>
      <c r="EC143" s="15"/>
      <c r="ED143" s="15"/>
      <c r="EE143" s="29"/>
      <c r="EF143" s="15"/>
      <c r="EG143" s="15"/>
      <c r="EH143" s="15"/>
      <c r="EI143" s="15"/>
      <c r="EJ143" s="15"/>
      <c r="EK143" s="15"/>
      <c r="EL143" s="37">
        <v>179816</v>
      </c>
      <c r="EM143" s="29">
        <v>134862</v>
      </c>
      <c r="EN143" s="15"/>
      <c r="EO143" s="15"/>
      <c r="EP143" s="15"/>
      <c r="EQ143" s="15"/>
      <c r="ER143" s="15"/>
      <c r="ES143" s="15"/>
      <c r="ET143" s="15"/>
      <c r="EU143" s="29"/>
      <c r="EV143" s="15"/>
      <c r="EW143" s="15"/>
      <c r="EX143" s="15"/>
      <c r="EY143" s="29"/>
      <c r="EZ143" s="15"/>
      <c r="FA143" s="29"/>
      <c r="FB143" s="15"/>
      <c r="FC143" s="15"/>
      <c r="FD143" s="15"/>
      <c r="FE143" s="15"/>
      <c r="FF143" s="15"/>
      <c r="FG143" s="15"/>
      <c r="FH143" s="19">
        <f t="shared" si="23"/>
        <v>81000</v>
      </c>
      <c r="FI143" s="19">
        <f t="shared" si="23"/>
        <v>54046.26</v>
      </c>
      <c r="FJ143" s="15"/>
      <c r="FK143" s="29"/>
      <c r="FL143" s="15"/>
      <c r="FM143" s="15"/>
      <c r="FN143" s="15"/>
      <c r="FO143" s="29"/>
      <c r="FP143" s="15"/>
      <c r="FQ143" s="15"/>
      <c r="FR143" s="15"/>
      <c r="FS143" s="15"/>
      <c r="FT143" s="15"/>
      <c r="FU143" s="15"/>
      <c r="FV143" s="15"/>
      <c r="FW143" s="15"/>
      <c r="FX143" s="15"/>
      <c r="FY143" s="29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>
        <v>81000</v>
      </c>
      <c r="GK143" s="15">
        <v>54046.26</v>
      </c>
      <c r="GL143" s="15"/>
      <c r="GM143" s="15"/>
      <c r="GN143" s="19">
        <f t="shared" si="24"/>
        <v>0</v>
      </c>
      <c r="GO143" s="19">
        <f t="shared" si="25"/>
        <v>0</v>
      </c>
      <c r="GP143" s="29"/>
      <c r="GQ143" s="29"/>
      <c r="GR143" s="29"/>
      <c r="GS143" s="29"/>
      <c r="GT143" s="15"/>
      <c r="GU143" s="29"/>
      <c r="GV143" s="15"/>
      <c r="GW143" s="29"/>
      <c r="GX143" s="15"/>
      <c r="GY143" s="15"/>
      <c r="GZ143" s="15"/>
      <c r="HA143" s="15"/>
      <c r="HB143" s="15"/>
      <c r="HC143" s="15"/>
      <c r="HD143" s="15"/>
      <c r="HE143" s="15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3"/>
      <c r="KV143" s="13"/>
      <c r="KW143" s="13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</row>
    <row r="144" spans="1:610" x14ac:dyDescent="0.25">
      <c r="A144" s="5" t="s">
        <v>152</v>
      </c>
      <c r="B144" s="19">
        <f t="shared" si="19"/>
        <v>14427903</v>
      </c>
      <c r="C144" s="19">
        <f t="shared" si="20"/>
        <v>10803989.99</v>
      </c>
      <c r="D144" s="31">
        <f t="shared" si="21"/>
        <v>13506340</v>
      </c>
      <c r="E144" s="31">
        <f t="shared" si="22"/>
        <v>10129743</v>
      </c>
      <c r="F144" s="15">
        <v>13268600</v>
      </c>
      <c r="G144" s="29">
        <v>9951444</v>
      </c>
      <c r="H144" s="15">
        <v>237740</v>
      </c>
      <c r="I144" s="29">
        <v>178299</v>
      </c>
      <c r="J144" s="19">
        <f t="shared" si="18"/>
        <v>719263</v>
      </c>
      <c r="K144" s="19">
        <f t="shared" si="18"/>
        <v>539447.25</v>
      </c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29"/>
      <c r="X144" s="15"/>
      <c r="Y144" s="15"/>
      <c r="Z144" s="15"/>
      <c r="AA144" s="15"/>
      <c r="AB144" s="18"/>
      <c r="AC144" s="15"/>
      <c r="AD144" s="15"/>
      <c r="AE144" s="15"/>
      <c r="AF144" s="15"/>
      <c r="AG144" s="15"/>
      <c r="AH144" s="15"/>
      <c r="AI144" s="15"/>
      <c r="AJ144" s="15"/>
      <c r="AK144" s="29"/>
      <c r="AL144" s="15"/>
      <c r="AM144" s="15"/>
      <c r="AN144" s="15"/>
      <c r="AO144" s="29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29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29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29"/>
      <c r="DD144" s="15"/>
      <c r="DE144" s="15"/>
      <c r="DF144" s="15"/>
      <c r="DG144" s="15"/>
      <c r="DH144" s="15"/>
      <c r="DI144" s="15"/>
      <c r="DJ144" s="15"/>
      <c r="DK144" s="29"/>
      <c r="DL144" s="15"/>
      <c r="DM144" s="29"/>
      <c r="DN144" s="15"/>
      <c r="DO144" s="15"/>
      <c r="DP144" s="15"/>
      <c r="DQ144" s="15"/>
      <c r="DR144" s="15"/>
      <c r="DS144" s="15"/>
      <c r="DT144" s="15"/>
      <c r="DU144" s="29"/>
      <c r="DV144" s="15"/>
      <c r="DW144" s="15"/>
      <c r="DX144" s="15"/>
      <c r="DY144" s="15"/>
      <c r="DZ144" s="15"/>
      <c r="EA144" s="15"/>
      <c r="EB144" s="15"/>
      <c r="EC144" s="15"/>
      <c r="ED144" s="15"/>
      <c r="EE144" s="29"/>
      <c r="EF144" s="15"/>
      <c r="EG144" s="15"/>
      <c r="EH144" s="15"/>
      <c r="EI144" s="15"/>
      <c r="EJ144" s="15"/>
      <c r="EK144" s="15"/>
      <c r="EL144" s="37">
        <v>719263</v>
      </c>
      <c r="EM144" s="29">
        <v>539447.25</v>
      </c>
      <c r="EN144" s="15"/>
      <c r="EO144" s="15"/>
      <c r="EP144" s="15"/>
      <c r="EQ144" s="15"/>
      <c r="ER144" s="15"/>
      <c r="ES144" s="15"/>
      <c r="ET144" s="15"/>
      <c r="EU144" s="29"/>
      <c r="EV144" s="15"/>
      <c r="EW144" s="15"/>
      <c r="EX144" s="15"/>
      <c r="EY144" s="29"/>
      <c r="EZ144" s="15"/>
      <c r="FA144" s="29"/>
      <c r="FB144" s="15"/>
      <c r="FC144" s="15"/>
      <c r="FD144" s="15"/>
      <c r="FE144" s="15"/>
      <c r="FF144" s="15"/>
      <c r="FG144" s="15"/>
      <c r="FH144" s="19">
        <f t="shared" si="23"/>
        <v>202300</v>
      </c>
      <c r="FI144" s="19">
        <f t="shared" si="23"/>
        <v>134799.74</v>
      </c>
      <c r="FJ144" s="15"/>
      <c r="FK144" s="29"/>
      <c r="FL144" s="15"/>
      <c r="FM144" s="15"/>
      <c r="FN144" s="15"/>
      <c r="FO144" s="29"/>
      <c r="FP144" s="15"/>
      <c r="FQ144" s="15"/>
      <c r="FR144" s="15"/>
      <c r="FS144" s="15"/>
      <c r="FT144" s="15"/>
      <c r="FU144" s="15"/>
      <c r="FV144" s="15"/>
      <c r="FW144" s="15"/>
      <c r="FX144" s="15"/>
      <c r="FY144" s="29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>
        <v>202300</v>
      </c>
      <c r="GK144" s="15">
        <v>134799.74</v>
      </c>
      <c r="GL144" s="15"/>
      <c r="GM144" s="15"/>
      <c r="GN144" s="19">
        <f t="shared" si="24"/>
        <v>0</v>
      </c>
      <c r="GO144" s="19">
        <f t="shared" si="25"/>
        <v>0</v>
      </c>
      <c r="GP144" s="29"/>
      <c r="GQ144" s="29"/>
      <c r="GR144" s="29"/>
      <c r="GS144" s="29"/>
      <c r="GT144" s="15"/>
      <c r="GU144" s="29"/>
      <c r="GV144" s="15"/>
      <c r="GW144" s="29"/>
      <c r="GX144" s="15"/>
      <c r="GY144" s="15"/>
      <c r="GZ144" s="15"/>
      <c r="HA144" s="15"/>
      <c r="HB144" s="15"/>
      <c r="HC144" s="15"/>
      <c r="HD144" s="15"/>
      <c r="HE144" s="15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3"/>
      <c r="KV144" s="13"/>
      <c r="KW144" s="13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</row>
    <row r="145" spans="1:610" x14ac:dyDescent="0.25">
      <c r="A145" s="5" t="s">
        <v>153</v>
      </c>
      <c r="B145" s="19">
        <f t="shared" si="19"/>
        <v>7357454</v>
      </c>
      <c r="C145" s="19">
        <f t="shared" si="20"/>
        <v>5505159.7199999997</v>
      </c>
      <c r="D145" s="31">
        <f t="shared" si="21"/>
        <v>5298480</v>
      </c>
      <c r="E145" s="31">
        <f t="shared" si="22"/>
        <v>3973860</v>
      </c>
      <c r="F145" s="15">
        <v>4813500</v>
      </c>
      <c r="G145" s="29">
        <v>3610125</v>
      </c>
      <c r="H145" s="15">
        <v>484980</v>
      </c>
      <c r="I145" s="29">
        <v>363735</v>
      </c>
      <c r="J145" s="19">
        <f t="shared" si="18"/>
        <v>1977974</v>
      </c>
      <c r="K145" s="19">
        <f t="shared" si="18"/>
        <v>1483480</v>
      </c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29"/>
      <c r="X145" s="15"/>
      <c r="Y145" s="15"/>
      <c r="Z145" s="15"/>
      <c r="AA145" s="15"/>
      <c r="AB145" s="18"/>
      <c r="AC145" s="15"/>
      <c r="AD145" s="15"/>
      <c r="AE145" s="15"/>
      <c r="AF145" s="15"/>
      <c r="AG145" s="15"/>
      <c r="AH145" s="15"/>
      <c r="AI145" s="15"/>
      <c r="AJ145" s="15"/>
      <c r="AK145" s="29"/>
      <c r="AL145" s="15"/>
      <c r="AM145" s="15"/>
      <c r="AN145" s="15"/>
      <c r="AO145" s="29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29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29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29"/>
      <c r="DD145" s="15"/>
      <c r="DE145" s="15"/>
      <c r="DF145" s="15"/>
      <c r="DG145" s="15"/>
      <c r="DH145" s="15"/>
      <c r="DI145" s="15"/>
      <c r="DJ145" s="15"/>
      <c r="DK145" s="29"/>
      <c r="DL145" s="15"/>
      <c r="DM145" s="29"/>
      <c r="DN145" s="15"/>
      <c r="DO145" s="15"/>
      <c r="DP145" s="15"/>
      <c r="DQ145" s="15"/>
      <c r="DR145" s="15"/>
      <c r="DS145" s="15"/>
      <c r="DT145" s="15"/>
      <c r="DU145" s="29"/>
      <c r="DV145" s="15"/>
      <c r="DW145" s="15"/>
      <c r="DX145" s="15"/>
      <c r="DY145" s="15"/>
      <c r="DZ145" s="15"/>
      <c r="EA145" s="15"/>
      <c r="EB145" s="15"/>
      <c r="EC145" s="15"/>
      <c r="ED145" s="15"/>
      <c r="EE145" s="29"/>
      <c r="EF145" s="15"/>
      <c r="EG145" s="15"/>
      <c r="EH145" s="15"/>
      <c r="EI145" s="15"/>
      <c r="EJ145" s="15"/>
      <c r="EK145" s="15"/>
      <c r="EL145" s="37">
        <v>1977974</v>
      </c>
      <c r="EM145" s="29">
        <v>1483480</v>
      </c>
      <c r="EN145" s="15"/>
      <c r="EO145" s="15"/>
      <c r="EP145" s="15"/>
      <c r="EQ145" s="15"/>
      <c r="ER145" s="15"/>
      <c r="ES145" s="15"/>
      <c r="ET145" s="15"/>
      <c r="EU145" s="29"/>
      <c r="EV145" s="15"/>
      <c r="EW145" s="15"/>
      <c r="EX145" s="15"/>
      <c r="EY145" s="29"/>
      <c r="EZ145" s="15"/>
      <c r="FA145" s="29"/>
      <c r="FB145" s="15"/>
      <c r="FC145" s="15"/>
      <c r="FD145" s="15"/>
      <c r="FE145" s="15"/>
      <c r="FF145" s="15"/>
      <c r="FG145" s="15"/>
      <c r="FH145" s="19">
        <f t="shared" si="23"/>
        <v>81000</v>
      </c>
      <c r="FI145" s="19">
        <f t="shared" si="23"/>
        <v>47819.72</v>
      </c>
      <c r="FJ145" s="15"/>
      <c r="FK145" s="29"/>
      <c r="FL145" s="15"/>
      <c r="FM145" s="15"/>
      <c r="FN145" s="15"/>
      <c r="FO145" s="29"/>
      <c r="FP145" s="15"/>
      <c r="FQ145" s="15"/>
      <c r="FR145" s="15"/>
      <c r="FS145" s="15"/>
      <c r="FT145" s="15"/>
      <c r="FU145" s="15"/>
      <c r="FV145" s="15"/>
      <c r="FW145" s="15"/>
      <c r="FX145" s="15"/>
      <c r="FY145" s="29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>
        <v>81000</v>
      </c>
      <c r="GK145" s="15">
        <v>47819.72</v>
      </c>
      <c r="GL145" s="15"/>
      <c r="GM145" s="15"/>
      <c r="GN145" s="19">
        <f t="shared" si="24"/>
        <v>0</v>
      </c>
      <c r="GO145" s="19">
        <f t="shared" si="25"/>
        <v>0</v>
      </c>
      <c r="GP145" s="29"/>
      <c r="GQ145" s="29"/>
      <c r="GR145" s="29"/>
      <c r="GS145" s="29"/>
      <c r="GT145" s="15"/>
      <c r="GU145" s="29"/>
      <c r="GV145" s="15"/>
      <c r="GW145" s="29"/>
      <c r="GX145" s="15"/>
      <c r="GY145" s="15"/>
      <c r="GZ145" s="15"/>
      <c r="HA145" s="15"/>
      <c r="HB145" s="15"/>
      <c r="HC145" s="15"/>
      <c r="HD145" s="15"/>
      <c r="HE145" s="15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3"/>
      <c r="KV145" s="13"/>
      <c r="KW145" s="13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</row>
    <row r="146" spans="1:610" x14ac:dyDescent="0.25">
      <c r="A146" s="5" t="s">
        <v>154</v>
      </c>
      <c r="B146" s="19">
        <f t="shared" si="19"/>
        <v>4375110</v>
      </c>
      <c r="C146" s="19">
        <f t="shared" si="20"/>
        <v>3281952.91</v>
      </c>
      <c r="D146" s="31">
        <f t="shared" si="21"/>
        <v>4194607</v>
      </c>
      <c r="E146" s="31">
        <f t="shared" si="22"/>
        <v>3147248</v>
      </c>
      <c r="F146" s="15">
        <v>3888300</v>
      </c>
      <c r="G146" s="29">
        <v>2916225</v>
      </c>
      <c r="H146" s="15">
        <v>306307</v>
      </c>
      <c r="I146" s="29">
        <v>231023</v>
      </c>
      <c r="J146" s="19">
        <f t="shared" si="18"/>
        <v>99503</v>
      </c>
      <c r="K146" s="19">
        <f t="shared" si="18"/>
        <v>74628</v>
      </c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29"/>
      <c r="X146" s="15"/>
      <c r="Y146" s="15"/>
      <c r="Z146" s="15"/>
      <c r="AA146" s="15"/>
      <c r="AB146" s="18"/>
      <c r="AC146" s="15"/>
      <c r="AD146" s="15"/>
      <c r="AE146" s="15"/>
      <c r="AF146" s="15"/>
      <c r="AG146" s="15"/>
      <c r="AH146" s="15"/>
      <c r="AI146" s="15"/>
      <c r="AJ146" s="15"/>
      <c r="AK146" s="29"/>
      <c r="AL146" s="15"/>
      <c r="AM146" s="15"/>
      <c r="AN146" s="15"/>
      <c r="AO146" s="29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29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29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29"/>
      <c r="DD146" s="15"/>
      <c r="DE146" s="15"/>
      <c r="DF146" s="15"/>
      <c r="DG146" s="15"/>
      <c r="DH146" s="15"/>
      <c r="DI146" s="15"/>
      <c r="DJ146" s="15"/>
      <c r="DK146" s="29"/>
      <c r="DL146" s="15"/>
      <c r="DM146" s="29"/>
      <c r="DN146" s="15"/>
      <c r="DO146" s="15"/>
      <c r="DP146" s="15"/>
      <c r="DQ146" s="15"/>
      <c r="DR146" s="15"/>
      <c r="DS146" s="15"/>
      <c r="DT146" s="15"/>
      <c r="DU146" s="29"/>
      <c r="DV146" s="15"/>
      <c r="DW146" s="15"/>
      <c r="DX146" s="15"/>
      <c r="DY146" s="15"/>
      <c r="DZ146" s="15"/>
      <c r="EA146" s="15"/>
      <c r="EB146" s="15"/>
      <c r="EC146" s="15"/>
      <c r="ED146" s="15"/>
      <c r="EE146" s="29"/>
      <c r="EF146" s="15"/>
      <c r="EG146" s="15"/>
      <c r="EH146" s="15"/>
      <c r="EI146" s="15"/>
      <c r="EJ146" s="15"/>
      <c r="EK146" s="15"/>
      <c r="EL146" s="37">
        <v>99503</v>
      </c>
      <c r="EM146" s="29">
        <v>74628</v>
      </c>
      <c r="EN146" s="15"/>
      <c r="EO146" s="15"/>
      <c r="EP146" s="15"/>
      <c r="EQ146" s="15"/>
      <c r="ER146" s="15"/>
      <c r="ES146" s="15"/>
      <c r="ET146" s="15"/>
      <c r="EU146" s="29"/>
      <c r="EV146" s="15"/>
      <c r="EW146" s="15"/>
      <c r="EX146" s="15"/>
      <c r="EY146" s="29"/>
      <c r="EZ146" s="15"/>
      <c r="FA146" s="29"/>
      <c r="FB146" s="15"/>
      <c r="FC146" s="15"/>
      <c r="FD146" s="15"/>
      <c r="FE146" s="15"/>
      <c r="FF146" s="15"/>
      <c r="FG146" s="15"/>
      <c r="FH146" s="19">
        <f t="shared" si="23"/>
        <v>81000</v>
      </c>
      <c r="FI146" s="19">
        <f t="shared" si="23"/>
        <v>60076.91</v>
      </c>
      <c r="FJ146" s="15"/>
      <c r="FK146" s="29"/>
      <c r="FL146" s="15"/>
      <c r="FM146" s="15"/>
      <c r="FN146" s="15"/>
      <c r="FO146" s="29"/>
      <c r="FP146" s="15"/>
      <c r="FQ146" s="15"/>
      <c r="FR146" s="15"/>
      <c r="FS146" s="15"/>
      <c r="FT146" s="15"/>
      <c r="FU146" s="15"/>
      <c r="FV146" s="15"/>
      <c r="FW146" s="15"/>
      <c r="FX146" s="15"/>
      <c r="FY146" s="29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>
        <v>81000</v>
      </c>
      <c r="GK146" s="15">
        <v>60076.91</v>
      </c>
      <c r="GL146" s="15"/>
      <c r="GM146" s="15"/>
      <c r="GN146" s="19">
        <f t="shared" si="24"/>
        <v>0</v>
      </c>
      <c r="GO146" s="19">
        <f t="shared" si="25"/>
        <v>0</v>
      </c>
      <c r="GP146" s="29"/>
      <c r="GQ146" s="29"/>
      <c r="GR146" s="29"/>
      <c r="GS146" s="29"/>
      <c r="GT146" s="15"/>
      <c r="GU146" s="29"/>
      <c r="GV146" s="15"/>
      <c r="GW146" s="29"/>
      <c r="GX146" s="15"/>
      <c r="GY146" s="15"/>
      <c r="GZ146" s="15"/>
      <c r="HA146" s="15"/>
      <c r="HB146" s="15"/>
      <c r="HC146" s="15"/>
      <c r="HD146" s="15"/>
      <c r="HE146" s="15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3"/>
      <c r="KV146" s="13"/>
      <c r="KW146" s="13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</row>
    <row r="147" spans="1:610" x14ac:dyDescent="0.25">
      <c r="A147" s="4" t="s">
        <v>155</v>
      </c>
      <c r="B147" s="19">
        <f t="shared" si="19"/>
        <v>431207339.11000001</v>
      </c>
      <c r="C147" s="19">
        <f t="shared" si="20"/>
        <v>235126414.47999999</v>
      </c>
      <c r="D147" s="31">
        <f t="shared" si="21"/>
        <v>113089788</v>
      </c>
      <c r="E147" s="31">
        <f t="shared" si="22"/>
        <v>85320669</v>
      </c>
      <c r="F147" s="15">
        <v>97754900</v>
      </c>
      <c r="G147" s="29">
        <v>73316169</v>
      </c>
      <c r="H147" s="15">
        <v>15334888</v>
      </c>
      <c r="I147" s="29">
        <v>12004500</v>
      </c>
      <c r="J147" s="19">
        <f t="shared" si="18"/>
        <v>245961820.51000005</v>
      </c>
      <c r="K147" s="19">
        <f t="shared" si="18"/>
        <v>101547046.22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>
        <v>2234117.36</v>
      </c>
      <c r="W147" s="29">
        <v>1858672.34</v>
      </c>
      <c r="X147" s="15"/>
      <c r="Y147" s="15"/>
      <c r="Z147" s="15"/>
      <c r="AA147" s="15"/>
      <c r="AB147" s="18"/>
      <c r="AC147" s="15"/>
      <c r="AD147" s="15"/>
      <c r="AE147" s="15"/>
      <c r="AF147" s="15"/>
      <c r="AG147" s="15"/>
      <c r="AH147" s="15"/>
      <c r="AI147" s="15"/>
      <c r="AJ147" s="15">
        <v>1382849.05</v>
      </c>
      <c r="AK147" s="29">
        <v>921896</v>
      </c>
      <c r="AL147" s="15">
        <v>2337605</v>
      </c>
      <c r="AM147" s="15">
        <v>1753200</v>
      </c>
      <c r="AN147" s="15">
        <v>539447.41</v>
      </c>
      <c r="AO147" s="29">
        <v>404585.55</v>
      </c>
      <c r="AP147" s="15"/>
      <c r="AQ147" s="15"/>
      <c r="AR147" s="15">
        <v>8068872</v>
      </c>
      <c r="AS147" s="15">
        <v>0</v>
      </c>
      <c r="AT147" s="15"/>
      <c r="AU147" s="15"/>
      <c r="AV147" s="15">
        <v>250668</v>
      </c>
      <c r="AW147" s="15">
        <v>250668</v>
      </c>
      <c r="AX147" s="15">
        <v>1785849.51</v>
      </c>
      <c r="AY147" s="15">
        <v>0</v>
      </c>
      <c r="AZ147" s="15"/>
      <c r="BA147" s="15"/>
      <c r="BB147" s="15"/>
      <c r="BC147" s="15"/>
      <c r="BD147" s="37">
        <v>406560</v>
      </c>
      <c r="BE147" s="15">
        <v>277362.96999999997</v>
      </c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37">
        <v>1374235</v>
      </c>
      <c r="BS147" s="15">
        <v>1030676.25</v>
      </c>
      <c r="BT147" s="15">
        <v>4237345.99</v>
      </c>
      <c r="BU147" s="29">
        <v>0</v>
      </c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29"/>
      <c r="CG147" s="15"/>
      <c r="CH147" s="15">
        <v>29034173.600000001</v>
      </c>
      <c r="CI147" s="15">
        <v>18211610.989999998</v>
      </c>
      <c r="CJ147" s="15"/>
      <c r="CK147" s="15"/>
      <c r="CL147" s="15"/>
      <c r="CM147" s="15"/>
      <c r="CN147" s="15">
        <v>172847930</v>
      </c>
      <c r="CO147" s="15">
        <v>72432164.459999993</v>
      </c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35">
        <v>5000000</v>
      </c>
      <c r="DA147" s="15">
        <v>0</v>
      </c>
      <c r="DB147" s="15"/>
      <c r="DC147" s="29"/>
      <c r="DD147" s="15">
        <v>1500000</v>
      </c>
      <c r="DE147" s="15">
        <v>0</v>
      </c>
      <c r="DF147" s="15"/>
      <c r="DG147" s="15"/>
      <c r="DH147" s="35">
        <f>500000+5338608.13+2066569.8</f>
        <v>7905177.9299999997</v>
      </c>
      <c r="DI147" s="15">
        <v>500000</v>
      </c>
      <c r="DJ147" s="35">
        <v>2877896.71</v>
      </c>
      <c r="DK147" s="29">
        <v>2568494.7599999998</v>
      </c>
      <c r="DL147" s="35">
        <v>2537821.0499999998</v>
      </c>
      <c r="DM147" s="29">
        <v>0</v>
      </c>
      <c r="DN147" s="15"/>
      <c r="DO147" s="15"/>
      <c r="DP147" s="15"/>
      <c r="DQ147" s="15"/>
      <c r="DR147" s="15"/>
      <c r="DS147" s="15"/>
      <c r="DT147" s="15"/>
      <c r="DU147" s="29"/>
      <c r="DV147" s="15"/>
      <c r="DW147" s="15"/>
      <c r="DX147" s="15"/>
      <c r="DY147" s="15"/>
      <c r="DZ147" s="15"/>
      <c r="EA147" s="15"/>
      <c r="EB147" s="15">
        <v>177514.9</v>
      </c>
      <c r="EC147" s="15">
        <v>177514.9</v>
      </c>
      <c r="ED147" s="15"/>
      <c r="EE147" s="29"/>
      <c r="EF147" s="15"/>
      <c r="EG147" s="15"/>
      <c r="EH147" s="15"/>
      <c r="EI147" s="15"/>
      <c r="EJ147" s="15"/>
      <c r="EK147" s="15"/>
      <c r="EL147" s="37">
        <v>1213757</v>
      </c>
      <c r="EM147" s="29">
        <v>910200</v>
      </c>
      <c r="EN147" s="15"/>
      <c r="EO147" s="15"/>
      <c r="EP147" s="15"/>
      <c r="EQ147" s="15"/>
      <c r="ER147" s="15"/>
      <c r="ES147" s="15"/>
      <c r="ET147" s="35">
        <v>250000</v>
      </c>
      <c r="EU147" s="29">
        <v>250000</v>
      </c>
      <c r="EV147" s="15"/>
      <c r="EW147" s="15"/>
      <c r="EX147" s="15"/>
      <c r="EY147" s="29"/>
      <c r="EZ147" s="15"/>
      <c r="FA147" s="29"/>
      <c r="FB147" s="15"/>
      <c r="FC147" s="15"/>
      <c r="FD147" s="15"/>
      <c r="FE147" s="15"/>
      <c r="FF147" s="15"/>
      <c r="FG147" s="15"/>
      <c r="FH147" s="19">
        <f t="shared" si="23"/>
        <v>70331410.599999994</v>
      </c>
      <c r="FI147" s="19">
        <f t="shared" si="23"/>
        <v>47821009.259999998</v>
      </c>
      <c r="FJ147" s="15">
        <v>21026850</v>
      </c>
      <c r="FK147" s="29">
        <v>14074992</v>
      </c>
      <c r="FL147" s="15"/>
      <c r="FM147" s="15"/>
      <c r="FN147" s="15">
        <v>43288783.25</v>
      </c>
      <c r="FO147" s="29">
        <v>28558793</v>
      </c>
      <c r="FP147" s="15"/>
      <c r="FQ147" s="15"/>
      <c r="FR147" s="15"/>
      <c r="FS147" s="15"/>
      <c r="FT147" s="15">
        <v>312951</v>
      </c>
      <c r="FU147" s="15">
        <v>234714</v>
      </c>
      <c r="FV147" s="15">
        <v>773476.94</v>
      </c>
      <c r="FW147" s="15">
        <v>377677.46</v>
      </c>
      <c r="FX147" s="15">
        <v>4293828</v>
      </c>
      <c r="FY147" s="29">
        <v>4256000</v>
      </c>
      <c r="FZ147" s="15">
        <v>25410</v>
      </c>
      <c r="GA147" s="15">
        <v>0</v>
      </c>
      <c r="GB147" s="15">
        <v>7798.8</v>
      </c>
      <c r="GC147" s="15">
        <v>7798.8</v>
      </c>
      <c r="GD147" s="15">
        <v>399929.24</v>
      </c>
      <c r="GE147" s="15">
        <f>277004+33040</f>
        <v>310044</v>
      </c>
      <c r="GF147" s="15">
        <v>39239.370000000003</v>
      </c>
      <c r="GG147" s="15">
        <v>0</v>
      </c>
      <c r="GH147" s="15">
        <v>157941</v>
      </c>
      <c r="GI147" s="15">
        <v>0</v>
      </c>
      <c r="GJ147" s="15"/>
      <c r="GK147" s="15"/>
      <c r="GL147" s="15">
        <v>5203</v>
      </c>
      <c r="GM147" s="15">
        <v>990</v>
      </c>
      <c r="GN147" s="19">
        <f t="shared" si="24"/>
        <v>1824320</v>
      </c>
      <c r="GO147" s="19">
        <f t="shared" si="25"/>
        <v>437690</v>
      </c>
      <c r="GP147" s="29">
        <v>1770720</v>
      </c>
      <c r="GQ147" s="29">
        <v>384090</v>
      </c>
      <c r="GR147" s="29"/>
      <c r="GS147" s="29"/>
      <c r="GT147" s="15">
        <v>53600</v>
      </c>
      <c r="GU147" s="29">
        <v>53600</v>
      </c>
      <c r="GV147" s="15"/>
      <c r="GW147" s="29"/>
      <c r="GX147" s="15"/>
      <c r="GY147" s="15"/>
      <c r="GZ147" s="15"/>
      <c r="HA147" s="15"/>
      <c r="HB147" s="15"/>
      <c r="HC147" s="15"/>
      <c r="HD147" s="15"/>
      <c r="HE147" s="15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3"/>
      <c r="KV147" s="13"/>
      <c r="KW147" s="13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</row>
    <row r="148" spans="1:610" x14ac:dyDescent="0.25">
      <c r="A148" s="8" t="s">
        <v>156</v>
      </c>
      <c r="B148" s="19">
        <f t="shared" si="19"/>
        <v>43149292.219999999</v>
      </c>
      <c r="C148" s="19">
        <f t="shared" si="20"/>
        <v>15048102</v>
      </c>
      <c r="D148" s="31">
        <f t="shared" si="21"/>
        <v>17130950</v>
      </c>
      <c r="E148" s="31">
        <f t="shared" si="22"/>
        <v>12848202</v>
      </c>
      <c r="F148" s="29">
        <v>16927000</v>
      </c>
      <c r="G148" s="29">
        <v>12695247</v>
      </c>
      <c r="H148" s="15">
        <v>203950</v>
      </c>
      <c r="I148" s="29">
        <v>152955</v>
      </c>
      <c r="J148" s="19">
        <f t="shared" si="18"/>
        <v>8293493.2199999997</v>
      </c>
      <c r="K148" s="19">
        <f t="shared" si="18"/>
        <v>2199900</v>
      </c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29"/>
      <c r="X148" s="15"/>
      <c r="Y148" s="15"/>
      <c r="Z148" s="15"/>
      <c r="AA148" s="15"/>
      <c r="AB148" s="18"/>
      <c r="AC148" s="15"/>
      <c r="AD148" s="15"/>
      <c r="AE148" s="15"/>
      <c r="AF148" s="15"/>
      <c r="AG148" s="15"/>
      <c r="AH148" s="15"/>
      <c r="AI148" s="15"/>
      <c r="AJ148" s="15"/>
      <c r="AK148" s="29"/>
      <c r="AL148" s="15"/>
      <c r="AM148" s="15"/>
      <c r="AN148" s="15"/>
      <c r="AO148" s="29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>
        <v>3036081.59</v>
      </c>
      <c r="BU148" s="29">
        <v>0</v>
      </c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29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>
        <v>1984052.63</v>
      </c>
      <c r="DC148" s="29">
        <v>0</v>
      </c>
      <c r="DD148" s="15"/>
      <c r="DE148" s="15"/>
      <c r="DF148" s="15"/>
      <c r="DG148" s="15"/>
      <c r="DH148" s="15"/>
      <c r="DI148" s="15"/>
      <c r="DJ148" s="15"/>
      <c r="DK148" s="29"/>
      <c r="DL148" s="15"/>
      <c r="DM148" s="29"/>
      <c r="DN148" s="15"/>
      <c r="DO148" s="15"/>
      <c r="DP148" s="15"/>
      <c r="DQ148" s="15"/>
      <c r="DR148" s="15"/>
      <c r="DS148" s="15"/>
      <c r="DT148" s="15"/>
      <c r="DU148" s="29"/>
      <c r="DV148" s="15"/>
      <c r="DW148" s="15"/>
      <c r="DX148" s="15"/>
      <c r="DY148" s="15"/>
      <c r="DZ148" s="15"/>
      <c r="EA148" s="15"/>
      <c r="EB148" s="15"/>
      <c r="EC148" s="15"/>
      <c r="ED148" s="15"/>
      <c r="EE148" s="29"/>
      <c r="EF148" s="15"/>
      <c r="EG148" s="15"/>
      <c r="EH148" s="15"/>
      <c r="EI148" s="15"/>
      <c r="EJ148" s="15"/>
      <c r="EK148" s="15"/>
      <c r="EL148" s="37">
        <v>2933359</v>
      </c>
      <c r="EM148" s="29">
        <v>2199900</v>
      </c>
      <c r="EN148" s="15"/>
      <c r="EO148" s="15"/>
      <c r="EP148" s="15"/>
      <c r="EQ148" s="15"/>
      <c r="ER148" s="15"/>
      <c r="ES148" s="15"/>
      <c r="ET148" s="15"/>
      <c r="EU148" s="29"/>
      <c r="EV148" s="15"/>
      <c r="EW148" s="15"/>
      <c r="EX148" s="15"/>
      <c r="EY148" s="29"/>
      <c r="EZ148" s="35">
        <v>340000</v>
      </c>
      <c r="FA148" s="29">
        <v>0</v>
      </c>
      <c r="FB148" s="15"/>
      <c r="FC148" s="15"/>
      <c r="FD148" s="15"/>
      <c r="FE148" s="15"/>
      <c r="FF148" s="15"/>
      <c r="FG148" s="15"/>
      <c r="FH148" s="19">
        <f t="shared" si="23"/>
        <v>0</v>
      </c>
      <c r="FI148" s="19">
        <f t="shared" si="23"/>
        <v>0</v>
      </c>
      <c r="FJ148" s="15"/>
      <c r="FK148" s="29"/>
      <c r="FL148" s="15"/>
      <c r="FM148" s="15"/>
      <c r="FN148" s="15"/>
      <c r="FO148" s="29"/>
      <c r="FP148" s="15"/>
      <c r="FQ148" s="15"/>
      <c r="FR148" s="15"/>
      <c r="FS148" s="15"/>
      <c r="FT148" s="15"/>
      <c r="FU148" s="15"/>
      <c r="FV148" s="15"/>
      <c r="FW148" s="15"/>
      <c r="FX148" s="15"/>
      <c r="FY148" s="29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9">
        <f t="shared" si="24"/>
        <v>17724849</v>
      </c>
      <c r="GO148" s="19">
        <f t="shared" si="25"/>
        <v>0</v>
      </c>
      <c r="GP148" s="29"/>
      <c r="GQ148" s="29"/>
      <c r="GR148" s="29"/>
      <c r="GS148" s="29"/>
      <c r="GT148" s="15"/>
      <c r="GU148" s="29"/>
      <c r="GV148" s="15">
        <v>17724849</v>
      </c>
      <c r="GW148" s="29">
        <v>0</v>
      </c>
      <c r="GX148" s="15"/>
      <c r="GY148" s="15"/>
      <c r="GZ148" s="15"/>
      <c r="HA148" s="15"/>
      <c r="HB148" s="15"/>
      <c r="HC148" s="15"/>
      <c r="HD148" s="15"/>
      <c r="HE148" s="15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3"/>
      <c r="KV148" s="13"/>
      <c r="KW148" s="13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</row>
    <row r="149" spans="1:610" x14ac:dyDescent="0.25">
      <c r="A149" s="8" t="s">
        <v>157</v>
      </c>
      <c r="B149" s="19">
        <f t="shared" si="19"/>
        <v>9534930</v>
      </c>
      <c r="C149" s="19">
        <f t="shared" si="20"/>
        <v>7323182.1699999999</v>
      </c>
      <c r="D149" s="31">
        <f t="shared" si="21"/>
        <v>7692017</v>
      </c>
      <c r="E149" s="31">
        <f t="shared" si="22"/>
        <v>5774735</v>
      </c>
      <c r="F149" s="29">
        <v>7514200</v>
      </c>
      <c r="G149" s="29">
        <v>5635647</v>
      </c>
      <c r="H149" s="15">
        <v>177817</v>
      </c>
      <c r="I149" s="29">
        <v>139088</v>
      </c>
      <c r="J149" s="19">
        <f t="shared" si="18"/>
        <v>1761913</v>
      </c>
      <c r="K149" s="19">
        <f t="shared" si="18"/>
        <v>1496684</v>
      </c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29"/>
      <c r="X149" s="15"/>
      <c r="Y149" s="15"/>
      <c r="Z149" s="15"/>
      <c r="AA149" s="15"/>
      <c r="AB149" s="18"/>
      <c r="AC149" s="15"/>
      <c r="AD149" s="15"/>
      <c r="AE149" s="15"/>
      <c r="AF149" s="15"/>
      <c r="AG149" s="15"/>
      <c r="AH149" s="15"/>
      <c r="AI149" s="15"/>
      <c r="AJ149" s="15"/>
      <c r="AK149" s="29"/>
      <c r="AL149" s="15"/>
      <c r="AM149" s="15"/>
      <c r="AN149" s="15"/>
      <c r="AO149" s="29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29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29">
        <v>196000</v>
      </c>
      <c r="CG149" s="15">
        <v>196000</v>
      </c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29"/>
      <c r="DD149" s="15"/>
      <c r="DE149" s="15"/>
      <c r="DF149" s="15"/>
      <c r="DG149" s="15"/>
      <c r="DH149" s="15"/>
      <c r="DI149" s="15"/>
      <c r="DJ149" s="15"/>
      <c r="DK149" s="29"/>
      <c r="DL149" s="15"/>
      <c r="DM149" s="29"/>
      <c r="DN149" s="15"/>
      <c r="DO149" s="15"/>
      <c r="DP149" s="15"/>
      <c r="DQ149" s="15"/>
      <c r="DR149" s="15"/>
      <c r="DS149" s="15"/>
      <c r="DT149" s="15"/>
      <c r="DU149" s="29"/>
      <c r="DV149" s="15"/>
      <c r="DW149" s="15"/>
      <c r="DX149" s="15"/>
      <c r="DY149" s="15"/>
      <c r="DZ149" s="15"/>
      <c r="EA149" s="15"/>
      <c r="EB149" s="15"/>
      <c r="EC149" s="15"/>
      <c r="ED149" s="15"/>
      <c r="EE149" s="29"/>
      <c r="EF149" s="15"/>
      <c r="EG149" s="15"/>
      <c r="EH149" s="15"/>
      <c r="EI149" s="15"/>
      <c r="EJ149" s="15"/>
      <c r="EK149" s="15"/>
      <c r="EL149" s="37">
        <v>1060913</v>
      </c>
      <c r="EM149" s="29">
        <v>795684</v>
      </c>
      <c r="EN149" s="15"/>
      <c r="EO149" s="15"/>
      <c r="EP149" s="15"/>
      <c r="EQ149" s="15"/>
      <c r="ER149" s="15"/>
      <c r="ES149" s="15"/>
      <c r="ET149" s="15"/>
      <c r="EU149" s="29"/>
      <c r="EV149" s="15"/>
      <c r="EW149" s="15"/>
      <c r="EX149" s="37">
        <v>505000</v>
      </c>
      <c r="EY149" s="29">
        <v>505000</v>
      </c>
      <c r="EZ149" s="15"/>
      <c r="FA149" s="29"/>
      <c r="FB149" s="15"/>
      <c r="FC149" s="15"/>
      <c r="FD149" s="15"/>
      <c r="FE149" s="15"/>
      <c r="FF149" s="15"/>
      <c r="FG149" s="15"/>
      <c r="FH149" s="19">
        <f t="shared" si="23"/>
        <v>81000</v>
      </c>
      <c r="FI149" s="19">
        <f t="shared" si="23"/>
        <v>51763.17</v>
      </c>
      <c r="FJ149" s="15"/>
      <c r="FK149" s="29"/>
      <c r="FL149" s="15"/>
      <c r="FM149" s="15"/>
      <c r="FN149" s="15"/>
      <c r="FO149" s="29"/>
      <c r="FP149" s="15"/>
      <c r="FQ149" s="15"/>
      <c r="FR149" s="15"/>
      <c r="FS149" s="15"/>
      <c r="FT149" s="15"/>
      <c r="FU149" s="15"/>
      <c r="FV149" s="15"/>
      <c r="FW149" s="15"/>
      <c r="FX149" s="15"/>
      <c r="FY149" s="29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>
        <v>81000</v>
      </c>
      <c r="GK149" s="15">
        <v>51763.17</v>
      </c>
      <c r="GL149" s="15"/>
      <c r="GM149" s="15"/>
      <c r="GN149" s="19">
        <f t="shared" si="24"/>
        <v>0</v>
      </c>
      <c r="GO149" s="19">
        <f t="shared" si="25"/>
        <v>0</v>
      </c>
      <c r="GP149" s="29"/>
      <c r="GQ149" s="29"/>
      <c r="GR149" s="29"/>
      <c r="GS149" s="29"/>
      <c r="GT149" s="15"/>
      <c r="GU149" s="29"/>
      <c r="GV149" s="15"/>
      <c r="GW149" s="29"/>
      <c r="GX149" s="15"/>
      <c r="GY149" s="15"/>
      <c r="GZ149" s="15"/>
      <c r="HA149" s="15"/>
      <c r="HB149" s="15"/>
      <c r="HC149" s="15"/>
      <c r="HD149" s="15"/>
      <c r="HE149" s="15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3"/>
      <c r="KV149" s="13"/>
      <c r="KW149" s="13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</row>
    <row r="150" spans="1:610" x14ac:dyDescent="0.25">
      <c r="A150" s="8" t="s">
        <v>158</v>
      </c>
      <c r="B150" s="19">
        <f t="shared" si="19"/>
        <v>8197734</v>
      </c>
      <c r="C150" s="19">
        <f t="shared" si="20"/>
        <v>6220310.2599999998</v>
      </c>
      <c r="D150" s="31">
        <f t="shared" si="21"/>
        <v>7084489</v>
      </c>
      <c r="E150" s="31">
        <f t="shared" si="22"/>
        <v>5314903</v>
      </c>
      <c r="F150" s="29">
        <v>6738200</v>
      </c>
      <c r="G150" s="29">
        <v>5053644</v>
      </c>
      <c r="H150" s="29">
        <v>346289</v>
      </c>
      <c r="I150" s="29">
        <v>261259</v>
      </c>
      <c r="J150" s="19">
        <f t="shared" si="18"/>
        <v>1032245</v>
      </c>
      <c r="K150" s="19">
        <f t="shared" si="18"/>
        <v>847933.75</v>
      </c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29"/>
      <c r="X150" s="15"/>
      <c r="Y150" s="15"/>
      <c r="Z150" s="15"/>
      <c r="AA150" s="15"/>
      <c r="AB150" s="18"/>
      <c r="AC150" s="15"/>
      <c r="AD150" s="15"/>
      <c r="AE150" s="15"/>
      <c r="AF150" s="15"/>
      <c r="AG150" s="15"/>
      <c r="AH150" s="15"/>
      <c r="AI150" s="15"/>
      <c r="AJ150" s="15"/>
      <c r="AK150" s="29"/>
      <c r="AL150" s="15"/>
      <c r="AM150" s="15"/>
      <c r="AN150" s="15"/>
      <c r="AO150" s="29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29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29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29"/>
      <c r="DD150" s="15"/>
      <c r="DE150" s="15"/>
      <c r="DF150" s="15"/>
      <c r="DG150" s="15"/>
      <c r="DH150" s="15"/>
      <c r="DI150" s="15"/>
      <c r="DJ150" s="15"/>
      <c r="DK150" s="15"/>
      <c r="DL150" s="15"/>
      <c r="DM150" s="29"/>
      <c r="DN150" s="15"/>
      <c r="DO150" s="15"/>
      <c r="DP150" s="15"/>
      <c r="DQ150" s="15"/>
      <c r="DR150" s="15"/>
      <c r="DS150" s="15"/>
      <c r="DT150" s="15"/>
      <c r="DU150" s="29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37">
        <v>737245</v>
      </c>
      <c r="EM150" s="29">
        <v>552933.75</v>
      </c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37">
        <v>252000</v>
      </c>
      <c r="EY150" s="29">
        <v>252000</v>
      </c>
      <c r="EZ150" s="35">
        <v>43000</v>
      </c>
      <c r="FA150" s="29">
        <v>43000</v>
      </c>
      <c r="FB150" s="15"/>
      <c r="FC150" s="15"/>
      <c r="FD150" s="15"/>
      <c r="FE150" s="15"/>
      <c r="FF150" s="15"/>
      <c r="FG150" s="15"/>
      <c r="FH150" s="19">
        <f t="shared" si="23"/>
        <v>81000</v>
      </c>
      <c r="FI150" s="19">
        <f t="shared" si="23"/>
        <v>57473.51</v>
      </c>
      <c r="FJ150" s="15"/>
      <c r="FK150" s="29"/>
      <c r="FL150" s="15"/>
      <c r="FM150" s="15"/>
      <c r="FN150" s="15"/>
      <c r="FO150" s="29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>
        <v>81000</v>
      </c>
      <c r="GK150" s="15">
        <v>57473.51</v>
      </c>
      <c r="GL150" s="15"/>
      <c r="GM150" s="15"/>
      <c r="GN150" s="19">
        <f t="shared" si="24"/>
        <v>0</v>
      </c>
      <c r="GO150" s="19">
        <f t="shared" si="25"/>
        <v>0</v>
      </c>
      <c r="GP150" s="29"/>
      <c r="GQ150" s="29"/>
      <c r="GR150" s="29"/>
      <c r="GS150" s="29"/>
      <c r="GT150" s="15"/>
      <c r="GU150" s="15"/>
      <c r="GV150" s="15"/>
      <c r="GW150" s="29"/>
      <c r="GX150" s="15"/>
      <c r="GY150" s="15"/>
      <c r="GZ150" s="15"/>
      <c r="HA150" s="15"/>
      <c r="HB150" s="15"/>
      <c r="HC150" s="15"/>
      <c r="HD150" s="15"/>
      <c r="HE150" s="15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3"/>
      <c r="KV150" s="13"/>
      <c r="KW150" s="13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</row>
    <row r="151" spans="1:610" x14ac:dyDescent="0.25">
      <c r="A151" s="8" t="s">
        <v>159</v>
      </c>
      <c r="B151" s="19">
        <f t="shared" si="19"/>
        <v>14547608</v>
      </c>
      <c r="C151" s="19">
        <f t="shared" si="20"/>
        <v>10670440.57</v>
      </c>
      <c r="D151" s="31">
        <f t="shared" si="21"/>
        <v>12497220</v>
      </c>
      <c r="E151" s="31">
        <f t="shared" si="22"/>
        <v>9372915</v>
      </c>
      <c r="F151" s="29">
        <v>11684100</v>
      </c>
      <c r="G151" s="29">
        <v>8763075</v>
      </c>
      <c r="H151" s="29">
        <v>813120</v>
      </c>
      <c r="I151" s="29">
        <v>609840</v>
      </c>
      <c r="J151" s="19">
        <f t="shared" si="18"/>
        <v>1969388</v>
      </c>
      <c r="K151" s="19">
        <f>M151+O151+Q151+S151+U151+W151+Y151+AA151+AC151+AE151+AG151+AI151+AK151+AM151+AO151+AQ151+AS151+AW151+AU151+AY151+BA151+BC151+BE151+BG151+BI151+BK151+BM151+BO151+BQ151+BS151+BU151+BW151+BY151+CA151+CC151+CE151+CG151+CI151+CK151+CM151+CO151+CQ151+CS151+CU151+CW151+CY151+DA151+DC151+DE151+DG151+DI151+DK151+DM151+DO151+DQ151+DS151+DU151+DW151+DY151+EA151+EC151+EE151+EG151+EI151+EK151+EM151+EO151+EQ151+ES151+EU151+EW151+EY151+FA151+FC151+FE151+FG151</f>
        <v>1240041</v>
      </c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8"/>
      <c r="AC151" s="15"/>
      <c r="AD151" s="15"/>
      <c r="AE151" s="15"/>
      <c r="AF151" s="15"/>
      <c r="AG151" s="15"/>
      <c r="AH151" s="15"/>
      <c r="AI151" s="15"/>
      <c r="AJ151" s="15"/>
      <c r="AK151" s="29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29"/>
      <c r="BV151" s="15"/>
      <c r="BW151" s="15"/>
      <c r="BX151" s="15"/>
      <c r="BY151" s="15"/>
      <c r="BZ151" s="15"/>
      <c r="CA151" s="15"/>
      <c r="CB151" s="15"/>
      <c r="CC151" s="15"/>
      <c r="CD151" s="32"/>
      <c r="CE151" s="15"/>
      <c r="CF151" s="15">
        <v>196000</v>
      </c>
      <c r="CG151" s="15">
        <v>0</v>
      </c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29"/>
      <c r="DD151" s="15"/>
      <c r="DE151" s="15"/>
      <c r="DF151" s="15"/>
      <c r="DG151" s="15"/>
      <c r="DH151" s="15"/>
      <c r="DI151" s="15"/>
      <c r="DJ151" s="15"/>
      <c r="DK151" s="15"/>
      <c r="DL151" s="15"/>
      <c r="DM151" s="29"/>
      <c r="DN151" s="15"/>
      <c r="DO151" s="15"/>
      <c r="DP151" s="15"/>
      <c r="DQ151" s="15"/>
      <c r="DR151" s="15"/>
      <c r="DS151" s="15"/>
      <c r="DT151" s="15"/>
      <c r="DU151" s="29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37">
        <v>1573388</v>
      </c>
      <c r="EM151" s="29">
        <v>1180041</v>
      </c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29"/>
      <c r="EZ151" s="35">
        <v>200000</v>
      </c>
      <c r="FA151" s="29">
        <v>60000</v>
      </c>
      <c r="FB151" s="15"/>
      <c r="FC151" s="15"/>
      <c r="FD151" s="15"/>
      <c r="FE151" s="15"/>
      <c r="FF151" s="15"/>
      <c r="FG151" s="15"/>
      <c r="FH151" s="19">
        <f t="shared" si="23"/>
        <v>81000</v>
      </c>
      <c r="FI151" s="19">
        <f t="shared" si="23"/>
        <v>57484.57</v>
      </c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>
        <v>81000</v>
      </c>
      <c r="GK151" s="15">
        <v>57484.57</v>
      </c>
      <c r="GL151" s="15"/>
      <c r="GM151" s="15"/>
      <c r="GN151" s="19">
        <f t="shared" si="24"/>
        <v>0</v>
      </c>
      <c r="GO151" s="19">
        <f t="shared" si="25"/>
        <v>0</v>
      </c>
      <c r="GP151" s="29"/>
      <c r="GQ151" s="29"/>
      <c r="GR151" s="29"/>
      <c r="GS151" s="29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3"/>
      <c r="KV151" s="13"/>
      <c r="KW151" s="13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</row>
    <row r="152" spans="1:610" x14ac:dyDescent="0.25">
      <c r="A152" s="1" t="s">
        <v>160</v>
      </c>
      <c r="B152" s="26">
        <f>SUM(B8:B151)</f>
        <v>17248759876.030003</v>
      </c>
      <c r="C152" s="26">
        <f t="shared" ref="C152:I152" si="26">SUM(C8:C151)</f>
        <v>10411408893.530001</v>
      </c>
      <c r="D152" s="26">
        <f t="shared" si="26"/>
        <v>4497396800</v>
      </c>
      <c r="E152" s="26">
        <f t="shared" si="26"/>
        <v>3406916294</v>
      </c>
      <c r="F152" s="26">
        <f>SUM(F8:F151)</f>
        <v>3772232800</v>
      </c>
      <c r="G152" s="26">
        <f t="shared" si="26"/>
        <v>2829793789</v>
      </c>
      <c r="H152" s="26">
        <f t="shared" si="26"/>
        <v>725164000</v>
      </c>
      <c r="I152" s="26">
        <f t="shared" si="26"/>
        <v>577122505</v>
      </c>
      <c r="J152" s="26">
        <f>SUM(J8:J151)</f>
        <v>4748643850.9500027</v>
      </c>
      <c r="K152" s="26">
        <f t="shared" ref="K152:BX152" si="27">SUM(K8:K151)</f>
        <v>1873898392.0099993</v>
      </c>
      <c r="L152" s="26">
        <f t="shared" si="27"/>
        <v>55371116.969999999</v>
      </c>
      <c r="M152" s="26">
        <f t="shared" si="27"/>
        <v>15125491.5</v>
      </c>
      <c r="N152" s="26">
        <f t="shared" si="27"/>
        <v>108000000</v>
      </c>
      <c r="O152" s="26">
        <f t="shared" si="27"/>
        <v>84001199.629999995</v>
      </c>
      <c r="P152" s="26">
        <f t="shared" si="27"/>
        <v>73000000</v>
      </c>
      <c r="Q152" s="26">
        <f t="shared" si="27"/>
        <v>11193955.460000001</v>
      </c>
      <c r="R152" s="26">
        <f t="shared" si="27"/>
        <v>10028710</v>
      </c>
      <c r="S152" s="26">
        <f t="shared" si="27"/>
        <v>0</v>
      </c>
      <c r="T152" s="26">
        <f t="shared" si="27"/>
        <v>1157600</v>
      </c>
      <c r="U152" s="26">
        <f t="shared" si="27"/>
        <v>0</v>
      </c>
      <c r="V152" s="26">
        <f t="shared" si="27"/>
        <v>46916464.649999999</v>
      </c>
      <c r="W152" s="26">
        <f t="shared" si="27"/>
        <v>39238485.900000006</v>
      </c>
      <c r="X152" s="26">
        <f t="shared" si="27"/>
        <v>327353540</v>
      </c>
      <c r="Y152" s="26">
        <f t="shared" si="27"/>
        <v>0</v>
      </c>
      <c r="Z152" s="26">
        <f t="shared" si="27"/>
        <v>53808879.979999997</v>
      </c>
      <c r="AA152" s="26">
        <f t="shared" si="27"/>
        <v>47206833.939999998</v>
      </c>
      <c r="AB152" s="25">
        <f t="shared" si="27"/>
        <v>22386021.999999996</v>
      </c>
      <c r="AC152" s="26">
        <f t="shared" si="27"/>
        <v>13108593.440000001</v>
      </c>
      <c r="AD152" s="26">
        <f>SUM(AD8:AD151)</f>
        <v>49408922.129999995</v>
      </c>
      <c r="AE152" s="26">
        <f t="shared" si="27"/>
        <v>49408922.129999995</v>
      </c>
      <c r="AF152" s="26">
        <f t="shared" si="27"/>
        <v>390583911.82999998</v>
      </c>
      <c r="AG152" s="26">
        <f t="shared" si="27"/>
        <v>130082358.08000001</v>
      </c>
      <c r="AH152" s="26">
        <f t="shared" si="27"/>
        <v>2000000</v>
      </c>
      <c r="AI152" s="26">
        <f t="shared" si="27"/>
        <v>1541034</v>
      </c>
      <c r="AJ152" s="26">
        <f t="shared" si="27"/>
        <v>35929929.599999994</v>
      </c>
      <c r="AK152" s="26">
        <f t="shared" si="27"/>
        <v>26450138.840000004</v>
      </c>
      <c r="AL152" s="26">
        <f t="shared" si="27"/>
        <v>70305710</v>
      </c>
      <c r="AM152" s="26">
        <f t="shared" si="27"/>
        <v>52729266.979999997</v>
      </c>
      <c r="AN152" s="26">
        <f t="shared" si="27"/>
        <v>20033561.439999998</v>
      </c>
      <c r="AO152" s="26">
        <f t="shared" si="27"/>
        <v>14363713.979999999</v>
      </c>
      <c r="AP152" s="26">
        <f t="shared" si="27"/>
        <v>7981320</v>
      </c>
      <c r="AQ152" s="26">
        <f t="shared" si="27"/>
        <v>0</v>
      </c>
      <c r="AR152" s="26">
        <f t="shared" si="27"/>
        <v>36960764</v>
      </c>
      <c r="AS152" s="26">
        <f t="shared" si="27"/>
        <v>4206397.24</v>
      </c>
      <c r="AT152" s="26">
        <f t="shared" si="27"/>
        <v>10000000</v>
      </c>
      <c r="AU152" s="26">
        <f t="shared" si="27"/>
        <v>0</v>
      </c>
      <c r="AV152" s="26">
        <f t="shared" si="27"/>
        <v>19353695.900000002</v>
      </c>
      <c r="AW152" s="26">
        <f t="shared" si="27"/>
        <v>19353695.900000002</v>
      </c>
      <c r="AX152" s="26">
        <f t="shared" si="27"/>
        <v>179404947.04999998</v>
      </c>
      <c r="AY152" s="26">
        <f t="shared" si="27"/>
        <v>15628761.839999998</v>
      </c>
      <c r="AZ152" s="26">
        <f t="shared" si="27"/>
        <v>173956314.06999996</v>
      </c>
      <c r="BA152" s="26">
        <f t="shared" si="27"/>
        <v>168810443.58000004</v>
      </c>
      <c r="BB152" s="26">
        <f t="shared" si="27"/>
        <v>13264848.48</v>
      </c>
      <c r="BC152" s="26">
        <f t="shared" si="27"/>
        <v>13264848.48</v>
      </c>
      <c r="BD152" s="26">
        <f t="shared" si="27"/>
        <v>22866459</v>
      </c>
      <c r="BE152" s="26">
        <f t="shared" si="27"/>
        <v>16600162.869999999</v>
      </c>
      <c r="BF152" s="26">
        <f t="shared" si="27"/>
        <v>127540000</v>
      </c>
      <c r="BG152" s="26">
        <f t="shared" si="27"/>
        <v>0</v>
      </c>
      <c r="BH152" s="26">
        <f t="shared" si="27"/>
        <v>8780000</v>
      </c>
      <c r="BI152" s="26">
        <f t="shared" si="27"/>
        <v>6066753.2199999997</v>
      </c>
      <c r="BJ152" s="26">
        <f t="shared" si="27"/>
        <v>4500000</v>
      </c>
      <c r="BK152" s="26">
        <f t="shared" si="27"/>
        <v>0</v>
      </c>
      <c r="BL152" s="26">
        <f t="shared" si="27"/>
        <v>468466.8</v>
      </c>
      <c r="BM152" s="26">
        <f t="shared" si="27"/>
        <v>0</v>
      </c>
      <c r="BN152" s="26">
        <f t="shared" si="27"/>
        <v>5385342</v>
      </c>
      <c r="BO152" s="26">
        <f>SUM(BO8:BO151)</f>
        <v>3839543.46</v>
      </c>
      <c r="BP152" s="26">
        <f t="shared" si="27"/>
        <v>42762225</v>
      </c>
      <c r="BQ152" s="26">
        <f t="shared" si="27"/>
        <v>42369965.109999999</v>
      </c>
      <c r="BR152" s="26">
        <f t="shared" si="27"/>
        <v>47437150</v>
      </c>
      <c r="BS152" s="26">
        <f t="shared" si="27"/>
        <v>35577862.5</v>
      </c>
      <c r="BT152" s="26">
        <f t="shared" si="27"/>
        <v>307000000</v>
      </c>
      <c r="BU152" s="26">
        <f t="shared" si="27"/>
        <v>2408999.9900000002</v>
      </c>
      <c r="BV152" s="26">
        <f t="shared" si="27"/>
        <v>25000000</v>
      </c>
      <c r="BW152" s="26">
        <f t="shared" si="27"/>
        <v>25000000</v>
      </c>
      <c r="BX152" s="26">
        <f t="shared" si="27"/>
        <v>2000000</v>
      </c>
      <c r="BY152" s="26">
        <f t="shared" ref="BY152:EN152" si="28">SUM(BY8:BY151)</f>
        <v>0</v>
      </c>
      <c r="BZ152" s="26">
        <f t="shared" si="28"/>
        <v>9000000</v>
      </c>
      <c r="CA152" s="26">
        <f t="shared" si="28"/>
        <v>0</v>
      </c>
      <c r="CB152" s="26">
        <f t="shared" si="28"/>
        <v>216496005</v>
      </c>
      <c r="CC152" s="26">
        <f t="shared" si="28"/>
        <v>10560577.109999999</v>
      </c>
      <c r="CD152" s="26">
        <f t="shared" si="28"/>
        <v>70767640.819999993</v>
      </c>
      <c r="CE152" s="26">
        <f t="shared" si="28"/>
        <v>11312424.440000001</v>
      </c>
      <c r="CF152" s="26">
        <f t="shared" si="28"/>
        <v>8748064.5199999996</v>
      </c>
      <c r="CG152" s="26">
        <f t="shared" si="28"/>
        <v>1169910.6400000001</v>
      </c>
      <c r="CH152" s="26">
        <f t="shared" si="28"/>
        <v>43309185</v>
      </c>
      <c r="CI152" s="26">
        <f t="shared" si="28"/>
        <v>26836175.07</v>
      </c>
      <c r="CJ152" s="26">
        <f t="shared" si="28"/>
        <v>2000000</v>
      </c>
      <c r="CK152" s="26">
        <f t="shared" si="28"/>
        <v>0</v>
      </c>
      <c r="CL152" s="26">
        <f t="shared" si="28"/>
        <v>8740722.4199999999</v>
      </c>
      <c r="CM152" s="26">
        <f t="shared" si="28"/>
        <v>8740722.4199999999</v>
      </c>
      <c r="CN152" s="26">
        <f t="shared" si="28"/>
        <v>172847930</v>
      </c>
      <c r="CO152" s="26">
        <f t="shared" si="28"/>
        <v>72432164.459999993</v>
      </c>
      <c r="CP152" s="26">
        <f t="shared" si="28"/>
        <v>1000000</v>
      </c>
      <c r="CQ152" s="26">
        <f t="shared" si="28"/>
        <v>1000000</v>
      </c>
      <c r="CR152" s="26">
        <f t="shared" si="28"/>
        <v>2331000</v>
      </c>
      <c r="CS152" s="26">
        <f t="shared" si="28"/>
        <v>0</v>
      </c>
      <c r="CT152" s="26">
        <f t="shared" si="28"/>
        <v>21000000</v>
      </c>
      <c r="CU152" s="26">
        <f t="shared" si="28"/>
        <v>0</v>
      </c>
      <c r="CV152" s="26">
        <f t="shared" si="28"/>
        <v>50505050.510000005</v>
      </c>
      <c r="CW152" s="26">
        <f t="shared" si="28"/>
        <v>25252525.260000002</v>
      </c>
      <c r="CX152" s="26">
        <f t="shared" si="28"/>
        <v>100114100</v>
      </c>
      <c r="CY152" s="26">
        <f t="shared" si="28"/>
        <v>7215737.6900000004</v>
      </c>
      <c r="CZ152" s="26">
        <f t="shared" si="28"/>
        <v>325583030.30000001</v>
      </c>
      <c r="DA152" s="26">
        <f t="shared" si="28"/>
        <v>236814666.18000001</v>
      </c>
      <c r="DB152" s="26">
        <f t="shared" si="28"/>
        <v>50000000</v>
      </c>
      <c r="DC152" s="26">
        <f t="shared" si="28"/>
        <v>20986645.689999998</v>
      </c>
      <c r="DD152" s="26">
        <f t="shared" si="28"/>
        <v>73086500</v>
      </c>
      <c r="DE152" s="26">
        <f t="shared" si="28"/>
        <v>18338922.710000001</v>
      </c>
      <c r="DF152" s="26">
        <f t="shared" si="28"/>
        <v>3027312</v>
      </c>
      <c r="DG152" s="26">
        <f t="shared" si="28"/>
        <v>0</v>
      </c>
      <c r="DH152" s="26">
        <f t="shared" si="28"/>
        <v>185949998.68000001</v>
      </c>
      <c r="DI152" s="26">
        <f t="shared" si="28"/>
        <v>67934037.520000011</v>
      </c>
      <c r="DJ152" s="26">
        <f t="shared" si="28"/>
        <v>100954408.59999999</v>
      </c>
      <c r="DK152" s="26">
        <f t="shared" si="28"/>
        <v>86383100.690000013</v>
      </c>
      <c r="DL152" s="26">
        <f t="shared" si="28"/>
        <v>25000000</v>
      </c>
      <c r="DM152" s="26">
        <f t="shared" si="28"/>
        <v>17704684.690000001</v>
      </c>
      <c r="DN152" s="26">
        <f t="shared" si="28"/>
        <v>10000000</v>
      </c>
      <c r="DO152" s="26">
        <f t="shared" si="28"/>
        <v>0</v>
      </c>
      <c r="DP152" s="26">
        <f t="shared" si="28"/>
        <v>14900000</v>
      </c>
      <c r="DQ152" s="26">
        <f t="shared" si="28"/>
        <v>0</v>
      </c>
      <c r="DR152" s="26">
        <f t="shared" si="28"/>
        <v>212599404.70000002</v>
      </c>
      <c r="DS152" s="26">
        <f t="shared" si="28"/>
        <v>72633028.969999999</v>
      </c>
      <c r="DT152" s="26">
        <f t="shared" si="28"/>
        <v>83637421.25</v>
      </c>
      <c r="DU152" s="26">
        <f t="shared" si="28"/>
        <v>9912955.9799999986</v>
      </c>
      <c r="DV152" s="26">
        <f t="shared" si="28"/>
        <v>844822.94000000006</v>
      </c>
      <c r="DW152" s="26">
        <f t="shared" si="28"/>
        <v>100131.06999999999</v>
      </c>
      <c r="DX152" s="26">
        <f t="shared" si="28"/>
        <v>43362230</v>
      </c>
      <c r="DY152" s="26">
        <f t="shared" si="28"/>
        <v>0</v>
      </c>
      <c r="DZ152" s="26">
        <f t="shared" si="28"/>
        <v>20500000</v>
      </c>
      <c r="EA152" s="26">
        <f t="shared" si="28"/>
        <v>0</v>
      </c>
      <c r="EB152" s="26">
        <f t="shared" si="28"/>
        <v>798817</v>
      </c>
      <c r="EC152" s="26">
        <f t="shared" si="28"/>
        <v>782103.7300000001</v>
      </c>
      <c r="ED152" s="26">
        <f t="shared" si="28"/>
        <v>61363790</v>
      </c>
      <c r="EE152" s="26">
        <f t="shared" si="28"/>
        <v>4305459.8699999992</v>
      </c>
      <c r="EF152" s="26">
        <f t="shared" si="28"/>
        <v>7965053</v>
      </c>
      <c r="EG152" s="26">
        <f t="shared" si="28"/>
        <v>4436289.0199999996</v>
      </c>
      <c r="EH152" s="26">
        <f t="shared" si="28"/>
        <v>537635</v>
      </c>
      <c r="EI152" s="26">
        <f t="shared" si="28"/>
        <v>537635</v>
      </c>
      <c r="EJ152" s="26">
        <f t="shared" si="28"/>
        <v>376344</v>
      </c>
      <c r="EK152" s="26">
        <f t="shared" si="28"/>
        <v>376344</v>
      </c>
      <c r="EL152" s="26">
        <f t="shared" si="28"/>
        <v>243238860</v>
      </c>
      <c r="EM152" s="26">
        <f t="shared" si="28"/>
        <v>182078905.17000002</v>
      </c>
      <c r="EN152" s="26">
        <f t="shared" si="28"/>
        <v>46485377</v>
      </c>
      <c r="EO152" s="26">
        <f t="shared" ref="EO152:HE152" si="29">SUM(EO8:EO151)</f>
        <v>29104862.440000001</v>
      </c>
      <c r="EP152" s="26">
        <f t="shared" si="29"/>
        <v>93309247.310000002</v>
      </c>
      <c r="EQ152" s="26">
        <f t="shared" si="29"/>
        <v>69051421.170000002</v>
      </c>
      <c r="ER152" s="26">
        <f t="shared" si="29"/>
        <v>46000000</v>
      </c>
      <c r="ES152" s="26">
        <f t="shared" si="29"/>
        <v>569050</v>
      </c>
      <c r="ET152" s="26">
        <f t="shared" si="29"/>
        <v>49141000</v>
      </c>
      <c r="EU152" s="26">
        <f t="shared" si="29"/>
        <v>34506717.729999989</v>
      </c>
      <c r="EV152" s="26">
        <f t="shared" si="29"/>
        <v>8166000</v>
      </c>
      <c r="EW152" s="26">
        <f t="shared" si="29"/>
        <v>1922000</v>
      </c>
      <c r="EX152" s="26">
        <f t="shared" si="29"/>
        <v>16266000</v>
      </c>
      <c r="EY152" s="26">
        <f t="shared" si="29"/>
        <v>7950599.790000001</v>
      </c>
      <c r="EZ152" s="26">
        <f t="shared" si="29"/>
        <v>15707000</v>
      </c>
      <c r="FA152" s="26">
        <f t="shared" si="29"/>
        <v>4259188.78</v>
      </c>
      <c r="FB152" s="26">
        <f t="shared" si="29"/>
        <v>838000</v>
      </c>
      <c r="FC152" s="26">
        <f t="shared" si="29"/>
        <v>361976.65</v>
      </c>
      <c r="FD152" s="26">
        <f t="shared" si="29"/>
        <v>1000000</v>
      </c>
      <c r="FE152" s="26">
        <f t="shared" si="29"/>
        <v>750000</v>
      </c>
      <c r="FF152" s="26">
        <f t="shared" si="29"/>
        <v>200000</v>
      </c>
      <c r="FG152" s="26">
        <f t="shared" si="29"/>
        <v>0</v>
      </c>
      <c r="FH152" s="26">
        <f t="shared" si="29"/>
        <v>6095431152.0099983</v>
      </c>
      <c r="FI152" s="26">
        <f t="shared" si="29"/>
        <v>4459022711.6800013</v>
      </c>
      <c r="FJ152" s="26">
        <f t="shared" si="29"/>
        <v>2666013833</v>
      </c>
      <c r="FK152" s="26">
        <f t="shared" si="29"/>
        <v>1928589256</v>
      </c>
      <c r="FL152" s="26">
        <f t="shared" si="29"/>
        <v>10626000</v>
      </c>
      <c r="FM152" s="26">
        <f t="shared" si="29"/>
        <v>7110000</v>
      </c>
      <c r="FN152" s="26">
        <f t="shared" si="29"/>
        <v>3167256805.25</v>
      </c>
      <c r="FO152" s="26">
        <f t="shared" si="29"/>
        <v>2363865523.8000002</v>
      </c>
      <c r="FP152" s="26">
        <f t="shared" si="29"/>
        <v>32095840.75</v>
      </c>
      <c r="FQ152" s="26">
        <f t="shared" si="29"/>
        <v>22479467</v>
      </c>
      <c r="FR152" s="26">
        <f t="shared" si="29"/>
        <v>1453800</v>
      </c>
      <c r="FS152" s="26">
        <f t="shared" si="29"/>
        <v>972088</v>
      </c>
      <c r="FT152" s="26">
        <f t="shared" si="29"/>
        <v>31325953</v>
      </c>
      <c r="FU152" s="26">
        <f t="shared" si="29"/>
        <v>19325298</v>
      </c>
      <c r="FV152" s="26">
        <f t="shared" si="29"/>
        <v>52457929.819999993</v>
      </c>
      <c r="FW152" s="26">
        <f t="shared" si="29"/>
        <v>22040853.030000001</v>
      </c>
      <c r="FX152" s="26">
        <f t="shared" si="29"/>
        <v>89778209.629999995</v>
      </c>
      <c r="FY152" s="26">
        <f t="shared" si="29"/>
        <v>66782297.430000007</v>
      </c>
      <c r="FZ152" s="26">
        <f t="shared" si="29"/>
        <v>2167473</v>
      </c>
      <c r="GA152" s="26">
        <f t="shared" si="29"/>
        <v>180180</v>
      </c>
      <c r="GB152" s="26">
        <f t="shared" si="29"/>
        <v>403407.75</v>
      </c>
      <c r="GC152" s="26">
        <f t="shared" si="29"/>
        <v>132161.07999999999</v>
      </c>
      <c r="GD152" s="26">
        <f t="shared" si="29"/>
        <v>21260712.169999994</v>
      </c>
      <c r="GE152" s="26">
        <f t="shared" si="29"/>
        <v>16491986.23</v>
      </c>
      <c r="GF152" s="26">
        <f t="shared" si="29"/>
        <v>2912433.24</v>
      </c>
      <c r="GG152" s="26">
        <f t="shared" si="29"/>
        <v>574485.94000000006</v>
      </c>
      <c r="GH152" s="26">
        <f t="shared" si="29"/>
        <v>2204154.4</v>
      </c>
      <c r="GI152" s="26">
        <f t="shared" si="29"/>
        <v>191059.03</v>
      </c>
      <c r="GJ152" s="26">
        <f t="shared" si="29"/>
        <v>15179700</v>
      </c>
      <c r="GK152" s="26">
        <f t="shared" si="29"/>
        <v>10226642.520000001</v>
      </c>
      <c r="GL152" s="26">
        <f t="shared" si="29"/>
        <v>294900</v>
      </c>
      <c r="GM152" s="26">
        <f t="shared" si="29"/>
        <v>61413.62</v>
      </c>
      <c r="GN152" s="26">
        <f>SUM(GN8:GN151)</f>
        <v>1907288073.0699997</v>
      </c>
      <c r="GO152" s="26">
        <f t="shared" si="29"/>
        <v>671571495.84000015</v>
      </c>
      <c r="GP152" s="26">
        <f t="shared" si="29"/>
        <v>107779560</v>
      </c>
      <c r="GQ152" s="26">
        <f t="shared" si="29"/>
        <v>26257775.559999999</v>
      </c>
      <c r="GR152" s="26">
        <f t="shared" si="29"/>
        <v>29577613.07</v>
      </c>
      <c r="GS152" s="26">
        <f t="shared" si="29"/>
        <v>29577613.059999999</v>
      </c>
      <c r="GT152" s="26">
        <f t="shared" si="29"/>
        <v>15900000</v>
      </c>
      <c r="GU152" s="26">
        <f t="shared" si="29"/>
        <v>1264305.97</v>
      </c>
      <c r="GV152" s="26">
        <f t="shared" si="29"/>
        <v>693000000</v>
      </c>
      <c r="GW152" s="26">
        <f t="shared" si="29"/>
        <v>7355148</v>
      </c>
      <c r="GX152" s="26">
        <f t="shared" si="29"/>
        <v>606762500</v>
      </c>
      <c r="GY152" s="26">
        <f t="shared" si="29"/>
        <v>239302126.16999999</v>
      </c>
      <c r="GZ152" s="26">
        <f t="shared" si="29"/>
        <v>443268400</v>
      </c>
      <c r="HA152" s="26">
        <f t="shared" si="29"/>
        <v>356814527.07999998</v>
      </c>
      <c r="HB152" s="26">
        <f t="shared" si="29"/>
        <v>1000000</v>
      </c>
      <c r="HC152" s="26">
        <f t="shared" si="29"/>
        <v>1000000</v>
      </c>
      <c r="HD152" s="26">
        <f>SUM(HD8:HD151)</f>
        <v>10000000</v>
      </c>
      <c r="HE152" s="26">
        <f t="shared" si="29"/>
        <v>10000000</v>
      </c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3"/>
      <c r="KV152" s="13"/>
      <c r="KW152" s="13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</row>
    <row r="153" spans="1:610" x14ac:dyDescent="0.25">
      <c r="B153" s="12"/>
      <c r="C153" s="12"/>
      <c r="D153" s="17"/>
      <c r="E153" s="17"/>
      <c r="F153" s="12"/>
      <c r="G153" s="12"/>
      <c r="H153" s="17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7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7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7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7"/>
      <c r="EZ153" s="12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</row>
    <row r="154" spans="1:610" ht="14.25" customHeight="1" x14ac:dyDescent="0.25"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7"/>
      <c r="EE154" s="12"/>
      <c r="EF154" s="12"/>
      <c r="EG154" s="12"/>
      <c r="EH154" s="12"/>
      <c r="EI154" s="20"/>
      <c r="EJ154" s="12"/>
      <c r="EK154" s="20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7"/>
      <c r="EY154" s="12"/>
      <c r="EZ154" s="12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 t="s">
        <v>250</v>
      </c>
      <c r="GQ154" s="3"/>
      <c r="GR154" s="3" t="s">
        <v>251</v>
      </c>
      <c r="GS154" s="3"/>
      <c r="GT154" s="3" t="s">
        <v>252</v>
      </c>
      <c r="GU154" s="3"/>
      <c r="GV154" s="63" t="s">
        <v>253</v>
      </c>
      <c r="GW154" s="3"/>
      <c r="GX154" s="63" t="s">
        <v>254</v>
      </c>
      <c r="GY154" s="6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</row>
    <row r="155" spans="1:610" ht="42" customHeight="1" x14ac:dyDescent="0.25">
      <c r="A155" s="14"/>
      <c r="B155" s="12"/>
      <c r="C155" s="12"/>
      <c r="D155" s="12"/>
      <c r="E155" s="12"/>
      <c r="F155" s="12"/>
      <c r="G155" s="12"/>
      <c r="H155" s="12"/>
      <c r="I155" s="12"/>
      <c r="J155" s="20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20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20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63"/>
      <c r="GW155" s="3"/>
      <c r="GX155" s="63"/>
      <c r="GY155" s="63"/>
      <c r="GZ155" s="63" t="s">
        <v>255</v>
      </c>
      <c r="HA155" s="63"/>
      <c r="HB155" s="3"/>
      <c r="HC155" s="3"/>
      <c r="HD155" s="63" t="s">
        <v>257</v>
      </c>
      <c r="HE155" s="6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</row>
    <row r="156" spans="1:610" ht="23.25" customHeight="1" x14ac:dyDescent="0.25">
      <c r="A156" s="14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20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0"/>
      <c r="FL156" s="3"/>
      <c r="FM156" s="3"/>
      <c r="FN156" s="3"/>
      <c r="FO156" s="30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0"/>
      <c r="GF156" s="3"/>
      <c r="GG156" s="3"/>
      <c r="GH156" s="3"/>
      <c r="GI156" s="3"/>
      <c r="GJ156" s="3"/>
      <c r="GK156" s="3"/>
      <c r="GL156" s="3"/>
      <c r="GM156" s="30"/>
      <c r="GN156" s="3"/>
      <c r="GO156" s="3"/>
      <c r="GP156" s="3"/>
      <c r="GQ156" s="3"/>
      <c r="GR156" s="3"/>
      <c r="GS156" s="3"/>
      <c r="GT156" s="3"/>
      <c r="GU156" s="3"/>
      <c r="GV156" s="63"/>
      <c r="GW156" s="3"/>
      <c r="GX156" s="63"/>
      <c r="GY156" s="63"/>
      <c r="GZ156" s="28"/>
      <c r="HA156" s="28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</row>
    <row r="157" spans="1:610" ht="45" customHeight="1" x14ac:dyDescent="0.25"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0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63"/>
      <c r="GW157" s="3"/>
      <c r="GX157" s="3"/>
      <c r="GY157" s="3"/>
      <c r="GZ157" s="63" t="s">
        <v>256</v>
      </c>
      <c r="HA157" s="6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</row>
    <row r="158" spans="1:610" x14ac:dyDescent="0.25"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0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6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</row>
    <row r="159" spans="1:610" x14ac:dyDescent="0.25"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</row>
    <row r="160" spans="1:610" x14ac:dyDescent="0.25"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0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</row>
    <row r="161" spans="2:610" x14ac:dyDescent="0.25"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</row>
    <row r="162" spans="2:610" x14ac:dyDescent="0.25"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0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</row>
    <row r="163" spans="2:610" x14ac:dyDescent="0.25"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</row>
    <row r="164" spans="2:610" x14ac:dyDescent="0.25"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</row>
    <row r="165" spans="2:610" x14ac:dyDescent="0.25"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</row>
    <row r="166" spans="2:610" x14ac:dyDescent="0.25"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</row>
    <row r="167" spans="2:610" x14ac:dyDescent="0.25"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</row>
    <row r="168" spans="2:610" x14ac:dyDescent="0.25"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</row>
    <row r="169" spans="2:610" x14ac:dyDescent="0.25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</row>
    <row r="170" spans="2:610" x14ac:dyDescent="0.25"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</row>
    <row r="171" spans="2:610" x14ac:dyDescent="0.25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</row>
    <row r="172" spans="2:610" x14ac:dyDescent="0.25"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</row>
    <row r="173" spans="2:610" x14ac:dyDescent="0.25"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</row>
    <row r="174" spans="2:610" x14ac:dyDescent="0.25"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</row>
    <row r="175" spans="2:610" x14ac:dyDescent="0.25"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</row>
    <row r="176" spans="2:610" x14ac:dyDescent="0.25"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</row>
    <row r="177" spans="2:610" x14ac:dyDescent="0.25"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</row>
    <row r="178" spans="2:610" x14ac:dyDescent="0.25"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</row>
    <row r="179" spans="2:610" x14ac:dyDescent="0.25"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</row>
    <row r="180" spans="2:610" x14ac:dyDescent="0.25"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</row>
    <row r="181" spans="2:610" x14ac:dyDescent="0.25"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</row>
    <row r="182" spans="2:610" x14ac:dyDescent="0.25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</row>
    <row r="183" spans="2:610" x14ac:dyDescent="0.25"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</row>
    <row r="184" spans="2:610" x14ac:dyDescent="0.25"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</row>
    <row r="185" spans="2:610" x14ac:dyDescent="0.25"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</row>
    <row r="186" spans="2:610" x14ac:dyDescent="0.25"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</row>
    <row r="187" spans="2:610" x14ac:dyDescent="0.25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</row>
    <row r="188" spans="2:610" x14ac:dyDescent="0.25"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</row>
    <row r="189" spans="2:610" x14ac:dyDescent="0.25"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</row>
    <row r="190" spans="2:610" x14ac:dyDescent="0.25"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</row>
    <row r="191" spans="2:610" x14ac:dyDescent="0.25"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</row>
    <row r="192" spans="2:610" x14ac:dyDescent="0.25"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</row>
    <row r="193" spans="2:610" x14ac:dyDescent="0.25"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</row>
    <row r="194" spans="2:610" x14ac:dyDescent="0.25"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</row>
    <row r="195" spans="2:610" x14ac:dyDescent="0.25"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</row>
    <row r="196" spans="2:610" x14ac:dyDescent="0.25"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</row>
    <row r="197" spans="2:610" x14ac:dyDescent="0.25"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</row>
    <row r="198" spans="2:610" x14ac:dyDescent="0.25"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</row>
    <row r="199" spans="2:610" x14ac:dyDescent="0.25"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</row>
    <row r="200" spans="2:610" x14ac:dyDescent="0.25"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</row>
    <row r="201" spans="2:610" x14ac:dyDescent="0.25"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</row>
    <row r="202" spans="2:610" x14ac:dyDescent="0.25"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</row>
    <row r="203" spans="2:610" x14ac:dyDescent="0.25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</row>
    <row r="204" spans="2:610" x14ac:dyDescent="0.25"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</row>
    <row r="205" spans="2:610" x14ac:dyDescent="0.25"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</row>
    <row r="206" spans="2:610" x14ac:dyDescent="0.25"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</row>
    <row r="207" spans="2:610" x14ac:dyDescent="0.25"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</row>
    <row r="208" spans="2:610" x14ac:dyDescent="0.25"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</row>
    <row r="209" spans="2:610" x14ac:dyDescent="0.25"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</row>
    <row r="210" spans="2:610" x14ac:dyDescent="0.25"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</row>
    <row r="211" spans="2:610" x14ac:dyDescent="0.25"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</row>
    <row r="212" spans="2:610" x14ac:dyDescent="0.25"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</row>
    <row r="213" spans="2:610" x14ac:dyDescent="0.25"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</row>
    <row r="214" spans="2:610" x14ac:dyDescent="0.25"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</row>
    <row r="215" spans="2:610" x14ac:dyDescent="0.25"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</row>
    <row r="216" spans="2:610" x14ac:dyDescent="0.25"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</row>
    <row r="217" spans="2:610" x14ac:dyDescent="0.25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</row>
    <row r="218" spans="2:610" x14ac:dyDescent="0.25"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</row>
    <row r="219" spans="2:610" x14ac:dyDescent="0.25"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</row>
    <row r="220" spans="2:610" x14ac:dyDescent="0.25"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</row>
    <row r="221" spans="2:610" x14ac:dyDescent="0.25"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</row>
    <row r="222" spans="2:610" x14ac:dyDescent="0.25"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</row>
    <row r="223" spans="2:610" x14ac:dyDescent="0.25"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</row>
    <row r="224" spans="2:610" x14ac:dyDescent="0.25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</row>
    <row r="225" spans="2:610" x14ac:dyDescent="0.25"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</row>
    <row r="226" spans="2:610" x14ac:dyDescent="0.25"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</row>
    <row r="227" spans="2:610" x14ac:dyDescent="0.25"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</row>
    <row r="228" spans="2:610" x14ac:dyDescent="0.25"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</row>
    <row r="229" spans="2:610" x14ac:dyDescent="0.25"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</row>
    <row r="230" spans="2:610" x14ac:dyDescent="0.25"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</row>
    <row r="231" spans="2:610" x14ac:dyDescent="0.25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</row>
    <row r="232" spans="2:610" x14ac:dyDescent="0.25"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</row>
    <row r="233" spans="2:610" x14ac:dyDescent="0.25"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</row>
    <row r="234" spans="2:610" x14ac:dyDescent="0.25"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</row>
    <row r="235" spans="2:610" x14ac:dyDescent="0.25"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</row>
    <row r="236" spans="2:610" x14ac:dyDescent="0.25"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</row>
    <row r="237" spans="2:610" x14ac:dyDescent="0.25"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</row>
    <row r="238" spans="2:610" x14ac:dyDescent="0.25"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</row>
    <row r="239" spans="2:610" x14ac:dyDescent="0.25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</row>
    <row r="240" spans="2:610" x14ac:dyDescent="0.25"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</row>
    <row r="241" spans="2:610" x14ac:dyDescent="0.25"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</row>
    <row r="242" spans="2:610" x14ac:dyDescent="0.25"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</row>
    <row r="243" spans="2:610" x14ac:dyDescent="0.25"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</row>
    <row r="244" spans="2:610" x14ac:dyDescent="0.25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</row>
    <row r="245" spans="2:610" x14ac:dyDescent="0.25"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</row>
    <row r="246" spans="2:610" x14ac:dyDescent="0.25"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</row>
    <row r="247" spans="2:610" x14ac:dyDescent="0.25"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</row>
    <row r="248" spans="2:610" x14ac:dyDescent="0.25"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</row>
    <row r="249" spans="2:610" x14ac:dyDescent="0.25"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</row>
    <row r="250" spans="2:610" x14ac:dyDescent="0.25"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</row>
    <row r="251" spans="2:610" x14ac:dyDescent="0.25"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</row>
    <row r="252" spans="2:610" x14ac:dyDescent="0.25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</row>
    <row r="253" spans="2:610" x14ac:dyDescent="0.25"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</row>
    <row r="254" spans="2:610" x14ac:dyDescent="0.25">
      <c r="B254" s="3"/>
      <c r="C254" s="3"/>
      <c r="D254" s="3"/>
      <c r="E254" s="3"/>
      <c r="F254" s="3"/>
      <c r="G254" s="3"/>
      <c r="H254" s="3"/>
      <c r="I254" s="3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</row>
    <row r="255" spans="2:610" x14ac:dyDescent="0.25">
      <c r="B255" s="3"/>
      <c r="C255" s="3"/>
      <c r="D255" s="3"/>
      <c r="E255" s="3"/>
      <c r="F255" s="3"/>
      <c r="G255" s="3"/>
      <c r="H255" s="3"/>
      <c r="I255" s="3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</row>
    <row r="256" spans="2:610" x14ac:dyDescent="0.25">
      <c r="B256" s="3"/>
      <c r="C256" s="3"/>
      <c r="D256" s="3"/>
      <c r="E256" s="3"/>
      <c r="F256" s="3"/>
      <c r="G256" s="3"/>
      <c r="H256" s="3"/>
      <c r="I256" s="3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</row>
    <row r="257" spans="2:610" x14ac:dyDescent="0.25">
      <c r="B257" s="3"/>
      <c r="C257" s="3"/>
      <c r="D257" s="3"/>
      <c r="E257" s="3"/>
      <c r="F257" s="3"/>
      <c r="G257" s="3"/>
      <c r="H257" s="3"/>
      <c r="I257" s="3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</row>
    <row r="258" spans="2:610" x14ac:dyDescent="0.25">
      <c r="B258" s="3"/>
      <c r="C258" s="3"/>
      <c r="D258" s="3"/>
      <c r="E258" s="3"/>
      <c r="F258" s="3"/>
      <c r="G258" s="3"/>
      <c r="H258" s="3"/>
      <c r="I258" s="3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</row>
    <row r="259" spans="2:610" x14ac:dyDescent="0.25">
      <c r="B259" s="3"/>
      <c r="C259" s="3"/>
      <c r="D259" s="3"/>
      <c r="E259" s="3"/>
      <c r="F259" s="3"/>
      <c r="G259" s="3"/>
      <c r="H259" s="3"/>
      <c r="I259" s="3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</row>
    <row r="260" spans="2:610" x14ac:dyDescent="0.25">
      <c r="B260" s="3"/>
      <c r="C260" s="3"/>
      <c r="D260" s="3"/>
      <c r="E260" s="3"/>
      <c r="F260" s="3"/>
      <c r="G260" s="3"/>
      <c r="H260" s="3"/>
      <c r="I260" s="3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</row>
    <row r="261" spans="2:610" x14ac:dyDescent="0.25">
      <c r="B261" s="3"/>
      <c r="C261" s="3"/>
      <c r="D261" s="3"/>
      <c r="E261" s="3"/>
      <c r="F261" s="3"/>
      <c r="G261" s="3"/>
      <c r="H261" s="3"/>
      <c r="I261" s="3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</row>
    <row r="262" spans="2:610" x14ac:dyDescent="0.25">
      <c r="B262" s="3"/>
      <c r="C262" s="3"/>
      <c r="D262" s="3"/>
      <c r="E262" s="3"/>
      <c r="F262" s="3"/>
      <c r="G262" s="3"/>
      <c r="H262" s="3"/>
      <c r="I262" s="3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</row>
    <row r="263" spans="2:610" x14ac:dyDescent="0.25">
      <c r="B263" s="3"/>
      <c r="C263" s="3"/>
      <c r="D263" s="3"/>
      <c r="E263" s="3"/>
      <c r="F263" s="3"/>
      <c r="G263" s="3"/>
      <c r="H263" s="3"/>
      <c r="I263" s="3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</row>
    <row r="264" spans="2:610" x14ac:dyDescent="0.25">
      <c r="B264" s="3"/>
      <c r="C264" s="3"/>
      <c r="D264" s="3"/>
      <c r="E264" s="3"/>
      <c r="F264" s="3"/>
      <c r="G264" s="3"/>
      <c r="H264" s="3"/>
      <c r="I264" s="3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</row>
    <row r="265" spans="2:610" x14ac:dyDescent="0.25">
      <c r="B265" s="3"/>
      <c r="C265" s="3"/>
      <c r="D265" s="3"/>
      <c r="E265" s="3"/>
      <c r="F265" s="3"/>
      <c r="G265" s="3"/>
      <c r="H265" s="3"/>
      <c r="I265" s="3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</row>
    <row r="266" spans="2:610" x14ac:dyDescent="0.25">
      <c r="B266" s="3"/>
      <c r="C266" s="3"/>
      <c r="D266" s="3"/>
      <c r="E266" s="3"/>
      <c r="F266" s="3"/>
      <c r="G266" s="3"/>
      <c r="H266" s="3"/>
      <c r="I266" s="3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</row>
    <row r="267" spans="2:610" x14ac:dyDescent="0.25">
      <c r="B267" s="3"/>
      <c r="C267" s="3"/>
      <c r="D267" s="3"/>
      <c r="E267" s="3"/>
      <c r="F267" s="3"/>
      <c r="G267" s="3"/>
      <c r="H267" s="3"/>
      <c r="I267" s="3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</row>
    <row r="268" spans="2:610" x14ac:dyDescent="0.25">
      <c r="B268" s="3"/>
      <c r="C268" s="3"/>
      <c r="D268" s="3"/>
      <c r="E268" s="3"/>
      <c r="F268" s="3"/>
      <c r="G268" s="3"/>
      <c r="H268" s="3"/>
      <c r="I268" s="3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</row>
    <row r="269" spans="2:610" x14ac:dyDescent="0.25">
      <c r="B269" s="3"/>
      <c r="C269" s="3"/>
      <c r="D269" s="3"/>
      <c r="E269" s="3"/>
      <c r="F269" s="3"/>
      <c r="G269" s="3"/>
      <c r="H269" s="3"/>
      <c r="I269" s="3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</row>
    <row r="270" spans="2:610" x14ac:dyDescent="0.25">
      <c r="B270" s="3"/>
      <c r="C270" s="3"/>
      <c r="D270" s="3"/>
      <c r="E270" s="3"/>
      <c r="F270" s="3"/>
      <c r="G270" s="3"/>
      <c r="H270" s="3"/>
      <c r="I270" s="3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</row>
    <row r="271" spans="2:610" x14ac:dyDescent="0.25">
      <c r="B271" s="3"/>
      <c r="C271" s="3"/>
      <c r="D271" s="3"/>
      <c r="E271" s="3"/>
      <c r="F271" s="3"/>
      <c r="G271" s="3"/>
      <c r="H271" s="3"/>
      <c r="I271" s="3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</row>
    <row r="272" spans="2:610" x14ac:dyDescent="0.25">
      <c r="B272" s="3"/>
      <c r="C272" s="3"/>
      <c r="D272" s="3"/>
      <c r="E272" s="3"/>
      <c r="F272" s="3"/>
      <c r="G272" s="3"/>
      <c r="H272" s="3"/>
      <c r="I272" s="3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</row>
    <row r="273" spans="2:610" x14ac:dyDescent="0.25">
      <c r="B273" s="3"/>
      <c r="C273" s="3"/>
      <c r="D273" s="3"/>
      <c r="E273" s="3"/>
      <c r="F273" s="3"/>
      <c r="G273" s="3"/>
      <c r="H273" s="3"/>
      <c r="I273" s="3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</row>
    <row r="274" spans="2:610" x14ac:dyDescent="0.25">
      <c r="B274" s="3"/>
      <c r="C274" s="3"/>
      <c r="D274" s="3"/>
      <c r="E274" s="3"/>
      <c r="F274" s="3"/>
      <c r="G274" s="3"/>
      <c r="H274" s="3"/>
      <c r="I274" s="3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</row>
    <row r="275" spans="2:610" x14ac:dyDescent="0.25">
      <c r="B275" s="3"/>
      <c r="C275" s="3"/>
      <c r="D275" s="3"/>
      <c r="E275" s="3"/>
      <c r="F275" s="3"/>
      <c r="G275" s="3"/>
      <c r="H275" s="3"/>
      <c r="I275" s="3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</row>
    <row r="276" spans="2:610" x14ac:dyDescent="0.25">
      <c r="B276" s="3"/>
      <c r="C276" s="3"/>
      <c r="D276" s="3"/>
      <c r="E276" s="3"/>
      <c r="F276" s="3"/>
      <c r="G276" s="3"/>
      <c r="H276" s="3"/>
      <c r="I276" s="3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</row>
    <row r="277" spans="2:610" x14ac:dyDescent="0.25">
      <c r="B277" s="3"/>
      <c r="C277" s="3"/>
      <c r="D277" s="3"/>
      <c r="E277" s="3"/>
      <c r="F277" s="3"/>
      <c r="G277" s="3"/>
      <c r="H277" s="3"/>
      <c r="I277" s="3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</row>
    <row r="278" spans="2:610" x14ac:dyDescent="0.25">
      <c r="B278" s="3"/>
      <c r="C278" s="3"/>
      <c r="D278" s="3"/>
      <c r="E278" s="3"/>
      <c r="F278" s="3"/>
      <c r="G278" s="3"/>
      <c r="H278" s="3"/>
      <c r="I278" s="3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</row>
    <row r="279" spans="2:610" x14ac:dyDescent="0.25">
      <c r="B279" s="3"/>
      <c r="C279" s="3"/>
      <c r="D279" s="3"/>
      <c r="E279" s="3"/>
      <c r="F279" s="3"/>
      <c r="G279" s="3"/>
      <c r="H279" s="3"/>
      <c r="I279" s="3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</row>
    <row r="280" spans="2:610" x14ac:dyDescent="0.25">
      <c r="B280" s="3"/>
      <c r="C280" s="3"/>
      <c r="D280" s="3"/>
      <c r="E280" s="3"/>
      <c r="F280" s="3"/>
      <c r="G280" s="3"/>
      <c r="H280" s="3"/>
      <c r="I280" s="3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</row>
    <row r="281" spans="2:610" x14ac:dyDescent="0.25">
      <c r="B281" s="3"/>
      <c r="C281" s="3"/>
      <c r="D281" s="3"/>
      <c r="E281" s="3"/>
      <c r="F281" s="3"/>
      <c r="G281" s="3"/>
      <c r="H281" s="3"/>
      <c r="I281" s="3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</row>
    <row r="282" spans="2:610" x14ac:dyDescent="0.25">
      <c r="B282" s="3"/>
      <c r="C282" s="3"/>
      <c r="D282" s="3"/>
      <c r="E282" s="3"/>
      <c r="F282" s="3"/>
      <c r="G282" s="3"/>
      <c r="H282" s="3"/>
      <c r="I282" s="3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</row>
    <row r="283" spans="2:610" x14ac:dyDescent="0.25">
      <c r="B283" s="3"/>
      <c r="C283" s="3"/>
      <c r="D283" s="3"/>
      <c r="E283" s="3"/>
      <c r="F283" s="3"/>
      <c r="G283" s="3"/>
      <c r="H283" s="3"/>
      <c r="I283" s="3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</row>
    <row r="284" spans="2:610" x14ac:dyDescent="0.25">
      <c r="B284" s="3"/>
      <c r="C284" s="3"/>
      <c r="D284" s="3"/>
      <c r="E284" s="3"/>
      <c r="F284" s="3"/>
      <c r="G284" s="3"/>
      <c r="H284" s="3"/>
      <c r="I284" s="3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</row>
    <row r="285" spans="2:610" x14ac:dyDescent="0.25">
      <c r="B285" s="3"/>
      <c r="C285" s="3"/>
      <c r="D285" s="3"/>
      <c r="E285" s="3"/>
      <c r="F285" s="3"/>
      <c r="G285" s="3"/>
      <c r="H285" s="3"/>
      <c r="I285" s="3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</row>
    <row r="286" spans="2:610" x14ac:dyDescent="0.25">
      <c r="B286" s="3"/>
      <c r="C286" s="3"/>
      <c r="D286" s="3"/>
      <c r="E286" s="3"/>
      <c r="F286" s="3"/>
      <c r="G286" s="3"/>
      <c r="H286" s="3"/>
      <c r="I286" s="3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</row>
    <row r="287" spans="2:610" x14ac:dyDescent="0.25">
      <c r="B287" s="3"/>
      <c r="C287" s="3"/>
      <c r="D287" s="3"/>
      <c r="E287" s="3"/>
      <c r="F287" s="3"/>
      <c r="G287" s="3"/>
      <c r="H287" s="3"/>
      <c r="I287" s="3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</row>
    <row r="288" spans="2:610" x14ac:dyDescent="0.25">
      <c r="B288" s="3"/>
      <c r="C288" s="3"/>
      <c r="D288" s="3"/>
      <c r="E288" s="3"/>
      <c r="F288" s="3"/>
      <c r="G288" s="3"/>
      <c r="H288" s="3"/>
      <c r="I288" s="3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</row>
    <row r="289" spans="2:610" x14ac:dyDescent="0.25">
      <c r="B289" s="3"/>
      <c r="C289" s="3"/>
      <c r="D289" s="3"/>
      <c r="E289" s="3"/>
      <c r="F289" s="3"/>
      <c r="G289" s="3"/>
      <c r="H289" s="3"/>
      <c r="I289" s="3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</row>
    <row r="290" spans="2:610" x14ac:dyDescent="0.25">
      <c r="B290" s="3"/>
      <c r="C290" s="3"/>
      <c r="D290" s="3"/>
      <c r="E290" s="3"/>
      <c r="F290" s="3"/>
      <c r="G290" s="3"/>
      <c r="H290" s="3"/>
      <c r="I290" s="3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</row>
    <row r="291" spans="2:610" x14ac:dyDescent="0.25">
      <c r="B291" s="3"/>
      <c r="C291" s="3"/>
      <c r="D291" s="3"/>
      <c r="E291" s="3"/>
      <c r="F291" s="3"/>
      <c r="G291" s="3"/>
      <c r="H291" s="3"/>
      <c r="I291" s="3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</row>
    <row r="292" spans="2:610" x14ac:dyDescent="0.25">
      <c r="B292" s="3"/>
      <c r="C292" s="3"/>
      <c r="D292" s="3"/>
      <c r="E292" s="3"/>
      <c r="F292" s="3"/>
      <c r="G292" s="3"/>
      <c r="H292" s="3"/>
      <c r="I292" s="3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</row>
    <row r="293" spans="2:610" x14ac:dyDescent="0.25">
      <c r="B293" s="3"/>
      <c r="C293" s="3"/>
      <c r="D293" s="3"/>
      <c r="E293" s="3"/>
      <c r="F293" s="3"/>
      <c r="G293" s="3"/>
      <c r="H293" s="3"/>
      <c r="I293" s="3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</row>
    <row r="294" spans="2:610" x14ac:dyDescent="0.25">
      <c r="B294" s="3"/>
      <c r="C294" s="3"/>
      <c r="D294" s="3"/>
      <c r="E294" s="3"/>
      <c r="F294" s="3"/>
      <c r="G294" s="3"/>
      <c r="H294" s="3"/>
      <c r="I294" s="3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</row>
    <row r="295" spans="2:610" x14ac:dyDescent="0.25">
      <c r="B295" s="3"/>
      <c r="C295" s="3"/>
      <c r="D295" s="3"/>
      <c r="E295" s="3"/>
      <c r="F295" s="3"/>
      <c r="G295" s="3"/>
      <c r="H295" s="3"/>
      <c r="I295" s="3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</row>
    <row r="296" spans="2:610" x14ac:dyDescent="0.25">
      <c r="B296" s="3"/>
      <c r="C296" s="3"/>
      <c r="D296" s="3"/>
      <c r="E296" s="3"/>
      <c r="F296" s="3"/>
      <c r="G296" s="3"/>
      <c r="H296" s="3"/>
      <c r="I296" s="3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</row>
    <row r="297" spans="2:610" x14ac:dyDescent="0.25">
      <c r="B297" s="3"/>
      <c r="C297" s="3"/>
      <c r="D297" s="3"/>
      <c r="E297" s="3"/>
      <c r="F297" s="3"/>
      <c r="G297" s="3"/>
      <c r="H297" s="3"/>
      <c r="I297" s="3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</row>
    <row r="298" spans="2:610" x14ac:dyDescent="0.25">
      <c r="B298" s="3"/>
      <c r="C298" s="3"/>
      <c r="D298" s="3"/>
      <c r="E298" s="3"/>
      <c r="F298" s="3"/>
      <c r="G298" s="3"/>
      <c r="H298" s="3"/>
      <c r="I298" s="3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</row>
    <row r="299" spans="2:610" x14ac:dyDescent="0.25">
      <c r="B299" s="3"/>
      <c r="C299" s="3"/>
      <c r="D299" s="3"/>
      <c r="E299" s="3"/>
      <c r="F299" s="3"/>
      <c r="G299" s="3"/>
      <c r="H299" s="3"/>
      <c r="I299" s="3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</row>
    <row r="300" spans="2:610" x14ac:dyDescent="0.25">
      <c r="B300" s="3"/>
      <c r="C300" s="3"/>
      <c r="D300" s="3"/>
      <c r="E300" s="3"/>
      <c r="F300" s="3"/>
      <c r="G300" s="3"/>
      <c r="H300" s="3"/>
      <c r="I300" s="3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</row>
    <row r="301" spans="2:610" x14ac:dyDescent="0.25">
      <c r="B301" s="3"/>
      <c r="C301" s="3"/>
      <c r="D301" s="3"/>
      <c r="E301" s="3"/>
      <c r="F301" s="3"/>
      <c r="G301" s="3"/>
      <c r="H301" s="3"/>
      <c r="I301" s="3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</row>
    <row r="302" spans="2:610" x14ac:dyDescent="0.25">
      <c r="B302" s="3"/>
      <c r="C302" s="3"/>
      <c r="D302" s="3"/>
      <c r="E302" s="3"/>
      <c r="F302" s="3"/>
      <c r="G302" s="3"/>
      <c r="H302" s="3"/>
      <c r="I302" s="3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</row>
    <row r="303" spans="2:610" x14ac:dyDescent="0.25">
      <c r="B303" s="3"/>
      <c r="C303" s="3"/>
      <c r="D303" s="3"/>
      <c r="E303" s="3"/>
      <c r="F303" s="3"/>
      <c r="G303" s="3"/>
      <c r="H303" s="3"/>
      <c r="I303" s="3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</row>
    <row r="304" spans="2:610" x14ac:dyDescent="0.25">
      <c r="B304" s="3"/>
      <c r="C304" s="3"/>
      <c r="D304" s="3"/>
      <c r="E304" s="3"/>
      <c r="F304" s="3"/>
      <c r="G304" s="3"/>
      <c r="H304" s="3"/>
      <c r="I304" s="3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</row>
    <row r="305" spans="2:610" x14ac:dyDescent="0.25">
      <c r="B305" s="3"/>
      <c r="C305" s="3"/>
      <c r="D305" s="3"/>
      <c r="E305" s="3"/>
      <c r="F305" s="3"/>
      <c r="G305" s="3"/>
      <c r="H305" s="3"/>
      <c r="I305" s="3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</row>
    <row r="306" spans="2:610" x14ac:dyDescent="0.25">
      <c r="B306" s="2"/>
      <c r="C306" s="2"/>
      <c r="D306" s="2"/>
      <c r="E306" s="2"/>
      <c r="F306" s="2"/>
      <c r="G306" s="2"/>
      <c r="H306" s="2"/>
      <c r="I306" s="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</row>
    <row r="307" spans="2:610" x14ac:dyDescent="0.25">
      <c r="B307" s="2"/>
      <c r="C307" s="2"/>
      <c r="D307" s="2"/>
      <c r="E307" s="2"/>
      <c r="F307" s="2"/>
      <c r="G307" s="2"/>
      <c r="H307" s="2"/>
      <c r="I307" s="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</row>
    <row r="308" spans="2:610" x14ac:dyDescent="0.25">
      <c r="B308" s="2"/>
      <c r="C308" s="2"/>
      <c r="D308" s="2"/>
      <c r="E308" s="2"/>
      <c r="F308" s="2"/>
      <c r="G308" s="2"/>
      <c r="H308" s="2"/>
      <c r="I308" s="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</row>
    <row r="309" spans="2:610" x14ac:dyDescent="0.25">
      <c r="B309" s="2"/>
      <c r="C309" s="2"/>
      <c r="D309" s="2"/>
      <c r="E309" s="2"/>
      <c r="F309" s="2"/>
      <c r="G309" s="2"/>
      <c r="H309" s="2"/>
      <c r="I309" s="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</row>
    <row r="310" spans="2:610" x14ac:dyDescent="0.25">
      <c r="B310" s="2"/>
      <c r="C310" s="2"/>
      <c r="D310" s="2"/>
      <c r="E310" s="2"/>
      <c r="F310" s="2"/>
      <c r="G310" s="2"/>
      <c r="H310" s="2"/>
      <c r="I310" s="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</row>
    <row r="311" spans="2:610" x14ac:dyDescent="0.25">
      <c r="B311" s="2"/>
      <c r="C311" s="2"/>
      <c r="D311" s="2"/>
      <c r="E311" s="2"/>
      <c r="F311" s="2"/>
      <c r="G311" s="2"/>
      <c r="H311" s="2"/>
      <c r="I311" s="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</row>
    <row r="312" spans="2:610" x14ac:dyDescent="0.25">
      <c r="B312" s="2"/>
      <c r="C312" s="2"/>
      <c r="D312" s="2"/>
      <c r="E312" s="2"/>
      <c r="F312" s="2"/>
      <c r="G312" s="2"/>
      <c r="H312" s="2"/>
      <c r="I312" s="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</row>
    <row r="313" spans="2:610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</row>
    <row r="314" spans="2:610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</row>
    <row r="315" spans="2:610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</row>
    <row r="316" spans="2:610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</row>
    <row r="317" spans="2:610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</row>
    <row r="318" spans="2:610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</row>
    <row r="319" spans="2:610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</row>
    <row r="320" spans="2:610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</row>
    <row r="321" spans="2:610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</row>
    <row r="322" spans="2:610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</row>
    <row r="323" spans="2:610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</row>
    <row r="324" spans="2:610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</row>
    <row r="325" spans="2:610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</row>
    <row r="326" spans="2:610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</row>
    <row r="327" spans="2:610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</row>
    <row r="328" spans="2:610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</row>
    <row r="329" spans="2:610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</row>
    <row r="330" spans="2:610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</row>
    <row r="331" spans="2:610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</row>
    <row r="332" spans="2:610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</row>
    <row r="333" spans="2:610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</row>
    <row r="334" spans="2:610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</row>
    <row r="335" spans="2:610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</row>
    <row r="336" spans="2:610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</row>
    <row r="337" spans="2:610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</row>
    <row r="338" spans="2:610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</row>
    <row r="339" spans="2:610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</row>
    <row r="340" spans="2:610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</row>
    <row r="341" spans="2:610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</row>
    <row r="342" spans="2:610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</row>
    <row r="343" spans="2:610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</row>
    <row r="344" spans="2:610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</row>
    <row r="345" spans="2:610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</row>
    <row r="346" spans="2:610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</row>
    <row r="347" spans="2:610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</row>
    <row r="348" spans="2:610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</row>
    <row r="349" spans="2:610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</row>
    <row r="350" spans="2:610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</row>
    <row r="351" spans="2:610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</row>
    <row r="352" spans="2:610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</row>
    <row r="353" spans="2:610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</row>
    <row r="354" spans="2:610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</row>
    <row r="355" spans="2:610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</row>
    <row r="356" spans="2:610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</row>
    <row r="357" spans="2:610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</row>
    <row r="358" spans="2:610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</row>
    <row r="359" spans="2:610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</row>
    <row r="360" spans="2:610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</row>
    <row r="361" spans="2:610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</row>
    <row r="362" spans="2:610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</row>
    <row r="363" spans="2:610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</row>
    <row r="364" spans="2:610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</row>
    <row r="365" spans="2:610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</row>
    <row r="366" spans="2:610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</row>
    <row r="367" spans="2:610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</row>
    <row r="368" spans="2:610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</row>
    <row r="369" spans="2:610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</row>
    <row r="370" spans="2:610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</row>
    <row r="371" spans="2:610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</row>
    <row r="372" spans="2:610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</row>
    <row r="373" spans="2:610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</row>
    <row r="374" spans="2:610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</row>
    <row r="375" spans="2:610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</row>
    <row r="376" spans="2:610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</row>
    <row r="377" spans="2:610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</row>
    <row r="378" spans="2:610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</row>
    <row r="379" spans="2:610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</row>
    <row r="380" spans="2:610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</row>
    <row r="381" spans="2:610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</row>
    <row r="382" spans="2:610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</row>
    <row r="383" spans="2:610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</row>
    <row r="384" spans="2:610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</row>
    <row r="385" spans="2:610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</row>
    <row r="386" spans="2:610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</row>
    <row r="387" spans="2:610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</row>
    <row r="388" spans="2:610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</row>
    <row r="389" spans="2:610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</row>
    <row r="390" spans="2:610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</row>
    <row r="391" spans="2:610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</row>
    <row r="392" spans="2:610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</row>
    <row r="393" spans="2:610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</row>
    <row r="394" spans="2:610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</row>
    <row r="395" spans="2:610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</row>
    <row r="396" spans="2:610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</row>
    <row r="397" spans="2:610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</row>
    <row r="398" spans="2:610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</row>
    <row r="399" spans="2:610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</row>
    <row r="400" spans="2:610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</row>
    <row r="401" spans="2:610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</row>
    <row r="402" spans="2:610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</row>
    <row r="403" spans="2:610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</row>
    <row r="404" spans="2:610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</row>
    <row r="405" spans="2:610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</row>
    <row r="406" spans="2:610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</row>
    <row r="407" spans="2:610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</row>
    <row r="408" spans="2:610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</row>
    <row r="409" spans="2:610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</row>
    <row r="410" spans="2:610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</row>
    <row r="411" spans="2:610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</row>
    <row r="412" spans="2:610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</row>
    <row r="413" spans="2:610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</row>
    <row r="414" spans="2:610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</row>
    <row r="415" spans="2:610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</row>
    <row r="416" spans="2:610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</row>
    <row r="417" spans="2:610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</row>
    <row r="418" spans="2:610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</row>
    <row r="419" spans="2:610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</row>
    <row r="420" spans="2:610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</row>
    <row r="421" spans="2:610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</row>
    <row r="422" spans="2:610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</row>
    <row r="423" spans="2:610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</row>
    <row r="424" spans="2:610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</row>
    <row r="425" spans="2:610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</row>
    <row r="426" spans="2:610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</row>
    <row r="427" spans="2:610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</row>
    <row r="428" spans="2:610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</row>
    <row r="429" spans="2:610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</row>
    <row r="430" spans="2:610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</row>
    <row r="431" spans="2:610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</row>
    <row r="432" spans="2:610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</row>
    <row r="433" spans="2:610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</row>
    <row r="434" spans="2:610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</row>
    <row r="435" spans="2:610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</row>
    <row r="436" spans="2:610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</row>
    <row r="437" spans="2:610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</row>
    <row r="438" spans="2:610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</row>
    <row r="439" spans="2:610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</row>
    <row r="440" spans="2:610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</row>
    <row r="441" spans="2:610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</row>
    <row r="442" spans="2:610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</row>
    <row r="443" spans="2:610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</row>
    <row r="444" spans="2:610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</row>
    <row r="445" spans="2:610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</row>
    <row r="446" spans="2:610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</row>
    <row r="447" spans="2:610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</row>
    <row r="448" spans="2:610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</row>
    <row r="449" spans="2:610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</row>
    <row r="450" spans="2:610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</row>
    <row r="451" spans="2:610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</row>
    <row r="452" spans="2:610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</row>
    <row r="453" spans="2:610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</row>
    <row r="454" spans="2:610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</row>
    <row r="455" spans="2:610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</row>
    <row r="456" spans="2:610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</row>
    <row r="457" spans="2:610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</row>
    <row r="458" spans="2:610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</row>
    <row r="459" spans="2:610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</row>
    <row r="460" spans="2:610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</row>
    <row r="461" spans="2:610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</row>
    <row r="462" spans="2:610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</row>
    <row r="463" spans="2:610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</row>
    <row r="464" spans="2:610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</row>
    <row r="465" spans="2:610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</row>
    <row r="466" spans="2:610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</row>
    <row r="467" spans="2:610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</row>
    <row r="468" spans="2:610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</row>
    <row r="469" spans="2:610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</row>
    <row r="470" spans="2:610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</row>
    <row r="471" spans="2:610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</row>
    <row r="472" spans="2:610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</row>
    <row r="473" spans="2:610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</row>
    <row r="474" spans="2:610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</row>
    <row r="475" spans="2:610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</row>
    <row r="476" spans="2:610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</row>
    <row r="477" spans="2:610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</row>
    <row r="478" spans="2:610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</row>
    <row r="479" spans="2:610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</row>
    <row r="480" spans="2:610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</row>
    <row r="481" spans="2:610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</row>
    <row r="482" spans="2:610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</row>
    <row r="483" spans="2:610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</row>
    <row r="484" spans="2:610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</row>
    <row r="485" spans="2:610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</row>
    <row r="486" spans="2:610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</row>
    <row r="487" spans="2:610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</row>
    <row r="488" spans="2:610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</row>
    <row r="489" spans="2:610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</row>
    <row r="490" spans="2:610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</row>
    <row r="491" spans="2:610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</row>
    <row r="492" spans="2:610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</row>
    <row r="493" spans="2:610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</row>
    <row r="494" spans="2:610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</row>
    <row r="495" spans="2:610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</row>
    <row r="496" spans="2:610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</row>
    <row r="497" spans="2:610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</row>
    <row r="498" spans="2:610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</row>
    <row r="499" spans="2:610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</row>
    <row r="500" spans="2:610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</row>
    <row r="501" spans="2:610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</row>
    <row r="502" spans="2:610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</row>
    <row r="503" spans="2:610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</row>
    <row r="504" spans="2:610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</row>
    <row r="505" spans="2:610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</row>
    <row r="506" spans="2:610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</row>
    <row r="507" spans="2:610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</row>
    <row r="508" spans="2:610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</row>
    <row r="509" spans="2:610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</row>
    <row r="510" spans="2:610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</row>
    <row r="511" spans="2:610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</row>
    <row r="512" spans="2:610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</row>
    <row r="513" spans="2:610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</row>
    <row r="514" spans="2:610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</row>
    <row r="515" spans="2:610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</row>
    <row r="516" spans="2:610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</row>
    <row r="517" spans="2:610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</row>
    <row r="518" spans="2:610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</row>
    <row r="519" spans="2:610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</row>
    <row r="520" spans="2:610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</row>
    <row r="521" spans="2:610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</row>
    <row r="522" spans="2:610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</row>
    <row r="523" spans="2:610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</row>
    <row r="524" spans="2:610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</row>
    <row r="525" spans="2:610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</row>
    <row r="526" spans="2:610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</row>
    <row r="527" spans="2:610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</row>
    <row r="528" spans="2:610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</row>
    <row r="529" spans="2:610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</row>
    <row r="530" spans="2:610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</row>
    <row r="531" spans="2:610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</row>
    <row r="532" spans="2:610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</row>
    <row r="533" spans="2:610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</row>
    <row r="534" spans="2:610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</row>
    <row r="535" spans="2:610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</row>
    <row r="536" spans="2:610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</row>
    <row r="537" spans="2:610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</row>
    <row r="538" spans="2:610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</row>
    <row r="539" spans="2:610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</row>
    <row r="540" spans="2:610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</row>
    <row r="541" spans="2:610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</row>
    <row r="542" spans="2:610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</row>
    <row r="543" spans="2:610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</row>
    <row r="544" spans="2:610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</row>
    <row r="545" spans="2:610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</row>
    <row r="546" spans="2:610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</row>
    <row r="547" spans="2:610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</row>
    <row r="548" spans="2:610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</row>
    <row r="549" spans="2:610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</row>
    <row r="550" spans="2:610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</row>
    <row r="551" spans="2:610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</row>
    <row r="552" spans="2:610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</row>
    <row r="553" spans="2:610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</row>
    <row r="554" spans="2:610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</row>
    <row r="555" spans="2:610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</row>
    <row r="556" spans="2:610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</row>
    <row r="557" spans="2:610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</row>
    <row r="558" spans="2:610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</row>
    <row r="559" spans="2:610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</row>
    <row r="560" spans="2:610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</row>
    <row r="561" spans="2:610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</row>
    <row r="562" spans="2:610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</row>
    <row r="563" spans="2:610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</row>
    <row r="564" spans="2:610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</row>
    <row r="565" spans="2:610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</row>
    <row r="566" spans="2:610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</row>
    <row r="567" spans="2:610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</row>
    <row r="568" spans="2:610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</row>
    <row r="569" spans="2:610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</row>
    <row r="570" spans="2:610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</row>
    <row r="571" spans="2:610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</row>
    <row r="572" spans="2:610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</row>
    <row r="573" spans="2:610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</row>
    <row r="574" spans="2:610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</row>
    <row r="575" spans="2:610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</row>
    <row r="576" spans="2:610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</row>
    <row r="577" spans="2:610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</row>
    <row r="578" spans="2:610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</row>
    <row r="579" spans="2:610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</row>
    <row r="580" spans="2:610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</row>
    <row r="581" spans="2:610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</row>
    <row r="582" spans="2:610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</row>
    <row r="583" spans="2:610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</row>
    <row r="584" spans="2:610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</row>
    <row r="585" spans="2:610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</row>
    <row r="586" spans="2:610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</row>
    <row r="587" spans="2:610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</row>
    <row r="588" spans="2:610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</row>
    <row r="589" spans="2:610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</row>
    <row r="590" spans="2:610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</row>
    <row r="591" spans="2:610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</row>
    <row r="592" spans="2:610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</row>
    <row r="593" spans="2:610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</row>
    <row r="594" spans="2:610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</row>
    <row r="595" spans="2:610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</row>
    <row r="596" spans="2:610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</row>
    <row r="597" spans="2:610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</row>
    <row r="598" spans="2:610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</row>
    <row r="599" spans="2:610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</row>
    <row r="600" spans="2:610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</row>
    <row r="601" spans="2:610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</row>
    <row r="602" spans="2:610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</row>
    <row r="603" spans="2:610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</row>
    <row r="604" spans="2:610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</row>
    <row r="605" spans="2:610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</row>
    <row r="606" spans="2:610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</row>
    <row r="607" spans="2:610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</row>
    <row r="608" spans="2:610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</row>
    <row r="609" spans="2:610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</row>
    <row r="610" spans="2:610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</row>
    <row r="611" spans="2:610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</row>
    <row r="612" spans="2:610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</row>
    <row r="613" spans="2:610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</row>
    <row r="614" spans="2:610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</row>
    <row r="615" spans="2:610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</row>
    <row r="616" spans="2:610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</row>
    <row r="617" spans="2:610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</row>
    <row r="618" spans="2:610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</row>
    <row r="619" spans="2:610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</row>
    <row r="620" spans="2:610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</row>
    <row r="621" spans="2:610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</row>
    <row r="622" spans="2:610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</row>
    <row r="623" spans="2:610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</row>
    <row r="624" spans="2:610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</row>
    <row r="625" spans="2:610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</row>
    <row r="626" spans="2:610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</row>
    <row r="627" spans="2:610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</row>
    <row r="628" spans="2:610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</row>
    <row r="629" spans="2:610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</row>
    <row r="630" spans="2:610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</row>
    <row r="631" spans="2:610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</row>
    <row r="632" spans="2:610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</row>
    <row r="633" spans="2:610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</row>
    <row r="634" spans="2:610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</row>
    <row r="635" spans="2:610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</row>
    <row r="636" spans="2:610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</row>
    <row r="637" spans="2:610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</row>
    <row r="638" spans="2:610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</row>
    <row r="639" spans="2:610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</row>
    <row r="640" spans="2:610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</row>
    <row r="641" spans="2:610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</row>
    <row r="642" spans="2:610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</row>
    <row r="643" spans="2:610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</row>
    <row r="644" spans="2:610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</row>
    <row r="645" spans="2:610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</row>
    <row r="646" spans="2:610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</row>
    <row r="647" spans="2:610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</row>
    <row r="648" spans="2:610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</row>
    <row r="649" spans="2:610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</row>
    <row r="650" spans="2:610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</row>
    <row r="651" spans="2:610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</row>
    <row r="652" spans="2:610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</row>
    <row r="653" spans="2:610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</row>
    <row r="654" spans="2:610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</row>
    <row r="655" spans="2:610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</row>
    <row r="656" spans="2:610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</row>
    <row r="657" spans="2:610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</row>
    <row r="658" spans="2:610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</row>
    <row r="659" spans="2:610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</row>
    <row r="660" spans="2:610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</row>
    <row r="661" spans="2:610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</row>
    <row r="662" spans="2:610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</row>
    <row r="663" spans="2:610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</row>
    <row r="664" spans="2:610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</row>
    <row r="665" spans="2:610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</row>
    <row r="666" spans="2:610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</row>
    <row r="667" spans="2:610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</row>
    <row r="668" spans="2:610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</row>
    <row r="669" spans="2:610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</row>
    <row r="670" spans="2:610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</row>
    <row r="671" spans="2:610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</row>
    <row r="672" spans="2:610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</row>
    <row r="673" spans="2:610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</row>
    <row r="674" spans="2:610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</row>
    <row r="675" spans="2:610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</row>
    <row r="676" spans="2:610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</row>
    <row r="677" spans="2:610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</row>
    <row r="678" spans="2:610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</row>
    <row r="679" spans="2:610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</row>
    <row r="680" spans="2:610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</row>
    <row r="681" spans="2:610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</row>
    <row r="682" spans="2:610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</row>
    <row r="683" spans="2:610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</row>
    <row r="684" spans="2:610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</row>
    <row r="685" spans="2:610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</row>
    <row r="686" spans="2:610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</row>
    <row r="687" spans="2:610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</row>
    <row r="688" spans="2:610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</row>
    <row r="689" spans="2:610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</row>
    <row r="690" spans="2:610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</row>
    <row r="691" spans="2:610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</row>
    <row r="692" spans="2:610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</row>
    <row r="693" spans="2:610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</row>
    <row r="694" spans="2:610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</row>
    <row r="695" spans="2:610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</row>
    <row r="696" spans="2:610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</row>
    <row r="697" spans="2:610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</row>
    <row r="698" spans="2:610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</row>
    <row r="699" spans="2:610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</row>
    <row r="700" spans="2:610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</row>
    <row r="701" spans="2:610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</row>
    <row r="702" spans="2:610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</row>
    <row r="703" spans="2:610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</row>
    <row r="704" spans="2:610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</row>
    <row r="705" spans="2:610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</row>
    <row r="706" spans="2:610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</row>
    <row r="707" spans="2:610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</row>
    <row r="708" spans="2:610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</row>
    <row r="709" spans="2:610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</row>
    <row r="710" spans="2:610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</row>
    <row r="711" spans="2:610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</row>
    <row r="712" spans="2:610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</row>
    <row r="713" spans="2:610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</row>
    <row r="714" spans="2:610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</row>
    <row r="715" spans="2:610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</row>
    <row r="716" spans="2:610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</row>
    <row r="717" spans="2:610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</row>
    <row r="718" spans="2:610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</row>
    <row r="719" spans="2:610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</row>
    <row r="720" spans="2:610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</row>
    <row r="721" spans="2:610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</row>
    <row r="722" spans="2:610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</row>
    <row r="723" spans="2:610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</row>
    <row r="724" spans="2:610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</row>
    <row r="725" spans="2:610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</row>
    <row r="726" spans="2:610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</row>
    <row r="727" spans="2:610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</row>
    <row r="728" spans="2:610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</row>
    <row r="729" spans="2:610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</row>
    <row r="730" spans="2:610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</row>
  </sheetData>
  <mergeCells count="113">
    <mergeCell ref="P5:Q6"/>
    <mergeCell ref="R5:S6"/>
    <mergeCell ref="T5:U6"/>
    <mergeCell ref="V5:W6"/>
    <mergeCell ref="X5:Y6"/>
    <mergeCell ref="Z5:AA6"/>
    <mergeCell ref="A4:O4"/>
    <mergeCell ref="A5:A6"/>
    <mergeCell ref="B5:C6"/>
    <mergeCell ref="D5:E6"/>
    <mergeCell ref="F5:G6"/>
    <mergeCell ref="H5:I6"/>
    <mergeCell ref="J5:K6"/>
    <mergeCell ref="L5:M6"/>
    <mergeCell ref="N5:O6"/>
    <mergeCell ref="AN5:AO6"/>
    <mergeCell ref="AP5:AQ6"/>
    <mergeCell ref="AR5:AS6"/>
    <mergeCell ref="AT5:AU6"/>
    <mergeCell ref="AV5:AW6"/>
    <mergeCell ref="AZ5:BA6"/>
    <mergeCell ref="AX5:AY6"/>
    <mergeCell ref="AB5:AC6"/>
    <mergeCell ref="AD5:AE6"/>
    <mergeCell ref="AF5:AG6"/>
    <mergeCell ref="AH5:AI6"/>
    <mergeCell ref="AJ5:AK6"/>
    <mergeCell ref="AL5:AM6"/>
    <mergeCell ref="BN5:BO6"/>
    <mergeCell ref="BP5:BQ6"/>
    <mergeCell ref="BR5:BS6"/>
    <mergeCell ref="BT5:BU6"/>
    <mergeCell ref="BV5:BW6"/>
    <mergeCell ref="BX5:BY6"/>
    <mergeCell ref="BB5:BC6"/>
    <mergeCell ref="BD5:BE6"/>
    <mergeCell ref="BF5:BG6"/>
    <mergeCell ref="BH5:BI6"/>
    <mergeCell ref="BJ5:BK6"/>
    <mergeCell ref="BL5:BM6"/>
    <mergeCell ref="CL5:CM6"/>
    <mergeCell ref="CN5:CO6"/>
    <mergeCell ref="CR5:CS6"/>
    <mergeCell ref="CT5:CU6"/>
    <mergeCell ref="CV5:CW6"/>
    <mergeCell ref="CX5:CY6"/>
    <mergeCell ref="CP5:CQ6"/>
    <mergeCell ref="BZ5:CA6"/>
    <mergeCell ref="CB5:CC6"/>
    <mergeCell ref="CD5:CE6"/>
    <mergeCell ref="CF5:CG6"/>
    <mergeCell ref="CH5:CI6"/>
    <mergeCell ref="CJ5:CK6"/>
    <mergeCell ref="DL5:DM6"/>
    <mergeCell ref="DN5:DO6"/>
    <mergeCell ref="DP5:DQ6"/>
    <mergeCell ref="DR5:DS6"/>
    <mergeCell ref="DT5:DU6"/>
    <mergeCell ref="DV5:DW6"/>
    <mergeCell ref="CZ5:DA6"/>
    <mergeCell ref="DB5:DC6"/>
    <mergeCell ref="DD5:DE6"/>
    <mergeCell ref="DF5:DG6"/>
    <mergeCell ref="DH5:DI6"/>
    <mergeCell ref="DJ5:DK6"/>
    <mergeCell ref="EJ5:EK6"/>
    <mergeCell ref="EL5:EM6"/>
    <mergeCell ref="EN5:EO6"/>
    <mergeCell ref="EP5:EQ6"/>
    <mergeCell ref="ER5:ES6"/>
    <mergeCell ref="ET5:EU6"/>
    <mergeCell ref="DX5:DY6"/>
    <mergeCell ref="DZ5:EA6"/>
    <mergeCell ref="EB5:EC6"/>
    <mergeCell ref="ED5:EE6"/>
    <mergeCell ref="EF5:EG6"/>
    <mergeCell ref="EH5:EI6"/>
    <mergeCell ref="FH5:FI6"/>
    <mergeCell ref="FJ5:FK6"/>
    <mergeCell ref="FL5:FM6"/>
    <mergeCell ref="FN5:FO6"/>
    <mergeCell ref="FP5:FQ6"/>
    <mergeCell ref="FR5:FS6"/>
    <mergeCell ref="EV5:EW6"/>
    <mergeCell ref="EX5:EY6"/>
    <mergeCell ref="EZ5:FA6"/>
    <mergeCell ref="FB5:FC6"/>
    <mergeCell ref="FD5:FE6"/>
    <mergeCell ref="FF5:FG6"/>
    <mergeCell ref="GF5:GG6"/>
    <mergeCell ref="GH5:GI6"/>
    <mergeCell ref="GJ5:GK6"/>
    <mergeCell ref="GL5:GM6"/>
    <mergeCell ref="GN5:GO6"/>
    <mergeCell ref="GP5:GQ6"/>
    <mergeCell ref="FT5:FU6"/>
    <mergeCell ref="FV5:FW6"/>
    <mergeCell ref="FX5:FY6"/>
    <mergeCell ref="FZ5:GA6"/>
    <mergeCell ref="GB5:GC6"/>
    <mergeCell ref="GD5:GE6"/>
    <mergeCell ref="GV154:GV158"/>
    <mergeCell ref="GX154:GY156"/>
    <mergeCell ref="GZ155:HA155"/>
    <mergeCell ref="GZ157:HA157"/>
    <mergeCell ref="HD155:HE155"/>
    <mergeCell ref="HD5:HE6"/>
    <mergeCell ref="GR5:GS6"/>
    <mergeCell ref="GT5:GU6"/>
    <mergeCell ref="GV5:GW6"/>
    <mergeCell ref="GX5:GY6"/>
    <mergeCell ref="GZ5:HA6"/>
    <mergeCell ref="HB5:HC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2020-11-25T13:28:43Z</dcterms:modified>
</cp:coreProperties>
</file>