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schenko.os\Desktop\Форма 0503317\2020\ИЮНЬ\"/>
    </mc:Choice>
  </mc:AlternateContent>
  <bookViews>
    <workbookView xWindow="0" yWindow="0" windowWidth="28800" windowHeight="11745" tabRatio="588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Поселения!$A$2:$DP$148</definedName>
  </definedNames>
  <calcPr calcId="152511"/>
</workbook>
</file>

<file path=xl/calcChain.xml><?xml version="1.0" encoding="utf-8"?>
<calcChain xmlns="http://schemas.openxmlformats.org/spreadsheetml/2006/main">
  <c r="AR61" i="3" l="1"/>
  <c r="AQ61" i="3"/>
  <c r="AR66" i="3"/>
  <c r="AQ66" i="3"/>
  <c r="CF142" i="3" l="1"/>
  <c r="CE142" i="3"/>
  <c r="CF141" i="3"/>
  <c r="CE141" i="3"/>
  <c r="CF140" i="3"/>
  <c r="CE140" i="3"/>
  <c r="CF139" i="3"/>
  <c r="CE139" i="3"/>
  <c r="CF137" i="3"/>
  <c r="CE137" i="3"/>
  <c r="CF136" i="3"/>
  <c r="CE136" i="3"/>
  <c r="CF135" i="3"/>
  <c r="CE135" i="3"/>
  <c r="CF134" i="3"/>
  <c r="CE134" i="3"/>
  <c r="CF133" i="3"/>
  <c r="CE133" i="3"/>
  <c r="CF132" i="3"/>
  <c r="CE132" i="3"/>
  <c r="CF130" i="3"/>
  <c r="CE130" i="3"/>
  <c r="CF129" i="3"/>
  <c r="CE129" i="3"/>
  <c r="CF128" i="3"/>
  <c r="CE128" i="3"/>
  <c r="CF127" i="3"/>
  <c r="CE127" i="3"/>
  <c r="CF126" i="3"/>
  <c r="CE126" i="3"/>
  <c r="CF125" i="3"/>
  <c r="CE125" i="3"/>
  <c r="CF124" i="3"/>
  <c r="CE124" i="3"/>
  <c r="CF123" i="3"/>
  <c r="CE123" i="3"/>
  <c r="CF121" i="3"/>
  <c r="CE121" i="3"/>
  <c r="CF120" i="3"/>
  <c r="CE120" i="3"/>
  <c r="CF119" i="3"/>
  <c r="CE119" i="3"/>
  <c r="CF118" i="3"/>
  <c r="CE118" i="3"/>
  <c r="CF117" i="3"/>
  <c r="CE117" i="3"/>
  <c r="CF116" i="3"/>
  <c r="CE116" i="3"/>
  <c r="CF114" i="3"/>
  <c r="CE114" i="3"/>
  <c r="CF113" i="3"/>
  <c r="CE113" i="3"/>
  <c r="CF112" i="3"/>
  <c r="CE112" i="3"/>
  <c r="CF111" i="3"/>
  <c r="CE111" i="3"/>
  <c r="CF110" i="3"/>
  <c r="CE110" i="3"/>
  <c r="CF109" i="3"/>
  <c r="CE109" i="3"/>
  <c r="CF107" i="3"/>
  <c r="CE107" i="3"/>
  <c r="CF106" i="3"/>
  <c r="CE106" i="3"/>
  <c r="CF105" i="3"/>
  <c r="CE105" i="3"/>
  <c r="CF104" i="3"/>
  <c r="CE104" i="3"/>
  <c r="CF103" i="3"/>
  <c r="CE103" i="3"/>
  <c r="CF102" i="3"/>
  <c r="CE102" i="3"/>
  <c r="CF100" i="3"/>
  <c r="CE100" i="3"/>
  <c r="CF99" i="3"/>
  <c r="CE99" i="3"/>
  <c r="CF98" i="3"/>
  <c r="CE98" i="3"/>
  <c r="CF97" i="3"/>
  <c r="CE97" i="3"/>
  <c r="CF95" i="3"/>
  <c r="CE95" i="3"/>
  <c r="CF94" i="3"/>
  <c r="CE94" i="3"/>
  <c r="CF93" i="3"/>
  <c r="CE93" i="3"/>
  <c r="CF92" i="3"/>
  <c r="CE92" i="3"/>
  <c r="CF91" i="3"/>
  <c r="CE91" i="3"/>
  <c r="CF89" i="3"/>
  <c r="CE89" i="3"/>
  <c r="CF88" i="3"/>
  <c r="CE88" i="3"/>
  <c r="CF87" i="3"/>
  <c r="CE87" i="3"/>
  <c r="CF86" i="3"/>
  <c r="CE86" i="3"/>
  <c r="CF85" i="3"/>
  <c r="CE85" i="3"/>
  <c r="CF83" i="3"/>
  <c r="CE83" i="3"/>
  <c r="CF82" i="3"/>
  <c r="CE82" i="3"/>
  <c r="CF81" i="3"/>
  <c r="CE81" i="3"/>
  <c r="CF79" i="3"/>
  <c r="CE79" i="3"/>
  <c r="CF78" i="3"/>
  <c r="CE78" i="3"/>
  <c r="CF77" i="3"/>
  <c r="CE77" i="3"/>
  <c r="CF76" i="3"/>
  <c r="CE76" i="3"/>
  <c r="CF74" i="3"/>
  <c r="CE74" i="3"/>
  <c r="CF73" i="3"/>
  <c r="CE73" i="3"/>
  <c r="CF72" i="3"/>
  <c r="CE72" i="3"/>
  <c r="CF71" i="3"/>
  <c r="CE71" i="3"/>
  <c r="CF70" i="3"/>
  <c r="CE70" i="3"/>
  <c r="CF68" i="3"/>
  <c r="CE68" i="3"/>
  <c r="CF67" i="3"/>
  <c r="CE67" i="3"/>
  <c r="CF66" i="3"/>
  <c r="CE66" i="3"/>
  <c r="CF65" i="3"/>
  <c r="CE65" i="3"/>
  <c r="CF64" i="3"/>
  <c r="CE64" i="3"/>
  <c r="CF62" i="3"/>
  <c r="CE62" i="3"/>
  <c r="CF61" i="3"/>
  <c r="CE61" i="3"/>
  <c r="CF60" i="3"/>
  <c r="CE60" i="3"/>
  <c r="CF59" i="3"/>
  <c r="CE59" i="3"/>
  <c r="CF58" i="3"/>
  <c r="CE58" i="3"/>
  <c r="CF57" i="3"/>
  <c r="CE57" i="3"/>
  <c r="CF55" i="3"/>
  <c r="CE55" i="3"/>
  <c r="CF54" i="3"/>
  <c r="CE54" i="3"/>
  <c r="CF53" i="3"/>
  <c r="CE53" i="3"/>
  <c r="CF52" i="3"/>
  <c r="CE52" i="3"/>
  <c r="CF51" i="3"/>
  <c r="CE51" i="3"/>
  <c r="CF50" i="3"/>
  <c r="CE50" i="3"/>
  <c r="CF49" i="3"/>
  <c r="CE49" i="3"/>
  <c r="CF47" i="3"/>
  <c r="CE47" i="3"/>
  <c r="CF46" i="3"/>
  <c r="CE46" i="3"/>
  <c r="CF45" i="3"/>
  <c r="CE45" i="3"/>
  <c r="CF44" i="3"/>
  <c r="CE44" i="3"/>
  <c r="CF43" i="3"/>
  <c r="CE43" i="3"/>
  <c r="CF41" i="3"/>
  <c r="CE41" i="3"/>
  <c r="CF40" i="3"/>
  <c r="CE40" i="3"/>
  <c r="CF39" i="3"/>
  <c r="CE39" i="3"/>
  <c r="CF38" i="3"/>
  <c r="CE38" i="3"/>
  <c r="CF37" i="3"/>
  <c r="CE37" i="3"/>
  <c r="CF36" i="3"/>
  <c r="CE36" i="3"/>
  <c r="CF35" i="3"/>
  <c r="CE35" i="3"/>
  <c r="CF34" i="3"/>
  <c r="CE34" i="3"/>
  <c r="CF33" i="3"/>
  <c r="CE33" i="3"/>
  <c r="CF32" i="3"/>
  <c r="CE32" i="3"/>
  <c r="CF31" i="3"/>
  <c r="CE31" i="3"/>
  <c r="CF29" i="3"/>
  <c r="CE29" i="3"/>
  <c r="CF28" i="3"/>
  <c r="CE28" i="3"/>
  <c r="CF27" i="3"/>
  <c r="CE27" i="3"/>
  <c r="CF26" i="3"/>
  <c r="CE26" i="3"/>
  <c r="CF25" i="3"/>
  <c r="CE25" i="3"/>
  <c r="CF23" i="3"/>
  <c r="CE23" i="3"/>
  <c r="CF22" i="3"/>
  <c r="CE22" i="3"/>
  <c r="CF21" i="3"/>
  <c r="CE21" i="3"/>
  <c r="CF20" i="3"/>
  <c r="CE20" i="3"/>
  <c r="CF19" i="3"/>
  <c r="CE19" i="3"/>
  <c r="CF17" i="3"/>
  <c r="CE17" i="3"/>
  <c r="CF16" i="3"/>
  <c r="CE16" i="3"/>
  <c r="CF15" i="3"/>
  <c r="CE15" i="3"/>
  <c r="CF14" i="3"/>
  <c r="CE14" i="3"/>
  <c r="CF13" i="3"/>
  <c r="CE13" i="3"/>
  <c r="CF12" i="3"/>
  <c r="CE12" i="3"/>
  <c r="CF10" i="3"/>
  <c r="CE10" i="3"/>
  <c r="CF9" i="3"/>
  <c r="CE9" i="3"/>
  <c r="CF8" i="3"/>
  <c r="CE8" i="3"/>
  <c r="CF7" i="3"/>
  <c r="CE7" i="3"/>
  <c r="AL96" i="3"/>
  <c r="AM96" i="3"/>
  <c r="CF138" i="3" l="1"/>
  <c r="CE138" i="3"/>
  <c r="CF131" i="3"/>
  <c r="CE131" i="3"/>
  <c r="CF122" i="3"/>
  <c r="CE122" i="3"/>
  <c r="CF115" i="3"/>
  <c r="CE115" i="3"/>
  <c r="CF108" i="3"/>
  <c r="CE108" i="3"/>
  <c r="CF101" i="3"/>
  <c r="CE101" i="3"/>
  <c r="CF96" i="3"/>
  <c r="CE96" i="3"/>
  <c r="CF90" i="3"/>
  <c r="CE90" i="3"/>
  <c r="CF84" i="3"/>
  <c r="CE84" i="3"/>
  <c r="CF80" i="3"/>
  <c r="CE80" i="3"/>
  <c r="CF75" i="3"/>
  <c r="CE75" i="3"/>
  <c r="CF69" i="3"/>
  <c r="CE69" i="3"/>
  <c r="CF63" i="3"/>
  <c r="CE63" i="3"/>
  <c r="CF56" i="3"/>
  <c r="CE56" i="3"/>
  <c r="CF48" i="3"/>
  <c r="CE48" i="3"/>
  <c r="CF42" i="3"/>
  <c r="CE42" i="3"/>
  <c r="CF30" i="3"/>
  <c r="CE30" i="3"/>
  <c r="CF24" i="3"/>
  <c r="CE24" i="3"/>
  <c r="CF18" i="3"/>
  <c r="CE18" i="3"/>
  <c r="CF11" i="3"/>
  <c r="CE11" i="3"/>
  <c r="CF146" i="3"/>
  <c r="CE146" i="3"/>
  <c r="CF145" i="3"/>
  <c r="CE145" i="3"/>
  <c r="CF6" i="3"/>
  <c r="CE6" i="3"/>
  <c r="CE143" i="3" l="1"/>
  <c r="CF143" i="3"/>
  <c r="DI146" i="3"/>
  <c r="DI145" i="3"/>
  <c r="DI138" i="3"/>
  <c r="DI131" i="3"/>
  <c r="DI122" i="3"/>
  <c r="DI115" i="3"/>
  <c r="DI108" i="3"/>
  <c r="DI101" i="3"/>
  <c r="DI96" i="3"/>
  <c r="DI90" i="3"/>
  <c r="DI84" i="3"/>
  <c r="DI80" i="3"/>
  <c r="DI75" i="3"/>
  <c r="DI69" i="3"/>
  <c r="DI63" i="3"/>
  <c r="DI56" i="3"/>
  <c r="DI48" i="3"/>
  <c r="DI42" i="3"/>
  <c r="DI30" i="3"/>
  <c r="DI24" i="3"/>
  <c r="DI18" i="3"/>
  <c r="DI11" i="3"/>
  <c r="DI6" i="3"/>
  <c r="DI5" i="3"/>
  <c r="DM146" i="3"/>
  <c r="DL146" i="3"/>
  <c r="DM145" i="3"/>
  <c r="DL145" i="3"/>
  <c r="DM138" i="3"/>
  <c r="DL138" i="3"/>
  <c r="DM131" i="3"/>
  <c r="DL131" i="3"/>
  <c r="DM122" i="3"/>
  <c r="DL122" i="3"/>
  <c r="DM115" i="3"/>
  <c r="DL115" i="3"/>
  <c r="DM108" i="3"/>
  <c r="DL108" i="3"/>
  <c r="DM101" i="3"/>
  <c r="DL101" i="3"/>
  <c r="DM96" i="3"/>
  <c r="DL96" i="3"/>
  <c r="DM90" i="3"/>
  <c r="DL90" i="3"/>
  <c r="DM84" i="3"/>
  <c r="DL84" i="3"/>
  <c r="DM80" i="3"/>
  <c r="DL80" i="3"/>
  <c r="DM75" i="3"/>
  <c r="DL75" i="3"/>
  <c r="DM69" i="3"/>
  <c r="DL69" i="3"/>
  <c r="DM63" i="3"/>
  <c r="DL63" i="3"/>
  <c r="DM56" i="3"/>
  <c r="DL56" i="3"/>
  <c r="DM48" i="3"/>
  <c r="DL48" i="3"/>
  <c r="DM42" i="3"/>
  <c r="DL42" i="3"/>
  <c r="DM30" i="3"/>
  <c r="DL30" i="3"/>
  <c r="DM24" i="3"/>
  <c r="DL24" i="3"/>
  <c r="DM18" i="3"/>
  <c r="DL18" i="3"/>
  <c r="DM11" i="3"/>
  <c r="DL11" i="3"/>
  <c r="DM6" i="3"/>
  <c r="DM143" i="3" s="1"/>
  <c r="DL6" i="3"/>
  <c r="DL143" i="3" s="1"/>
  <c r="DN146" i="3"/>
  <c r="DN145" i="3"/>
  <c r="DN138" i="3"/>
  <c r="DN143" i="3" s="1"/>
  <c r="DN131" i="3"/>
  <c r="DN122" i="3"/>
  <c r="DN115" i="3"/>
  <c r="DN108" i="3"/>
  <c r="DN101" i="3"/>
  <c r="DN96" i="3"/>
  <c r="DN90" i="3"/>
  <c r="DN84" i="3"/>
  <c r="DN80" i="3"/>
  <c r="DN75" i="3"/>
  <c r="DN69" i="3"/>
  <c r="DN63" i="3"/>
  <c r="DN56" i="3"/>
  <c r="DN48" i="3"/>
  <c r="DN42" i="3"/>
  <c r="DN30" i="3"/>
  <c r="DN24" i="3"/>
  <c r="DN18" i="3"/>
  <c r="DN11" i="3"/>
  <c r="DN6" i="3"/>
  <c r="DJ146" i="3"/>
  <c r="DJ145" i="3"/>
  <c r="DJ138" i="3"/>
  <c r="DJ131" i="3"/>
  <c r="DJ122" i="3"/>
  <c r="DJ115" i="3"/>
  <c r="DJ108" i="3"/>
  <c r="DJ101" i="3"/>
  <c r="DJ96" i="3"/>
  <c r="DJ90" i="3"/>
  <c r="DJ84" i="3"/>
  <c r="DJ80" i="3"/>
  <c r="DJ75" i="3"/>
  <c r="DJ69" i="3"/>
  <c r="DJ63" i="3"/>
  <c r="DJ56" i="3"/>
  <c r="DJ48" i="3"/>
  <c r="DJ42" i="3"/>
  <c r="DJ30" i="3"/>
  <c r="DJ24" i="3"/>
  <c r="DJ18" i="3"/>
  <c r="DJ11" i="3"/>
  <c r="DJ6" i="3"/>
  <c r="DJ143" i="3" s="1"/>
  <c r="DJ5" i="3"/>
  <c r="DE146" i="3"/>
  <c r="DD146" i="3"/>
  <c r="DE145" i="3"/>
  <c r="DD145" i="3"/>
  <c r="DE138" i="3"/>
  <c r="DD138" i="3"/>
  <c r="DE131" i="3"/>
  <c r="DD131" i="3"/>
  <c r="DE122" i="3"/>
  <c r="DD122" i="3"/>
  <c r="DE115" i="3"/>
  <c r="DD115" i="3"/>
  <c r="DE108" i="3"/>
  <c r="DD108" i="3"/>
  <c r="DE101" i="3"/>
  <c r="DD101" i="3"/>
  <c r="DE96" i="3"/>
  <c r="DD96" i="3"/>
  <c r="DE90" i="3"/>
  <c r="DD90" i="3"/>
  <c r="DE84" i="3"/>
  <c r="DD84" i="3"/>
  <c r="DE80" i="3"/>
  <c r="DD80" i="3"/>
  <c r="DE75" i="3"/>
  <c r="DD75" i="3"/>
  <c r="DE69" i="3"/>
  <c r="DD69" i="3"/>
  <c r="DE63" i="3"/>
  <c r="DD63" i="3"/>
  <c r="DE56" i="3"/>
  <c r="DD56" i="3"/>
  <c r="DE48" i="3"/>
  <c r="DD48" i="3"/>
  <c r="DE42" i="3"/>
  <c r="DD42" i="3"/>
  <c r="DE30" i="3"/>
  <c r="DD30" i="3"/>
  <c r="DE24" i="3"/>
  <c r="DD24" i="3"/>
  <c r="DE18" i="3"/>
  <c r="DD18" i="3"/>
  <c r="DE11" i="3"/>
  <c r="DD11" i="3"/>
  <c r="DE6" i="3"/>
  <c r="DE143" i="3" s="1"/>
  <c r="DD6" i="3"/>
  <c r="DD143" i="3" s="1"/>
  <c r="DD5" i="3"/>
  <c r="DE5" i="3" s="1"/>
  <c r="CZ146" i="3"/>
  <c r="CY146" i="3"/>
  <c r="CZ145" i="3"/>
  <c r="CY145" i="3"/>
  <c r="CZ138" i="3"/>
  <c r="CY138" i="3"/>
  <c r="CZ131" i="3"/>
  <c r="CY131" i="3"/>
  <c r="CZ122" i="3"/>
  <c r="CY122" i="3"/>
  <c r="CZ115" i="3"/>
  <c r="CY115" i="3"/>
  <c r="CZ108" i="3"/>
  <c r="CY108" i="3"/>
  <c r="CZ101" i="3"/>
  <c r="CY101" i="3"/>
  <c r="CZ96" i="3"/>
  <c r="CY96" i="3"/>
  <c r="CZ90" i="3"/>
  <c r="CY90" i="3"/>
  <c r="CZ84" i="3"/>
  <c r="CY84" i="3"/>
  <c r="CZ80" i="3"/>
  <c r="CY80" i="3"/>
  <c r="CZ75" i="3"/>
  <c r="CY75" i="3"/>
  <c r="CZ69" i="3"/>
  <c r="CY69" i="3"/>
  <c r="CZ63" i="3"/>
  <c r="CY63" i="3"/>
  <c r="CZ56" i="3"/>
  <c r="CY56" i="3"/>
  <c r="CZ48" i="3"/>
  <c r="CY48" i="3"/>
  <c r="CZ42" i="3"/>
  <c r="CY42" i="3"/>
  <c r="CZ30" i="3"/>
  <c r="CY30" i="3"/>
  <c r="CZ24" i="3"/>
  <c r="CY24" i="3"/>
  <c r="CZ18" i="3"/>
  <c r="CY18" i="3"/>
  <c r="CZ11" i="3"/>
  <c r="CY11" i="3"/>
  <c r="CZ6" i="3"/>
  <c r="CZ143" i="3" s="1"/>
  <c r="CY6" i="3"/>
  <c r="CY143" i="3" s="1"/>
  <c r="CY5" i="3"/>
  <c r="CZ5" i="3" s="1"/>
  <c r="DA5" i="3" s="1"/>
  <c r="DF146" i="3"/>
  <c r="DF145" i="3"/>
  <c r="DF138" i="3"/>
  <c r="DF131" i="3"/>
  <c r="DF143" i="3" s="1"/>
  <c r="DF122" i="3"/>
  <c r="DF115" i="3"/>
  <c r="DF108" i="3"/>
  <c r="DF101" i="3"/>
  <c r="DF96" i="3"/>
  <c r="DF90" i="3"/>
  <c r="DF84" i="3"/>
  <c r="DF80" i="3"/>
  <c r="DF75" i="3"/>
  <c r="DF69" i="3"/>
  <c r="DF63" i="3"/>
  <c r="DF56" i="3"/>
  <c r="DF48" i="3"/>
  <c r="DF42" i="3"/>
  <c r="DF30" i="3"/>
  <c r="DF24" i="3"/>
  <c r="DF18" i="3"/>
  <c r="DF11" i="3"/>
  <c r="DF6" i="3"/>
  <c r="DA146" i="3"/>
  <c r="DA145" i="3"/>
  <c r="DA138" i="3"/>
  <c r="DA143" i="3" s="1"/>
  <c r="DA131" i="3"/>
  <c r="DA122" i="3"/>
  <c r="DA115" i="3"/>
  <c r="DA108" i="3"/>
  <c r="DA101" i="3"/>
  <c r="DA96" i="3"/>
  <c r="DA90" i="3"/>
  <c r="DA84" i="3"/>
  <c r="DA80" i="3"/>
  <c r="DA75" i="3"/>
  <c r="DA69" i="3"/>
  <c r="DA63" i="3"/>
  <c r="DA56" i="3"/>
  <c r="DA48" i="3"/>
  <c r="DA42" i="3"/>
  <c r="DA30" i="3"/>
  <c r="DA24" i="3"/>
  <c r="DA18" i="3"/>
  <c r="DA11" i="3"/>
  <c r="DA6" i="3"/>
  <c r="CU146" i="3"/>
  <c r="CT146" i="3"/>
  <c r="CU145" i="3"/>
  <c r="CT145" i="3"/>
  <c r="CU138" i="3"/>
  <c r="CT138" i="3"/>
  <c r="CU131" i="3"/>
  <c r="CT131" i="3"/>
  <c r="CU122" i="3"/>
  <c r="CT122" i="3"/>
  <c r="CU115" i="3"/>
  <c r="CT115" i="3"/>
  <c r="CU108" i="3"/>
  <c r="CT108" i="3"/>
  <c r="CU101" i="3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T42" i="3"/>
  <c r="CU30" i="3"/>
  <c r="CT30" i="3"/>
  <c r="CU24" i="3"/>
  <c r="CT24" i="3"/>
  <c r="CU18" i="3"/>
  <c r="CT18" i="3"/>
  <c r="CU11" i="3"/>
  <c r="CT11" i="3"/>
  <c r="CU6" i="3"/>
  <c r="CU143" i="3" s="1"/>
  <c r="CT6" i="3"/>
  <c r="CT143" i="3" s="1"/>
  <c r="CT5" i="3"/>
  <c r="CU5" i="3" s="1"/>
  <c r="CP146" i="3"/>
  <c r="CO146" i="3"/>
  <c r="CP145" i="3"/>
  <c r="CO145" i="3"/>
  <c r="CP138" i="3"/>
  <c r="CO138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O30" i="3"/>
  <c r="CP24" i="3"/>
  <c r="CO24" i="3"/>
  <c r="CP18" i="3"/>
  <c r="CO18" i="3"/>
  <c r="CP11" i="3"/>
  <c r="CO11" i="3"/>
  <c r="CP6" i="3"/>
  <c r="CP143" i="3" s="1"/>
  <c r="CO6" i="3"/>
  <c r="CO143" i="3" s="1"/>
  <c r="CO5" i="3"/>
  <c r="CP5" i="3" s="1"/>
  <c r="CQ5" i="3" s="1"/>
  <c r="CV146" i="3"/>
  <c r="CV145" i="3"/>
  <c r="CV138" i="3"/>
  <c r="CV131" i="3"/>
  <c r="CV122" i="3"/>
  <c r="CV115" i="3"/>
  <c r="CV108" i="3"/>
  <c r="CV101" i="3"/>
  <c r="CV96" i="3"/>
  <c r="CV90" i="3"/>
  <c r="CV84" i="3"/>
  <c r="CV80" i="3"/>
  <c r="CV75" i="3"/>
  <c r="CV69" i="3"/>
  <c r="CV63" i="3"/>
  <c r="CV56" i="3"/>
  <c r="CV48" i="3"/>
  <c r="CV42" i="3"/>
  <c r="CV30" i="3"/>
  <c r="CV24" i="3"/>
  <c r="CV18" i="3"/>
  <c r="CV11" i="3"/>
  <c r="CV6" i="3"/>
  <c r="CV143" i="3" s="1"/>
  <c r="CQ146" i="3"/>
  <c r="CQ145" i="3"/>
  <c r="CQ138" i="3"/>
  <c r="CQ131" i="3"/>
  <c r="CQ122" i="3"/>
  <c r="CQ115" i="3"/>
  <c r="CQ108" i="3"/>
  <c r="CQ101" i="3"/>
  <c r="CQ96" i="3"/>
  <c r="CQ90" i="3"/>
  <c r="CQ84" i="3"/>
  <c r="CQ80" i="3"/>
  <c r="CQ75" i="3"/>
  <c r="CQ69" i="3"/>
  <c r="CQ63" i="3"/>
  <c r="CQ56" i="3"/>
  <c r="CQ48" i="3"/>
  <c r="CQ42" i="3"/>
  <c r="CQ30" i="3"/>
  <c r="CQ24" i="3"/>
  <c r="CQ18" i="3"/>
  <c r="CQ11" i="3"/>
  <c r="CQ6" i="3"/>
  <c r="CQ143" i="3" s="1"/>
  <c r="CK146" i="3"/>
  <c r="CJ146" i="3"/>
  <c r="CK145" i="3"/>
  <c r="CJ145" i="3"/>
  <c r="CK138" i="3"/>
  <c r="CJ138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J30" i="3"/>
  <c r="CK24" i="3"/>
  <c r="CJ24" i="3"/>
  <c r="CK18" i="3"/>
  <c r="CJ18" i="3"/>
  <c r="CK11" i="3"/>
  <c r="CJ11" i="3"/>
  <c r="CK6" i="3"/>
  <c r="CK143" i="3" s="1"/>
  <c r="CJ6" i="3"/>
  <c r="CJ143" i="3" s="1"/>
  <c r="CJ5" i="3"/>
  <c r="CK5" i="3" s="1"/>
  <c r="CE5" i="3"/>
  <c r="CF5" i="3" s="1"/>
  <c r="CG5" i="3" s="1"/>
  <c r="CL146" i="3"/>
  <c r="CL145" i="3"/>
  <c r="CL148" i="3" s="1"/>
  <c r="CL138" i="3"/>
  <c r="CL131" i="3"/>
  <c r="CL122" i="3"/>
  <c r="CL115" i="3"/>
  <c r="CL108" i="3"/>
  <c r="CL101" i="3"/>
  <c r="CL96" i="3"/>
  <c r="CL90" i="3"/>
  <c r="CL84" i="3"/>
  <c r="CL80" i="3"/>
  <c r="CL75" i="3"/>
  <c r="CL69" i="3"/>
  <c r="CL63" i="3"/>
  <c r="CL56" i="3"/>
  <c r="CL48" i="3"/>
  <c r="CL42" i="3"/>
  <c r="CL30" i="3"/>
  <c r="CL24" i="3"/>
  <c r="CL18" i="3"/>
  <c r="CL11" i="3"/>
  <c r="CL143" i="3" s="1"/>
  <c r="CL6" i="3"/>
  <c r="CG146" i="3"/>
  <c r="CG145" i="3"/>
  <c r="CG138" i="3"/>
  <c r="CG131" i="3"/>
  <c r="CG143" i="3" s="1"/>
  <c r="CG122" i="3"/>
  <c r="CG115" i="3"/>
  <c r="CG108" i="3"/>
  <c r="CG101" i="3"/>
  <c r="CG96" i="3"/>
  <c r="CG90" i="3"/>
  <c r="CG84" i="3"/>
  <c r="CG80" i="3"/>
  <c r="CG75" i="3"/>
  <c r="CG69" i="3"/>
  <c r="CG63" i="3"/>
  <c r="CG56" i="3"/>
  <c r="CG48" i="3"/>
  <c r="CG42" i="3"/>
  <c r="CG30" i="3"/>
  <c r="CG24" i="3"/>
  <c r="CG18" i="3"/>
  <c r="CG11" i="3"/>
  <c r="CG6" i="3"/>
  <c r="CA146" i="3"/>
  <c r="BZ146" i="3"/>
  <c r="CA145" i="3"/>
  <c r="BZ145" i="3"/>
  <c r="CA138" i="3"/>
  <c r="BZ138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CA30" i="3"/>
  <c r="BZ30" i="3"/>
  <c r="CA24" i="3"/>
  <c r="BZ24" i="3"/>
  <c r="CA18" i="3"/>
  <c r="BZ18" i="3"/>
  <c r="CA11" i="3"/>
  <c r="BZ11" i="3"/>
  <c r="CA6" i="3"/>
  <c r="CA143" i="3" s="1"/>
  <c r="BZ6" i="3"/>
  <c r="BZ143" i="3" s="1"/>
  <c r="BZ5" i="3"/>
  <c r="CA5" i="3" s="1"/>
  <c r="BV146" i="3"/>
  <c r="BU146" i="3"/>
  <c r="BV145" i="3"/>
  <c r="BU145" i="3"/>
  <c r="BV138" i="3"/>
  <c r="BU138" i="3"/>
  <c r="BV131" i="3"/>
  <c r="BU131" i="3"/>
  <c r="BV122" i="3"/>
  <c r="BU122" i="3"/>
  <c r="BV115" i="3"/>
  <c r="BU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U30" i="3"/>
  <c r="BV24" i="3"/>
  <c r="BU24" i="3"/>
  <c r="BV18" i="3"/>
  <c r="BU18" i="3"/>
  <c r="BV11" i="3"/>
  <c r="BU11" i="3"/>
  <c r="BV6" i="3"/>
  <c r="BV143" i="3" s="1"/>
  <c r="BU6" i="3"/>
  <c r="BU143" i="3" s="1"/>
  <c r="BU5" i="3"/>
  <c r="BV5" i="3" s="1"/>
  <c r="BW5" i="3" s="1"/>
  <c r="CB146" i="3"/>
  <c r="CB145" i="3"/>
  <c r="CB138" i="3"/>
  <c r="CB143" i="3" s="1"/>
  <c r="CB131" i="3"/>
  <c r="CB122" i="3"/>
  <c r="CB115" i="3"/>
  <c r="CB108" i="3"/>
  <c r="CB101" i="3"/>
  <c r="CB96" i="3"/>
  <c r="CB90" i="3"/>
  <c r="CB84" i="3"/>
  <c r="CB80" i="3"/>
  <c r="CB75" i="3"/>
  <c r="CB69" i="3"/>
  <c r="CB63" i="3"/>
  <c r="CB56" i="3"/>
  <c r="CB48" i="3"/>
  <c r="CB42" i="3"/>
  <c r="CB30" i="3"/>
  <c r="CB24" i="3"/>
  <c r="CB18" i="3"/>
  <c r="CB11" i="3"/>
  <c r="CB6" i="3"/>
  <c r="BW146" i="3"/>
  <c r="BW145" i="3"/>
  <c r="BW138" i="3"/>
  <c r="BW131" i="3"/>
  <c r="BW143" i="3" s="1"/>
  <c r="BW122" i="3"/>
  <c r="BW115" i="3"/>
  <c r="BW108" i="3"/>
  <c r="BW101" i="3"/>
  <c r="BW96" i="3"/>
  <c r="BW90" i="3"/>
  <c r="BW84" i="3"/>
  <c r="BW80" i="3"/>
  <c r="BW75" i="3"/>
  <c r="BW69" i="3"/>
  <c r="BW63" i="3"/>
  <c r="BW56" i="3"/>
  <c r="BW48" i="3"/>
  <c r="BW42" i="3"/>
  <c r="BW30" i="3"/>
  <c r="BW24" i="3"/>
  <c r="BW18" i="3"/>
  <c r="BW11" i="3"/>
  <c r="BW6" i="3"/>
  <c r="BQ146" i="3"/>
  <c r="BP146" i="3"/>
  <c r="BQ145" i="3"/>
  <c r="BP145" i="3"/>
  <c r="BQ138" i="3"/>
  <c r="BP138" i="3"/>
  <c r="BQ131" i="3"/>
  <c r="BP131" i="3"/>
  <c r="BQ122" i="3"/>
  <c r="BP122" i="3"/>
  <c r="BQ115" i="3"/>
  <c r="BP115" i="3"/>
  <c r="BQ108" i="3"/>
  <c r="BP108" i="3"/>
  <c r="BQ101" i="3"/>
  <c r="BP101" i="3"/>
  <c r="BQ96" i="3"/>
  <c r="BP96" i="3"/>
  <c r="BQ90" i="3"/>
  <c r="BP90" i="3"/>
  <c r="BQ84" i="3"/>
  <c r="BP84" i="3"/>
  <c r="BQ80" i="3"/>
  <c r="BP80" i="3"/>
  <c r="BQ75" i="3"/>
  <c r="BP75" i="3"/>
  <c r="BQ69" i="3"/>
  <c r="BP69" i="3"/>
  <c r="BQ63" i="3"/>
  <c r="BP63" i="3"/>
  <c r="BQ56" i="3"/>
  <c r="BP56" i="3"/>
  <c r="BQ48" i="3"/>
  <c r="BP48" i="3"/>
  <c r="BQ42" i="3"/>
  <c r="BP42" i="3"/>
  <c r="BQ30" i="3"/>
  <c r="BP30" i="3"/>
  <c r="BQ24" i="3"/>
  <c r="BP24" i="3"/>
  <c r="BQ18" i="3"/>
  <c r="BP18" i="3"/>
  <c r="BQ11" i="3"/>
  <c r="BP11" i="3"/>
  <c r="BQ6" i="3"/>
  <c r="BQ143" i="3" s="1"/>
  <c r="BP6" i="3"/>
  <c r="BP143" i="3" s="1"/>
  <c r="BP5" i="3"/>
  <c r="BQ5" i="3" s="1"/>
  <c r="BR5" i="3" s="1"/>
  <c r="BR146" i="3"/>
  <c r="BR145" i="3"/>
  <c r="BR138" i="3"/>
  <c r="BR131" i="3"/>
  <c r="BR143" i="3" s="1"/>
  <c r="BR122" i="3"/>
  <c r="BR115" i="3"/>
  <c r="BR108" i="3"/>
  <c r="BR101" i="3"/>
  <c r="BR96" i="3"/>
  <c r="BR90" i="3"/>
  <c r="BR84" i="3"/>
  <c r="BR80" i="3"/>
  <c r="BR75" i="3"/>
  <c r="BR69" i="3"/>
  <c r="BR63" i="3"/>
  <c r="BR56" i="3"/>
  <c r="BR48" i="3"/>
  <c r="BR42" i="3"/>
  <c r="BR30" i="3"/>
  <c r="BR24" i="3"/>
  <c r="BR18" i="3"/>
  <c r="BR11" i="3"/>
  <c r="BR6" i="3"/>
  <c r="BL146" i="3"/>
  <c r="BK146" i="3"/>
  <c r="BL145" i="3"/>
  <c r="BK145" i="3"/>
  <c r="BL138" i="3"/>
  <c r="BK138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K80" i="3"/>
  <c r="BL75" i="3"/>
  <c r="BK75" i="3"/>
  <c r="BL69" i="3"/>
  <c r="BK69" i="3"/>
  <c r="BL63" i="3"/>
  <c r="BK63" i="3"/>
  <c r="BL56" i="3"/>
  <c r="BK56" i="3"/>
  <c r="BL48" i="3"/>
  <c r="BK48" i="3"/>
  <c r="BL42" i="3"/>
  <c r="BK42" i="3"/>
  <c r="BL30" i="3"/>
  <c r="BK30" i="3"/>
  <c r="BL24" i="3"/>
  <c r="BK24" i="3"/>
  <c r="BL18" i="3"/>
  <c r="BK18" i="3"/>
  <c r="BL11" i="3"/>
  <c r="BK11" i="3"/>
  <c r="BL6" i="3"/>
  <c r="BL143" i="3" s="1"/>
  <c r="BK6" i="3"/>
  <c r="BK143" i="3" s="1"/>
  <c r="BK5" i="3"/>
  <c r="BL5" i="3" s="1"/>
  <c r="BM5" i="3" s="1"/>
  <c r="BM146" i="3"/>
  <c r="BM145" i="3"/>
  <c r="BM138" i="3"/>
  <c r="BM131" i="3"/>
  <c r="BM143" i="3" s="1"/>
  <c r="BM122" i="3"/>
  <c r="BM115" i="3"/>
  <c r="BM108" i="3"/>
  <c r="BM101" i="3"/>
  <c r="BM96" i="3"/>
  <c r="BM90" i="3"/>
  <c r="BM84" i="3"/>
  <c r="BM80" i="3"/>
  <c r="BM75" i="3"/>
  <c r="BM69" i="3"/>
  <c r="BM63" i="3"/>
  <c r="BM56" i="3"/>
  <c r="BM48" i="3"/>
  <c r="BM42" i="3"/>
  <c r="BM30" i="3"/>
  <c r="BM24" i="3"/>
  <c r="BM18" i="3"/>
  <c r="BM11" i="3"/>
  <c r="BM6" i="3"/>
  <c r="BG146" i="3"/>
  <c r="BF146" i="3"/>
  <c r="BG145" i="3"/>
  <c r="BF145" i="3"/>
  <c r="BG138" i="3"/>
  <c r="BG143" i="3" s="1"/>
  <c r="BF138" i="3"/>
  <c r="BF143" i="3" s="1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8" i="3"/>
  <c r="BF48" i="3"/>
  <c r="BG42" i="3"/>
  <c r="BF42" i="3"/>
  <c r="BG30" i="3"/>
  <c r="BF30" i="3"/>
  <c r="BG24" i="3"/>
  <c r="BF24" i="3"/>
  <c r="BG18" i="3"/>
  <c r="BF18" i="3"/>
  <c r="BG11" i="3"/>
  <c r="BF11" i="3"/>
  <c r="BG6" i="3"/>
  <c r="BF6" i="3"/>
  <c r="BG5" i="3"/>
  <c r="BH5" i="3" s="1"/>
  <c r="BF5" i="3"/>
  <c r="BH146" i="3"/>
  <c r="BH145" i="3"/>
  <c r="BH138" i="3"/>
  <c r="BH143" i="3" s="1"/>
  <c r="BH131" i="3"/>
  <c r="BH122" i="3"/>
  <c r="BH115" i="3"/>
  <c r="BH108" i="3"/>
  <c r="BH101" i="3"/>
  <c r="BH96" i="3"/>
  <c r="BH90" i="3"/>
  <c r="BH84" i="3"/>
  <c r="BH80" i="3"/>
  <c r="BH75" i="3"/>
  <c r="BH69" i="3"/>
  <c r="BH63" i="3"/>
  <c r="BH56" i="3"/>
  <c r="BH48" i="3"/>
  <c r="BH42" i="3"/>
  <c r="BH30" i="3"/>
  <c r="BH24" i="3"/>
  <c r="BH18" i="3"/>
  <c r="BH11" i="3"/>
  <c r="BH6" i="3"/>
  <c r="BB146" i="3"/>
  <c r="BA146" i="3"/>
  <c r="BB145" i="3"/>
  <c r="BA145" i="3"/>
  <c r="BB138" i="3"/>
  <c r="BA138" i="3"/>
  <c r="BB131" i="3"/>
  <c r="BA131" i="3"/>
  <c r="BB122" i="3"/>
  <c r="BA122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A30" i="3"/>
  <c r="BB24" i="3"/>
  <c r="BA24" i="3"/>
  <c r="BB18" i="3"/>
  <c r="BA18" i="3"/>
  <c r="BB11" i="3"/>
  <c r="BA11" i="3"/>
  <c r="BB6" i="3"/>
  <c r="BB143" i="3" s="1"/>
  <c r="BA6" i="3"/>
  <c r="BA143" i="3" s="1"/>
  <c r="BA5" i="3"/>
  <c r="BB5" i="3" s="1"/>
  <c r="BC5" i="3" s="1"/>
  <c r="BC146" i="3"/>
  <c r="BC145" i="3"/>
  <c r="BC138" i="3"/>
  <c r="BC143" i="3" s="1"/>
  <c r="BC131" i="3"/>
  <c r="BC122" i="3"/>
  <c r="BC115" i="3"/>
  <c r="BC108" i="3"/>
  <c r="BC101" i="3"/>
  <c r="BC96" i="3"/>
  <c r="BC90" i="3"/>
  <c r="BC84" i="3"/>
  <c r="BC80" i="3"/>
  <c r="BC75" i="3"/>
  <c r="BC69" i="3"/>
  <c r="BC63" i="3"/>
  <c r="BC56" i="3"/>
  <c r="BC48" i="3"/>
  <c r="BC42" i="3"/>
  <c r="BC30" i="3"/>
  <c r="BC24" i="3"/>
  <c r="BC18" i="3"/>
  <c r="BC11" i="3"/>
  <c r="BC6" i="3"/>
  <c r="AW146" i="3"/>
  <c r="AV146" i="3"/>
  <c r="AW145" i="3"/>
  <c r="AV145" i="3"/>
  <c r="AW138" i="3"/>
  <c r="AV138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V30" i="3"/>
  <c r="AW24" i="3"/>
  <c r="AV24" i="3"/>
  <c r="AW18" i="3"/>
  <c r="AV18" i="3"/>
  <c r="AW11" i="3"/>
  <c r="AV11" i="3"/>
  <c r="AW6" i="3"/>
  <c r="AW143" i="3" s="1"/>
  <c r="AV6" i="3"/>
  <c r="AV143" i="3" s="1"/>
  <c r="AV5" i="3"/>
  <c r="AW5" i="3" s="1"/>
  <c r="AX5" i="3" s="1"/>
  <c r="AX146" i="3"/>
  <c r="AX145" i="3"/>
  <c r="AX138" i="3"/>
  <c r="AX143" i="3" s="1"/>
  <c r="AX131" i="3"/>
  <c r="AX122" i="3"/>
  <c r="AX115" i="3"/>
  <c r="AX108" i="3"/>
  <c r="AX101" i="3"/>
  <c r="AX96" i="3"/>
  <c r="AX90" i="3"/>
  <c r="AX84" i="3"/>
  <c r="AX80" i="3"/>
  <c r="AX75" i="3"/>
  <c r="AX69" i="3"/>
  <c r="AX63" i="3"/>
  <c r="AX56" i="3"/>
  <c r="AX48" i="3"/>
  <c r="AX42" i="3"/>
  <c r="AX30" i="3"/>
  <c r="AX24" i="3"/>
  <c r="AX18" i="3"/>
  <c r="AX11" i="3"/>
  <c r="AX6" i="3"/>
  <c r="AM146" i="3"/>
  <c r="AL146" i="3"/>
  <c r="AM145" i="3"/>
  <c r="AL145" i="3"/>
  <c r="AM138" i="3"/>
  <c r="AL138" i="3"/>
  <c r="AM131" i="3"/>
  <c r="AL131" i="3"/>
  <c r="AM122" i="3"/>
  <c r="AL122" i="3"/>
  <c r="AM115" i="3"/>
  <c r="AL115" i="3"/>
  <c r="AM108" i="3"/>
  <c r="AL108" i="3"/>
  <c r="AM101" i="3"/>
  <c r="AL101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L30" i="3"/>
  <c r="AM24" i="3"/>
  <c r="AL24" i="3"/>
  <c r="AM18" i="3"/>
  <c r="AL18" i="3"/>
  <c r="AM11" i="3"/>
  <c r="AL11" i="3"/>
  <c r="AM6" i="3"/>
  <c r="AM143" i="3" s="1"/>
  <c r="AL6" i="3"/>
  <c r="AL143" i="3" s="1"/>
  <c r="AL5" i="3"/>
  <c r="AM5" i="3" s="1"/>
  <c r="AN5" i="3" s="1"/>
  <c r="AN146" i="3"/>
  <c r="AN145" i="3"/>
  <c r="AN138" i="3"/>
  <c r="AN131" i="3"/>
  <c r="AN143" i="3" s="1"/>
  <c r="AN122" i="3"/>
  <c r="AN115" i="3"/>
  <c r="AN108" i="3"/>
  <c r="AN101" i="3"/>
  <c r="AN96" i="3"/>
  <c r="AN90" i="3"/>
  <c r="AN84" i="3"/>
  <c r="AN80" i="3"/>
  <c r="AN75" i="3"/>
  <c r="AN69" i="3"/>
  <c r="AN63" i="3"/>
  <c r="AN56" i="3"/>
  <c r="AN48" i="3"/>
  <c r="AN42" i="3"/>
  <c r="AN30" i="3"/>
  <c r="AN24" i="3"/>
  <c r="AN18" i="3"/>
  <c r="AN11" i="3"/>
  <c r="AN6" i="3"/>
  <c r="AH146" i="3"/>
  <c r="AG146" i="3"/>
  <c r="AH145" i="3"/>
  <c r="AG145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H6" i="3"/>
  <c r="AH143" i="3" s="1"/>
  <c r="AG6" i="3"/>
  <c r="AG143" i="3" s="1"/>
  <c r="AG5" i="3"/>
  <c r="AH5" i="3" s="1"/>
  <c r="AI5" i="3" s="1"/>
  <c r="AI146" i="3"/>
  <c r="AI145" i="3"/>
  <c r="AI138" i="3"/>
  <c r="AI131" i="3"/>
  <c r="AI143" i="3" s="1"/>
  <c r="AI122" i="3"/>
  <c r="AI115" i="3"/>
  <c r="AI108" i="3"/>
  <c r="AI101" i="3"/>
  <c r="AI96" i="3"/>
  <c r="AI90" i="3"/>
  <c r="AI84" i="3"/>
  <c r="AI80" i="3"/>
  <c r="AI75" i="3"/>
  <c r="AI69" i="3"/>
  <c r="AI63" i="3"/>
  <c r="AI56" i="3"/>
  <c r="AI48" i="3"/>
  <c r="AI42" i="3"/>
  <c r="AI30" i="3"/>
  <c r="AI24" i="3"/>
  <c r="AI18" i="3"/>
  <c r="AI11" i="3"/>
  <c r="AI6" i="3"/>
  <c r="AC146" i="3"/>
  <c r="AB146" i="3"/>
  <c r="AC145" i="3"/>
  <c r="AB145" i="3"/>
  <c r="AC138" i="3"/>
  <c r="AB138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AC6" i="3"/>
  <c r="AC143" i="3" s="1"/>
  <c r="AB6" i="3"/>
  <c r="AB143" i="3" s="1"/>
  <c r="AB5" i="3"/>
  <c r="AC5" i="3" s="1"/>
  <c r="AD5" i="3" s="1"/>
  <c r="AD146" i="3"/>
  <c r="AD145" i="3"/>
  <c r="AD138" i="3"/>
  <c r="AD131" i="3"/>
  <c r="AD143" i="3" s="1"/>
  <c r="AD122" i="3"/>
  <c r="AD115" i="3"/>
  <c r="AD108" i="3"/>
  <c r="AD101" i="3"/>
  <c r="AD96" i="3"/>
  <c r="AD90" i="3"/>
  <c r="AD84" i="3"/>
  <c r="AD80" i="3"/>
  <c r="AD75" i="3"/>
  <c r="AD69" i="3"/>
  <c r="AD63" i="3"/>
  <c r="AD56" i="3"/>
  <c r="AD48" i="3"/>
  <c r="AD42" i="3"/>
  <c r="AD30" i="3"/>
  <c r="AD24" i="3"/>
  <c r="AD18" i="3"/>
  <c r="AD11" i="3"/>
  <c r="AD6" i="3"/>
  <c r="X146" i="3"/>
  <c r="W146" i="3"/>
  <c r="X145" i="3"/>
  <c r="W145" i="3"/>
  <c r="X138" i="3"/>
  <c r="W138" i="3"/>
  <c r="X131" i="3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W69" i="3"/>
  <c r="X63" i="3"/>
  <c r="W63" i="3"/>
  <c r="X56" i="3"/>
  <c r="W56" i="3"/>
  <c r="X48" i="3"/>
  <c r="W48" i="3"/>
  <c r="X42" i="3"/>
  <c r="W42" i="3"/>
  <c r="X30" i="3"/>
  <c r="W30" i="3"/>
  <c r="X24" i="3"/>
  <c r="W24" i="3"/>
  <c r="X18" i="3"/>
  <c r="W18" i="3"/>
  <c r="X11" i="3"/>
  <c r="W11" i="3"/>
  <c r="X6" i="3"/>
  <c r="X143" i="3" s="1"/>
  <c r="W6" i="3"/>
  <c r="W143" i="3" s="1"/>
  <c r="W5" i="3"/>
  <c r="X5" i="3" s="1"/>
  <c r="Y5" i="3" s="1"/>
  <c r="Y146" i="3"/>
  <c r="Y145" i="3"/>
  <c r="Y138" i="3"/>
  <c r="Y131" i="3"/>
  <c r="Y143" i="3" s="1"/>
  <c r="Y122" i="3"/>
  <c r="Y115" i="3"/>
  <c r="Y108" i="3"/>
  <c r="Y101" i="3"/>
  <c r="Y96" i="3"/>
  <c r="Y90" i="3"/>
  <c r="Y84" i="3"/>
  <c r="Y80" i="3"/>
  <c r="Y75" i="3"/>
  <c r="Y69" i="3"/>
  <c r="Y63" i="3"/>
  <c r="Y56" i="3"/>
  <c r="Y48" i="3"/>
  <c r="Y42" i="3"/>
  <c r="Y30" i="3"/>
  <c r="Y24" i="3"/>
  <c r="Y18" i="3"/>
  <c r="Y11" i="3"/>
  <c r="Y6" i="3"/>
  <c r="S146" i="3"/>
  <c r="R146" i="3"/>
  <c r="S145" i="3"/>
  <c r="R145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R30" i="3"/>
  <c r="S24" i="3"/>
  <c r="R24" i="3"/>
  <c r="S18" i="3"/>
  <c r="R18" i="3"/>
  <c r="S11" i="3"/>
  <c r="R11" i="3"/>
  <c r="S6" i="3"/>
  <c r="S143" i="3" s="1"/>
  <c r="R6" i="3"/>
  <c r="R143" i="3" s="1"/>
  <c r="R5" i="3"/>
  <c r="S5" i="3" s="1"/>
  <c r="T5" i="3" s="1"/>
  <c r="T146" i="3"/>
  <c r="T145" i="3"/>
  <c r="T138" i="3"/>
  <c r="T143" i="3" s="1"/>
  <c r="T131" i="3"/>
  <c r="T122" i="3"/>
  <c r="T115" i="3"/>
  <c r="T108" i="3"/>
  <c r="T101" i="3"/>
  <c r="T96" i="3"/>
  <c r="T90" i="3"/>
  <c r="T84" i="3"/>
  <c r="T80" i="3"/>
  <c r="T75" i="3"/>
  <c r="T69" i="3"/>
  <c r="T63" i="3"/>
  <c r="T56" i="3"/>
  <c r="T48" i="3"/>
  <c r="T42" i="3"/>
  <c r="T30" i="3"/>
  <c r="T24" i="3"/>
  <c r="T18" i="3"/>
  <c r="T11" i="3"/>
  <c r="T6" i="3"/>
  <c r="O146" i="3"/>
  <c r="O145" i="3"/>
  <c r="O138" i="3"/>
  <c r="O131" i="3"/>
  <c r="O122" i="3"/>
  <c r="O115" i="3"/>
  <c r="O108" i="3"/>
  <c r="O101" i="3"/>
  <c r="O96" i="3"/>
  <c r="O90" i="3"/>
  <c r="O84" i="3"/>
  <c r="O80" i="3"/>
  <c r="O75" i="3"/>
  <c r="O69" i="3"/>
  <c r="O63" i="3"/>
  <c r="O56" i="3"/>
  <c r="O48" i="3"/>
  <c r="O42" i="3"/>
  <c r="O30" i="3"/>
  <c r="O24" i="3"/>
  <c r="O18" i="3"/>
  <c r="O11" i="3"/>
  <c r="O6" i="3"/>
  <c r="O143" i="3" s="1"/>
  <c r="O5" i="3"/>
  <c r="DI143" i="3" l="1"/>
  <c r="AR97" i="3"/>
  <c r="AQ97" i="3"/>
  <c r="AR116" i="3"/>
  <c r="AQ116" i="3"/>
  <c r="AS61" i="3" l="1"/>
  <c r="AQ53" i="3"/>
  <c r="Z26" i="3" l="1"/>
  <c r="Z27" i="3"/>
  <c r="Z28" i="3"/>
  <c r="AE17" i="3"/>
  <c r="AF17" i="3"/>
  <c r="J25" i="3" l="1"/>
  <c r="J32" i="3"/>
  <c r="AR140" i="3" l="1"/>
  <c r="AS140" i="3"/>
  <c r="AR141" i="3"/>
  <c r="AS141" i="3"/>
  <c r="AR142" i="3"/>
  <c r="AS142" i="3"/>
  <c r="AS139" i="3"/>
  <c r="AR139" i="3"/>
  <c r="AR133" i="3"/>
  <c r="AS133" i="3"/>
  <c r="AR134" i="3"/>
  <c r="AS134" i="3"/>
  <c r="AR135" i="3"/>
  <c r="AS135" i="3"/>
  <c r="AR136" i="3"/>
  <c r="AS136" i="3"/>
  <c r="AR137" i="3"/>
  <c r="AS137" i="3"/>
  <c r="AS132" i="3"/>
  <c r="AR132" i="3"/>
  <c r="AR124" i="3"/>
  <c r="AS124" i="3"/>
  <c r="AR125" i="3"/>
  <c r="AS125" i="3"/>
  <c r="AR126" i="3"/>
  <c r="AS126" i="3"/>
  <c r="AR127" i="3"/>
  <c r="AS127" i="3"/>
  <c r="AR128" i="3"/>
  <c r="AS128" i="3"/>
  <c r="AR129" i="3"/>
  <c r="AS129" i="3"/>
  <c r="AR130" i="3"/>
  <c r="AS130" i="3"/>
  <c r="AS123" i="3"/>
  <c r="AR123" i="3"/>
  <c r="AR117" i="3"/>
  <c r="AS117" i="3"/>
  <c r="AR118" i="3"/>
  <c r="AS118" i="3"/>
  <c r="AR119" i="3"/>
  <c r="AS119" i="3"/>
  <c r="AR120" i="3"/>
  <c r="AS120" i="3"/>
  <c r="AR121" i="3"/>
  <c r="AS121" i="3"/>
  <c r="AS116" i="3"/>
  <c r="AS111" i="3"/>
  <c r="AR111" i="3"/>
  <c r="AR112" i="3"/>
  <c r="AS112" i="3"/>
  <c r="AR113" i="3"/>
  <c r="AS113" i="3"/>
  <c r="AR114" i="3"/>
  <c r="AS114" i="3"/>
  <c r="AR110" i="3"/>
  <c r="AS110" i="3"/>
  <c r="AS109" i="3"/>
  <c r="AR109" i="3"/>
  <c r="AR103" i="3"/>
  <c r="AS103" i="3"/>
  <c r="AR104" i="3"/>
  <c r="AS104" i="3"/>
  <c r="AR105" i="3"/>
  <c r="AS105" i="3"/>
  <c r="AR106" i="3"/>
  <c r="AS106" i="3"/>
  <c r="AR107" i="3"/>
  <c r="AS107" i="3"/>
  <c r="AS102" i="3"/>
  <c r="AR102" i="3"/>
  <c r="AR98" i="3"/>
  <c r="AS98" i="3"/>
  <c r="AR99" i="3"/>
  <c r="AS99" i="3"/>
  <c r="AR100" i="3"/>
  <c r="AS100" i="3"/>
  <c r="AS97" i="3"/>
  <c r="AR92" i="3"/>
  <c r="AS92" i="3"/>
  <c r="AR93" i="3"/>
  <c r="AS93" i="3"/>
  <c r="AR94" i="3"/>
  <c r="AS94" i="3"/>
  <c r="AR95" i="3"/>
  <c r="AS95" i="3"/>
  <c r="AS91" i="3"/>
  <c r="AR91" i="3"/>
  <c r="AR86" i="3"/>
  <c r="AS86" i="3"/>
  <c r="AR87" i="3"/>
  <c r="AS87" i="3"/>
  <c r="AR88" i="3"/>
  <c r="AS88" i="3"/>
  <c r="AR89" i="3"/>
  <c r="AS89" i="3"/>
  <c r="AS85" i="3"/>
  <c r="AR85" i="3"/>
  <c r="AR82" i="3"/>
  <c r="AS82" i="3"/>
  <c r="AR83" i="3"/>
  <c r="AS83" i="3"/>
  <c r="AS81" i="3"/>
  <c r="AR81" i="3"/>
  <c r="AR77" i="3"/>
  <c r="AS77" i="3"/>
  <c r="AR78" i="3"/>
  <c r="AS78" i="3"/>
  <c r="AR79" i="3"/>
  <c r="AS79" i="3"/>
  <c r="AS76" i="3"/>
  <c r="AR76" i="3"/>
  <c r="AR71" i="3"/>
  <c r="AS71" i="3"/>
  <c r="AR72" i="3"/>
  <c r="AS72" i="3"/>
  <c r="AR73" i="3"/>
  <c r="AS73" i="3"/>
  <c r="AR74" i="3"/>
  <c r="AS74" i="3"/>
  <c r="AS70" i="3"/>
  <c r="AR70" i="3"/>
  <c r="AR65" i="3"/>
  <c r="AS65" i="3"/>
  <c r="AS66" i="3"/>
  <c r="AR67" i="3"/>
  <c r="AS67" i="3"/>
  <c r="AR68" i="3"/>
  <c r="AS68" i="3"/>
  <c r="AS64" i="3"/>
  <c r="AR64" i="3"/>
  <c r="AR58" i="3"/>
  <c r="AS58" i="3"/>
  <c r="AR59" i="3"/>
  <c r="AS59" i="3"/>
  <c r="AR60" i="3"/>
  <c r="AS60" i="3"/>
  <c r="AR62" i="3"/>
  <c r="AS62" i="3"/>
  <c r="AS57" i="3"/>
  <c r="AR57" i="3"/>
  <c r="AR50" i="3"/>
  <c r="AS50" i="3"/>
  <c r="AR51" i="3"/>
  <c r="AS51" i="3"/>
  <c r="AR52" i="3"/>
  <c r="AS52" i="3"/>
  <c r="AR53" i="3"/>
  <c r="AS53" i="3"/>
  <c r="AR54" i="3"/>
  <c r="AS54" i="3"/>
  <c r="AR55" i="3"/>
  <c r="AS55" i="3"/>
  <c r="AS49" i="3"/>
  <c r="AR49" i="3"/>
  <c r="AR44" i="3"/>
  <c r="AS44" i="3"/>
  <c r="AR45" i="3"/>
  <c r="AS45" i="3"/>
  <c r="AR46" i="3"/>
  <c r="AS46" i="3"/>
  <c r="AR47" i="3"/>
  <c r="AS47" i="3"/>
  <c r="AS43" i="3"/>
  <c r="AR43" i="3"/>
  <c r="AR32" i="3"/>
  <c r="AS32" i="3"/>
  <c r="AR33" i="3"/>
  <c r="AS33" i="3"/>
  <c r="AR34" i="3"/>
  <c r="AS34" i="3"/>
  <c r="AR35" i="3"/>
  <c r="AS35" i="3"/>
  <c r="AR36" i="3"/>
  <c r="AS36" i="3"/>
  <c r="AR37" i="3"/>
  <c r="AS37" i="3"/>
  <c r="AR38" i="3"/>
  <c r="AS38" i="3"/>
  <c r="AR39" i="3"/>
  <c r="AS39" i="3"/>
  <c r="AR40" i="3"/>
  <c r="AS40" i="3"/>
  <c r="AR41" i="3"/>
  <c r="AS41" i="3"/>
  <c r="AS31" i="3"/>
  <c r="AR31" i="3"/>
  <c r="AR26" i="3"/>
  <c r="AS26" i="3"/>
  <c r="AR27" i="3"/>
  <c r="AS27" i="3"/>
  <c r="AR28" i="3"/>
  <c r="AS28" i="3"/>
  <c r="AR29" i="3"/>
  <c r="AS29" i="3"/>
  <c r="AS25" i="3"/>
  <c r="AR25" i="3"/>
  <c r="AR20" i="3"/>
  <c r="AS20" i="3"/>
  <c r="AR21" i="3"/>
  <c r="AS21" i="3"/>
  <c r="AR22" i="3"/>
  <c r="AS22" i="3"/>
  <c r="AR23" i="3"/>
  <c r="AS23" i="3"/>
  <c r="AS19" i="3"/>
  <c r="AR19" i="3"/>
  <c r="AR13" i="3"/>
  <c r="AS13" i="3"/>
  <c r="AR14" i="3"/>
  <c r="AS14" i="3"/>
  <c r="AR15" i="3"/>
  <c r="AS15" i="3"/>
  <c r="AR16" i="3"/>
  <c r="AS16" i="3"/>
  <c r="AR17" i="3"/>
  <c r="AS17" i="3"/>
  <c r="AS12" i="3"/>
  <c r="AR12" i="3"/>
  <c r="AR8" i="3"/>
  <c r="AS8" i="3"/>
  <c r="AR9" i="3"/>
  <c r="AS9" i="3"/>
  <c r="AR10" i="3"/>
  <c r="AS10" i="3"/>
  <c r="AS7" i="3"/>
  <c r="AR7" i="3"/>
  <c r="AQ140" i="3" l="1"/>
  <c r="AQ141" i="3"/>
  <c r="AQ142" i="3"/>
  <c r="AQ139" i="3"/>
  <c r="AQ133" i="3"/>
  <c r="AQ134" i="3"/>
  <c r="AQ135" i="3"/>
  <c r="AQ136" i="3"/>
  <c r="AQ137" i="3"/>
  <c r="AQ132" i="3"/>
  <c r="AQ124" i="3"/>
  <c r="AQ125" i="3"/>
  <c r="AQ126" i="3"/>
  <c r="AQ127" i="3"/>
  <c r="AQ128" i="3"/>
  <c r="AQ129" i="3"/>
  <c r="AQ130" i="3"/>
  <c r="AQ123" i="3"/>
  <c r="AQ117" i="3"/>
  <c r="AQ118" i="3"/>
  <c r="AQ119" i="3"/>
  <c r="AQ120" i="3"/>
  <c r="AQ121" i="3"/>
  <c r="AQ110" i="3"/>
  <c r="AQ111" i="3"/>
  <c r="AQ112" i="3"/>
  <c r="AQ113" i="3"/>
  <c r="AQ114" i="3"/>
  <c r="AQ109" i="3"/>
  <c r="AQ103" i="3"/>
  <c r="AQ104" i="3"/>
  <c r="AQ105" i="3"/>
  <c r="AQ106" i="3"/>
  <c r="AQ107" i="3"/>
  <c r="AQ102" i="3"/>
  <c r="AQ98" i="3"/>
  <c r="AQ99" i="3"/>
  <c r="AQ100" i="3"/>
  <c r="AQ92" i="3"/>
  <c r="AQ93" i="3"/>
  <c r="AQ94" i="3"/>
  <c r="AQ95" i="3"/>
  <c r="AQ91" i="3"/>
  <c r="AQ86" i="3"/>
  <c r="AQ87" i="3"/>
  <c r="AQ88" i="3"/>
  <c r="AQ89" i="3"/>
  <c r="AQ85" i="3"/>
  <c r="AQ82" i="3"/>
  <c r="AQ83" i="3"/>
  <c r="AQ81" i="3"/>
  <c r="AQ77" i="3"/>
  <c r="AQ78" i="3"/>
  <c r="AQ79" i="3"/>
  <c r="AQ76" i="3"/>
  <c r="AQ71" i="3"/>
  <c r="AQ72" i="3"/>
  <c r="AQ73" i="3"/>
  <c r="AQ74" i="3"/>
  <c r="AQ70" i="3"/>
  <c r="AQ65" i="3"/>
  <c r="AQ67" i="3"/>
  <c r="AQ68" i="3"/>
  <c r="AQ64" i="3"/>
  <c r="AQ58" i="3"/>
  <c r="AQ59" i="3"/>
  <c r="AQ60" i="3"/>
  <c r="AQ62" i="3"/>
  <c r="AQ57" i="3"/>
  <c r="AQ55" i="3"/>
  <c r="AQ50" i="3"/>
  <c r="AQ51" i="3"/>
  <c r="AQ52" i="3"/>
  <c r="AQ54" i="3"/>
  <c r="AQ49" i="3"/>
  <c r="AQ44" i="3"/>
  <c r="AQ45" i="3"/>
  <c r="AQ46" i="3"/>
  <c r="AQ47" i="3"/>
  <c r="AQ43" i="3"/>
  <c r="AQ32" i="3"/>
  <c r="AQ33" i="3"/>
  <c r="AQ34" i="3"/>
  <c r="AQ35" i="3"/>
  <c r="AQ36" i="3"/>
  <c r="AQ37" i="3"/>
  <c r="AQ38" i="3"/>
  <c r="AQ39" i="3"/>
  <c r="AQ40" i="3"/>
  <c r="AQ41" i="3"/>
  <c r="AQ31" i="3"/>
  <c r="AQ26" i="3"/>
  <c r="AQ27" i="3"/>
  <c r="AQ28" i="3"/>
  <c r="AQ29" i="3"/>
  <c r="AQ25" i="3"/>
  <c r="AU22" i="3"/>
  <c r="AQ20" i="3"/>
  <c r="AQ21" i="3"/>
  <c r="AQ22" i="3"/>
  <c r="AQ23" i="3"/>
  <c r="AQ19" i="3"/>
  <c r="AQ13" i="3"/>
  <c r="AQ14" i="3"/>
  <c r="AQ15" i="3"/>
  <c r="AQ16" i="3"/>
  <c r="AQ17" i="3"/>
  <c r="AQ12" i="3"/>
  <c r="AQ8" i="3"/>
  <c r="AQ9" i="3"/>
  <c r="AQ10" i="3"/>
  <c r="AQ7" i="3"/>
  <c r="I32" i="3" l="1"/>
  <c r="I50" i="3"/>
  <c r="H79" i="3"/>
  <c r="I79" i="3"/>
  <c r="J50" i="3"/>
  <c r="J79" i="3"/>
  <c r="AY123" i="3" l="1"/>
  <c r="J64" i="3"/>
  <c r="Z98" i="3"/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P5" i="3" s="1"/>
  <c r="Q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W138" i="3"/>
  <c r="CX138" i="3"/>
  <c r="CW131" i="3"/>
  <c r="CX131" i="3"/>
  <c r="CW122" i="3"/>
  <c r="CX122" i="3"/>
  <c r="CW108" i="3"/>
  <c r="CX108" i="3"/>
  <c r="CW101" i="3"/>
  <c r="CX101" i="3"/>
  <c r="CW90" i="3"/>
  <c r="CX90" i="3"/>
  <c r="CW84" i="3"/>
  <c r="CX84" i="3"/>
  <c r="CW80" i="3"/>
  <c r="CX80" i="3"/>
  <c r="CW75" i="3"/>
  <c r="CX75" i="3"/>
  <c r="CW69" i="3"/>
  <c r="CX69" i="3"/>
  <c r="CW63" i="3"/>
  <c r="CX63" i="3"/>
  <c r="CW56" i="3"/>
  <c r="CX56" i="3"/>
  <c r="CW48" i="3"/>
  <c r="CX48" i="3"/>
  <c r="CW42" i="3"/>
  <c r="CX42" i="3"/>
  <c r="CW30" i="3"/>
  <c r="CX30" i="3"/>
  <c r="CW24" i="3"/>
  <c r="CX24" i="3"/>
  <c r="CW18" i="3"/>
  <c r="CX18" i="3"/>
  <c r="CW11" i="3"/>
  <c r="CX11" i="3"/>
  <c r="CX6" i="3"/>
  <c r="CX115" i="3" l="1"/>
  <c r="U5" i="3"/>
  <c r="V5" i="3" s="1"/>
  <c r="Z5" i="3" s="1"/>
  <c r="AA5" i="3" s="1"/>
  <c r="AE5" i="3" s="1"/>
  <c r="AF5" i="3" s="1"/>
  <c r="AJ5" i="3" s="1"/>
  <c r="AK5" i="3" s="1"/>
  <c r="AO5" i="3" s="1"/>
  <c r="AP5" i="3" s="1"/>
  <c r="AQ5" i="3" s="1"/>
  <c r="AR5" i="3" s="1"/>
  <c r="AS5" i="3" s="1"/>
  <c r="AT5" i="3" s="1"/>
  <c r="AU5" i="3" s="1"/>
  <c r="AY5" i="3" s="1"/>
  <c r="AZ5" i="3" s="1"/>
  <c r="BD5" i="3" s="1"/>
  <c r="BE5" i="3" s="1"/>
  <c r="BI5" i="3" s="1"/>
  <c r="BJ5" i="3" s="1"/>
  <c r="BN5" i="3" s="1"/>
  <c r="BO5" i="3" s="1"/>
  <c r="CW115" i="3"/>
  <c r="CX146" i="3"/>
  <c r="CW96" i="3"/>
  <c r="CW146" i="3"/>
  <c r="CW145" i="3"/>
  <c r="CX145" i="3"/>
  <c r="CW6" i="3"/>
  <c r="CX96" i="3"/>
  <c r="DP137" i="3"/>
  <c r="DP130" i="3"/>
  <c r="DP129" i="3"/>
  <c r="DP128" i="3"/>
  <c r="DP127" i="3"/>
  <c r="DP126" i="3"/>
  <c r="DP125" i="3"/>
  <c r="DP124" i="3"/>
  <c r="DP123" i="3"/>
  <c r="DP113" i="3"/>
  <c r="DP112" i="3"/>
  <c r="DP111" i="3"/>
  <c r="DP110" i="3"/>
  <c r="DP109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7" i="3"/>
  <c r="DK136" i="3"/>
  <c r="DK135" i="3"/>
  <c r="DK134" i="3"/>
  <c r="DK133" i="3"/>
  <c r="DK132" i="3"/>
  <c r="DK128" i="3"/>
  <c r="DK127" i="3"/>
  <c r="DK126" i="3"/>
  <c r="DK125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41" i="3"/>
  <c r="DK40" i="3"/>
  <c r="DK39" i="3"/>
  <c r="DK38" i="3"/>
  <c r="DK34" i="3"/>
  <c r="DK33" i="3"/>
  <c r="DK32" i="3"/>
  <c r="DK28" i="3"/>
  <c r="DK22" i="3"/>
  <c r="DK8" i="3"/>
  <c r="DH129" i="3"/>
  <c r="DH116" i="3"/>
  <c r="DH51" i="3"/>
  <c r="DH49" i="3"/>
  <c r="CS124" i="3"/>
  <c r="CS120" i="3"/>
  <c r="CS94" i="3"/>
  <c r="CN91" i="3"/>
  <c r="CN70" i="3"/>
  <c r="CI124" i="3"/>
  <c r="CI120" i="3"/>
  <c r="CI94" i="3"/>
  <c r="CI92" i="3"/>
  <c r="CI91" i="3"/>
  <c r="CI70" i="3"/>
  <c r="CD112" i="3"/>
  <c r="CD97" i="3"/>
  <c r="CD91" i="3"/>
  <c r="CD89" i="3"/>
  <c r="CD78" i="3"/>
  <c r="BY140" i="3"/>
  <c r="BY134" i="3"/>
  <c r="BY118" i="3"/>
  <c r="BX66" i="3"/>
  <c r="BX64" i="3"/>
  <c r="BY65" i="3"/>
  <c r="BY62" i="3"/>
  <c r="BY46" i="3"/>
  <c r="BY36" i="3"/>
  <c r="BY35" i="3"/>
  <c r="BY10" i="3"/>
  <c r="BT120" i="3"/>
  <c r="BT99" i="3"/>
  <c r="BT91" i="3"/>
  <c r="BT19" i="3"/>
  <c r="BT10" i="3"/>
  <c r="BO91" i="3"/>
  <c r="BO39" i="3"/>
  <c r="BO36" i="3"/>
  <c r="BJ141" i="3"/>
  <c r="BJ124" i="3"/>
  <c r="BJ118" i="3"/>
  <c r="BJ110" i="3"/>
  <c r="BJ100" i="3"/>
  <c r="BJ93" i="3"/>
  <c r="BJ91" i="3"/>
  <c r="BJ77" i="3"/>
  <c r="BJ72" i="3"/>
  <c r="BJ61" i="3"/>
  <c r="BJ54" i="3"/>
  <c r="BJ43" i="3"/>
  <c r="BJ17" i="3"/>
  <c r="BJ14" i="3"/>
  <c r="BJ13" i="3"/>
  <c r="AZ85" i="3"/>
  <c r="AP136" i="3"/>
  <c r="AP107" i="3"/>
  <c r="AP66" i="3"/>
  <c r="AP10" i="3"/>
  <c r="AP8" i="3"/>
  <c r="AK109" i="3"/>
  <c r="AK86" i="3"/>
  <c r="AK41" i="3"/>
  <c r="AF142" i="3"/>
  <c r="AF105" i="3"/>
  <c r="AF91" i="3"/>
  <c r="AF92" i="3"/>
  <c r="AF86" i="3"/>
  <c r="AF88" i="3"/>
  <c r="AF87" i="3"/>
  <c r="AF64" i="3"/>
  <c r="AF36" i="3"/>
  <c r="AF27" i="3"/>
  <c r="AA142" i="3"/>
  <c r="AA128" i="3"/>
  <c r="AA113" i="3"/>
  <c r="AA99" i="3"/>
  <c r="AA82" i="3"/>
  <c r="AA77" i="3"/>
  <c r="AA52" i="3"/>
  <c r="AA51" i="3"/>
  <c r="AA37" i="3"/>
  <c r="AA34" i="3"/>
  <c r="AA33" i="3"/>
  <c r="AA32" i="3"/>
  <c r="AA31" i="3"/>
  <c r="AA20" i="3"/>
  <c r="AA17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BS5" i="3" l="1"/>
  <c r="BT5" i="3" s="1"/>
  <c r="BX5" i="3" s="1"/>
  <c r="BY5" i="3" s="1"/>
  <c r="CX143" i="3"/>
  <c r="CW143" i="3"/>
  <c r="CB5" i="3" l="1"/>
  <c r="CC5" i="3" s="1"/>
  <c r="CD5" i="3" s="1"/>
  <c r="CH5" i="3" s="1"/>
  <c r="CI5" i="3" s="1"/>
  <c r="E64" i="3"/>
  <c r="J142" i="3"/>
  <c r="J141" i="3"/>
  <c r="J140" i="3"/>
  <c r="J134" i="3"/>
  <c r="J83" i="3"/>
  <c r="CL5" i="3" l="1"/>
  <c r="CM5" i="3" s="1"/>
  <c r="CN5" i="3" s="1"/>
  <c r="CR5" i="3" s="1"/>
  <c r="CS5" i="3" s="1"/>
  <c r="E134" i="3"/>
  <c r="E141" i="3"/>
  <c r="E140" i="3"/>
  <c r="E142" i="3"/>
  <c r="E83" i="3"/>
  <c r="E79" i="3"/>
  <c r="J68" i="3"/>
  <c r="E68" i="3" s="1"/>
  <c r="J67" i="3"/>
  <c r="E67" i="3" s="1"/>
  <c r="J65" i="3"/>
  <c r="E65" i="3" s="1"/>
  <c r="J66" i="3"/>
  <c r="CV5" i="3" l="1"/>
  <c r="CW5" i="3" s="1"/>
  <c r="CX5" i="3" s="1"/>
  <c r="DB5" i="3" s="1"/>
  <c r="DC5" i="3" s="1"/>
  <c r="H25" i="3"/>
  <c r="H26" i="3"/>
  <c r="H27" i="3"/>
  <c r="H28" i="3"/>
  <c r="H29" i="3"/>
  <c r="DF5" i="3" l="1"/>
  <c r="DG5" i="3" s="1"/>
  <c r="DH5" i="3" s="1"/>
  <c r="DK5" i="3" s="1"/>
  <c r="M131" i="3"/>
  <c r="M80" i="3"/>
  <c r="M75" i="3"/>
  <c r="M63" i="3"/>
  <c r="DL5" i="3" l="1"/>
  <c r="DM5" i="3" s="1"/>
  <c r="DN5" i="3" s="1"/>
  <c r="DO5" i="3" s="1"/>
  <c r="DP5" i="3" s="1"/>
  <c r="M122" i="3"/>
  <c r="N122" i="3"/>
  <c r="DK138" i="3" l="1"/>
  <c r="M6" i="3"/>
  <c r="M11" i="3"/>
  <c r="M18" i="3"/>
  <c r="M24" i="3"/>
  <c r="M30" i="3"/>
  <c r="M42" i="3"/>
  <c r="M48" i="3"/>
  <c r="M56" i="3"/>
  <c r="N63" i="3"/>
  <c r="M69" i="3"/>
  <c r="N75" i="3"/>
  <c r="N80" i="3"/>
  <c r="M84" i="3"/>
  <c r="M90" i="3"/>
  <c r="M96" i="3"/>
  <c r="M101" i="3"/>
  <c r="M108" i="3"/>
  <c r="M115" i="3"/>
  <c r="N131" i="3"/>
  <c r="N138" i="3"/>
  <c r="M138" i="3"/>
  <c r="H140" i="3"/>
  <c r="I140" i="3"/>
  <c r="H141" i="3"/>
  <c r="I141" i="3"/>
  <c r="H142" i="3"/>
  <c r="C142" i="3" s="1"/>
  <c r="I142" i="3"/>
  <c r="D142" i="3" s="1"/>
  <c r="H134" i="3"/>
  <c r="I134" i="3"/>
  <c r="D140" i="3" l="1"/>
  <c r="C141" i="3"/>
  <c r="C140" i="3"/>
  <c r="D141" i="3"/>
  <c r="I104" i="3" l="1"/>
  <c r="H67" i="3"/>
  <c r="I67" i="3"/>
  <c r="H68" i="3"/>
  <c r="I68" i="3"/>
  <c r="H65" i="3"/>
  <c r="I65" i="3"/>
  <c r="I64" i="3"/>
  <c r="I37" i="3"/>
  <c r="C29" i="3"/>
  <c r="C68" i="3" l="1"/>
  <c r="C67" i="3"/>
  <c r="C65" i="3"/>
  <c r="J61" i="3" l="1"/>
  <c r="J36" i="3" l="1"/>
  <c r="P142" i="3"/>
  <c r="U142" i="3"/>
  <c r="Z142" i="3"/>
  <c r="AE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BX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Z141" i="3"/>
  <c r="AA141" i="3"/>
  <c r="AE141" i="3"/>
  <c r="AJ141" i="3"/>
  <c r="AK141" i="3"/>
  <c r="AO141" i="3"/>
  <c r="AY141" i="3"/>
  <c r="AZ141" i="3"/>
  <c r="BD141" i="3"/>
  <c r="BE141" i="3"/>
  <c r="BI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BD137" i="3"/>
  <c r="BE137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DK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X82" i="3"/>
  <c r="BY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BO83" i="3"/>
  <c r="DK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H78" i="3"/>
  <c r="CI78" i="3"/>
  <c r="CC77" i="3"/>
  <c r="CD77" i="3"/>
  <c r="CC78" i="3"/>
  <c r="BX77" i="3"/>
  <c r="BY77" i="3"/>
  <c r="BX78" i="3"/>
  <c r="BY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O77" i="3"/>
  <c r="AP77" i="3"/>
  <c r="AO78" i="3"/>
  <c r="AP78" i="3"/>
  <c r="AJ77" i="3"/>
  <c r="AK77" i="3"/>
  <c r="AJ78" i="3"/>
  <c r="AK78" i="3"/>
  <c r="AE77" i="3"/>
  <c r="AF77" i="3"/>
  <c r="AE78" i="3"/>
  <c r="AF78" i="3"/>
  <c r="Z77" i="3"/>
  <c r="Z78" i="3"/>
  <c r="AA78" i="3"/>
  <c r="U77" i="3"/>
  <c r="U78" i="3"/>
  <c r="P77" i="3"/>
  <c r="Q77" i="3"/>
  <c r="P78" i="3"/>
  <c r="Q78" i="3"/>
  <c r="DO66" i="3"/>
  <c r="DP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X65" i="3"/>
  <c r="BY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O68" i="3"/>
  <c r="AP68" i="3"/>
  <c r="AY68" i="3"/>
  <c r="AZ68" i="3"/>
  <c r="BD68" i="3"/>
  <c r="BE68" i="3"/>
  <c r="BI68" i="3"/>
  <c r="BJ68" i="3"/>
  <c r="BO68" i="3"/>
  <c r="BS68" i="3"/>
  <c r="BT68" i="3"/>
  <c r="BX67" i="3"/>
  <c r="BY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I67" i="3"/>
  <c r="BO67" i="3"/>
  <c r="BS67" i="3"/>
  <c r="BT67" i="3"/>
  <c r="BY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67" i="3"/>
  <c r="DO67" i="3"/>
  <c r="DP131" i="3" l="1"/>
  <c r="AP141" i="3"/>
  <c r="AF63" i="3"/>
  <c r="AS6" i="3"/>
  <c r="D65" i="3"/>
  <c r="DK63" i="3"/>
  <c r="I83" i="3"/>
  <c r="C134" i="3"/>
  <c r="H83" i="3"/>
  <c r="DB146" i="3"/>
  <c r="CM146" i="3"/>
  <c r="Z146" i="3"/>
  <c r="N146" i="3"/>
  <c r="DC146" i="3"/>
  <c r="CN146" i="3"/>
  <c r="V146" i="3"/>
  <c r="AZ146" i="3"/>
  <c r="M146" i="3"/>
  <c r="AY146" i="3"/>
  <c r="BJ142" i="3"/>
  <c r="AF141" i="3"/>
  <c r="BY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BD140" i="3"/>
  <c r="AZ140" i="3"/>
  <c r="AO140" i="3"/>
  <c r="AK140" i="3"/>
  <c r="AE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BE140" i="3"/>
  <c r="AY140" i="3"/>
  <c r="AP140" i="3"/>
  <c r="AJ140" i="3"/>
  <c r="AF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BD134" i="3"/>
  <c r="AZ134" i="3"/>
  <c r="AO134" i="3"/>
  <c r="AK134" i="3"/>
  <c r="AE134" i="3"/>
  <c r="AA134" i="3"/>
  <c r="U134" i="3"/>
  <c r="BJ67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I79" i="3"/>
  <c r="CC79" i="3"/>
  <c r="BX79" i="3"/>
  <c r="BT79" i="3"/>
  <c r="BO79" i="3"/>
  <c r="BI79" i="3"/>
  <c r="BE79" i="3"/>
  <c r="AY79" i="3"/>
  <c r="AP79" i="3"/>
  <c r="AJ79" i="3"/>
  <c r="AF79" i="3"/>
  <c r="Z79" i="3"/>
  <c r="P79" i="3"/>
  <c r="DP79" i="3"/>
  <c r="DG79" i="3"/>
  <c r="DC79" i="3"/>
  <c r="CR79" i="3"/>
  <c r="CN79" i="3"/>
  <c r="CH79" i="3"/>
  <c r="CD79" i="3"/>
  <c r="BY79" i="3"/>
  <c r="BS79" i="3"/>
  <c r="BN79" i="3"/>
  <c r="BJ79" i="3"/>
  <c r="BD79" i="3"/>
  <c r="AZ79" i="3"/>
  <c r="AO79" i="3"/>
  <c r="AK79" i="3"/>
  <c r="AE79" i="3"/>
  <c r="AA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J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I65" i="3"/>
  <c r="BE65" i="3"/>
  <c r="AY65" i="3"/>
  <c r="AP65" i="3"/>
  <c r="AJ65" i="3"/>
  <c r="AF65" i="3"/>
  <c r="Z65" i="3"/>
  <c r="P65" i="3"/>
  <c r="AZ65" i="3"/>
  <c r="AA65" i="3"/>
  <c r="D134" i="3" l="1"/>
  <c r="AU134" i="3"/>
  <c r="DG146" i="3"/>
  <c r="BE146" i="3"/>
  <c r="DO146" i="3"/>
  <c r="DH146" i="3"/>
  <c r="DK146" i="3"/>
  <c r="BN146" i="3"/>
  <c r="D83" i="3"/>
  <c r="D79" i="3"/>
  <c r="BI146" i="3"/>
  <c r="CC146" i="3"/>
  <c r="C79" i="3"/>
  <c r="BX146" i="3"/>
  <c r="CR146" i="3"/>
  <c r="CH146" i="3"/>
  <c r="AJ146" i="3"/>
  <c r="BD146" i="3"/>
  <c r="C83" i="3"/>
  <c r="DP146" i="3"/>
  <c r="CD146" i="3"/>
  <c r="AO146" i="3"/>
  <c r="AA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AU10" i="3" l="1"/>
  <c r="AU17" i="3"/>
  <c r="AS11" i="3" l="1"/>
  <c r="AR18" i="3"/>
  <c r="AQ18" i="3"/>
  <c r="AQ11" i="3"/>
  <c r="AQ6" i="3"/>
  <c r="AS18" i="3"/>
  <c r="AR11" i="3"/>
  <c r="AR6" i="3"/>
  <c r="N115" i="3" l="1"/>
  <c r="N108" i="3"/>
  <c r="N101" i="3"/>
  <c r="N96" i="3"/>
  <c r="N90" i="3"/>
  <c r="N84" i="3"/>
  <c r="N69" i="3"/>
  <c r="N56" i="3"/>
  <c r="N48" i="3"/>
  <c r="N42" i="3"/>
  <c r="N30" i="3"/>
  <c r="N24" i="3"/>
  <c r="N18" i="3"/>
  <c r="N11" i="3"/>
  <c r="N6" i="3"/>
  <c r="I34" i="3"/>
  <c r="I35" i="3"/>
  <c r="AO85" i="3" l="1"/>
  <c r="AO86" i="3"/>
  <c r="BS57" i="3" l="1"/>
  <c r="BS58" i="3"/>
  <c r="BS59" i="3"/>
  <c r="BS60" i="3"/>
  <c r="BS61" i="3"/>
  <c r="BS62" i="3"/>
  <c r="AT66" i="3" l="1"/>
  <c r="I27" i="3" l="1"/>
  <c r="AU51" i="3" l="1"/>
  <c r="I54" i="3"/>
  <c r="H54" i="3"/>
  <c r="C54" i="3" s="1"/>
  <c r="D54" i="3" l="1"/>
  <c r="BN40" i="3"/>
  <c r="C27" i="3"/>
  <c r="C28" i="3"/>
  <c r="AQ48" i="3"/>
  <c r="C26" i="3" l="1"/>
  <c r="AQ146" i="3"/>
  <c r="C25" i="3"/>
  <c r="AQ145" i="3"/>
  <c r="AQ108" i="3"/>
  <c r="AQ101" i="3"/>
  <c r="AQ90" i="3"/>
  <c r="AQ80" i="3"/>
  <c r="AQ75" i="3"/>
  <c r="AQ69" i="3"/>
  <c r="AQ56" i="3"/>
  <c r="AQ42" i="3"/>
  <c r="AQ138" i="3"/>
  <c r="AQ131" i="3"/>
  <c r="AQ122" i="3"/>
  <c r="AQ115" i="3"/>
  <c r="AQ96" i="3"/>
  <c r="AQ84" i="3"/>
  <c r="AQ63" i="3"/>
  <c r="AQ30" i="3"/>
  <c r="AQ24" i="3"/>
  <c r="CH97" i="3" l="1"/>
  <c r="CI97" i="3"/>
  <c r="CH98" i="3"/>
  <c r="CI98" i="3"/>
  <c r="CH99" i="3"/>
  <c r="CI99" i="3"/>
  <c r="CH100" i="3"/>
  <c r="CI100" i="3"/>
  <c r="CN117" i="3" l="1"/>
  <c r="CN120" i="3"/>
  <c r="H57" i="3"/>
  <c r="C57" i="3" s="1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BX120" i="3"/>
  <c r="AO8" i="3"/>
  <c r="AJ120" i="3"/>
  <c r="AJ91" i="3"/>
  <c r="Z123" i="3"/>
  <c r="D27" i="3" l="1"/>
  <c r="AR48" i="3"/>
  <c r="AU72" i="3"/>
  <c r="AT82" i="3"/>
  <c r="D104" i="3"/>
  <c r="AU110" i="3"/>
  <c r="AT133" i="3"/>
  <c r="AT135" i="3"/>
  <c r="AT136" i="3"/>
  <c r="AT137" i="3" l="1"/>
  <c r="AU137" i="3"/>
  <c r="AR75" i="3"/>
  <c r="AR63" i="3"/>
  <c r="AR131" i="3"/>
  <c r="AR108" i="3"/>
  <c r="AR101" i="3"/>
  <c r="AR90" i="3"/>
  <c r="AR80" i="3"/>
  <c r="AR56" i="3"/>
  <c r="AR42" i="3"/>
  <c r="AR115" i="3"/>
  <c r="AR96" i="3"/>
  <c r="AR84" i="3"/>
  <c r="AR69" i="3"/>
  <c r="AR24" i="3"/>
  <c r="AT134" i="3"/>
  <c r="AT68" i="3"/>
  <c r="AT67" i="3"/>
  <c r="AT83" i="3" l="1"/>
  <c r="AT79" i="3"/>
  <c r="AT65" i="3"/>
  <c r="I36" i="3"/>
  <c r="D34" i="3" l="1"/>
  <c r="D35" i="3"/>
  <c r="D36" i="3"/>
  <c r="D37" i="3"/>
  <c r="AT51" i="3"/>
  <c r="AU82" i="3"/>
  <c r="AT89" i="3"/>
  <c r="AU66" i="3" l="1"/>
  <c r="E66" i="3"/>
  <c r="AS96" i="3"/>
  <c r="AS101" i="3"/>
  <c r="AS90" i="3"/>
  <c r="AS84" i="3"/>
  <c r="AS69" i="3"/>
  <c r="AS42" i="3"/>
  <c r="AR30" i="3"/>
  <c r="AS56" i="3"/>
  <c r="AS48" i="3"/>
  <c r="AS30" i="3"/>
  <c r="AS24" i="3"/>
  <c r="AS80" i="3"/>
  <c r="AU65" i="3"/>
  <c r="AU68" i="3"/>
  <c r="AU67" i="3"/>
  <c r="AS75" i="3"/>
  <c r="M145" i="3"/>
  <c r="N145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2" i="3"/>
  <c r="CR53" i="3"/>
  <c r="CR54" i="3"/>
  <c r="CR55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4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S138" i="3"/>
  <c r="CR131" i="3"/>
  <c r="CS131" i="3"/>
  <c r="CS115" i="3"/>
  <c r="CR101" i="3"/>
  <c r="CS101" i="3"/>
  <c r="CR84" i="3"/>
  <c r="CS84" i="3"/>
  <c r="CR80" i="3"/>
  <c r="CS80" i="3"/>
  <c r="CR75" i="3"/>
  <c r="CS75" i="3"/>
  <c r="CR69" i="3"/>
  <c r="CS69" i="3"/>
  <c r="CR63" i="3"/>
  <c r="CS63" i="3"/>
  <c r="CS24" i="3"/>
  <c r="CR18" i="3"/>
  <c r="CS18" i="3"/>
  <c r="CR24" i="3" l="1"/>
  <c r="CS6" i="3"/>
  <c r="CS30" i="3"/>
  <c r="CI69" i="3"/>
  <c r="CN90" i="3"/>
  <c r="CH30" i="3"/>
  <c r="CR30" i="3"/>
  <c r="DH145" i="3"/>
  <c r="CS56" i="3"/>
  <c r="CS42" i="3"/>
  <c r="CS108" i="3"/>
  <c r="CR108" i="3"/>
  <c r="CS96" i="3"/>
  <c r="CS90" i="3"/>
  <c r="AS63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H42" i="3"/>
  <c r="CH24" i="3"/>
  <c r="CH18" i="3"/>
  <c r="CH11" i="3"/>
  <c r="V145" i="3"/>
  <c r="CM96" i="3"/>
  <c r="CM24" i="3"/>
  <c r="CM18" i="3"/>
  <c r="DB145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Z145" i="3"/>
  <c r="AA145" i="3"/>
  <c r="CN30" i="3"/>
  <c r="Q145" i="3"/>
  <c r="CN6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S11" i="3"/>
  <c r="CR6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BX68" i="3" l="1"/>
  <c r="AU133" i="3" l="1"/>
  <c r="AU135" i="3"/>
  <c r="AU136" i="3"/>
  <c r="U28" i="3"/>
  <c r="AR138" i="3" l="1"/>
  <c r="AR122" i="3"/>
  <c r="AS122" i="3"/>
  <c r="AS115" i="3"/>
  <c r="AS108" i="3"/>
  <c r="AR145" i="3"/>
  <c r="AT142" i="3"/>
  <c r="AT141" i="3"/>
  <c r="AT140" i="3"/>
  <c r="AU142" i="3"/>
  <c r="AU141" i="3"/>
  <c r="AS145" i="3"/>
  <c r="DK7" i="3"/>
  <c r="DK9" i="3"/>
  <c r="DK10" i="3"/>
  <c r="DK12" i="3"/>
  <c r="DK13" i="3"/>
  <c r="DK14" i="3"/>
  <c r="DK15" i="3"/>
  <c r="DK16" i="3"/>
  <c r="DK17" i="3"/>
  <c r="DK19" i="3"/>
  <c r="DK20" i="3"/>
  <c r="DK21" i="3"/>
  <c r="DK23" i="3"/>
  <c r="DK25" i="3"/>
  <c r="DK26" i="3"/>
  <c r="DK27" i="3"/>
  <c r="DK29" i="3"/>
  <c r="DK31" i="3"/>
  <c r="DK35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49" i="3"/>
  <c r="BY50" i="3"/>
  <c r="BY51" i="3"/>
  <c r="BY52" i="3"/>
  <c r="BY53" i="3"/>
  <c r="BY54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2" i="3"/>
  <c r="BY103" i="3"/>
  <c r="BY104" i="3"/>
  <c r="BY105" i="3"/>
  <c r="BY106" i="3"/>
  <c r="BY107" i="3"/>
  <c r="BY109" i="3"/>
  <c r="BY110" i="3"/>
  <c r="BY111" i="3"/>
  <c r="BY112" i="3"/>
  <c r="BY113" i="3"/>
  <c r="BY114" i="3"/>
  <c r="BY116" i="3"/>
  <c r="BY117" i="3"/>
  <c r="BY119" i="3"/>
  <c r="BY120" i="3"/>
  <c r="BY121" i="3"/>
  <c r="BY123" i="3"/>
  <c r="BY124" i="3"/>
  <c r="BY125" i="3"/>
  <c r="BY126" i="3"/>
  <c r="BY127" i="3"/>
  <c r="BY128" i="3"/>
  <c r="BY129" i="3"/>
  <c r="BY130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49" i="3"/>
  <c r="BT50" i="3"/>
  <c r="BT51" i="3"/>
  <c r="BT52" i="3"/>
  <c r="BT53" i="3"/>
  <c r="BT54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24" i="3"/>
  <c r="BT125" i="3"/>
  <c r="BT126" i="3"/>
  <c r="BT127" i="3"/>
  <c r="BT128" i="3"/>
  <c r="BT129" i="3"/>
  <c r="BT130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49" i="3"/>
  <c r="BO50" i="3"/>
  <c r="BO51" i="3"/>
  <c r="BO52" i="3"/>
  <c r="BO53" i="3"/>
  <c r="BO54" i="3"/>
  <c r="BO55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0" i="3"/>
  <c r="BJ51" i="3"/>
  <c r="BJ52" i="3"/>
  <c r="BJ53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25" i="3"/>
  <c r="BJ126" i="3"/>
  <c r="BJ127" i="3"/>
  <c r="BJ128" i="3"/>
  <c r="BJ129" i="3"/>
  <c r="BJ130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5" i="3"/>
  <c r="BE86" i="3"/>
  <c r="BE87" i="3"/>
  <c r="BE88" i="3"/>
  <c r="BE89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28" i="3"/>
  <c r="BE129" i="3"/>
  <c r="BE130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3" i="3"/>
  <c r="AP44" i="3"/>
  <c r="AP45" i="3"/>
  <c r="AP46" i="3"/>
  <c r="AP47" i="3"/>
  <c r="AP49" i="3"/>
  <c r="AP50" i="3"/>
  <c r="AP51" i="3"/>
  <c r="AP52" i="3"/>
  <c r="AP53" i="3"/>
  <c r="AP54" i="3"/>
  <c r="AP55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7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76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0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5" i="3"/>
  <c r="AA16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49" i="3"/>
  <c r="AA50" i="3"/>
  <c r="AA53" i="3"/>
  <c r="AA54" i="3"/>
  <c r="AA55" i="3"/>
  <c r="AA57" i="3"/>
  <c r="AA58" i="3"/>
  <c r="AA59" i="3"/>
  <c r="AA60" i="3"/>
  <c r="AA61" i="3"/>
  <c r="AA62" i="3"/>
  <c r="AA64" i="3"/>
  <c r="AA70" i="3"/>
  <c r="AA71" i="3"/>
  <c r="AA72" i="3"/>
  <c r="AA73" i="3"/>
  <c r="AA74" i="3"/>
  <c r="AA76" i="3"/>
  <c r="AA81" i="3"/>
  <c r="AA85" i="3"/>
  <c r="AA86" i="3"/>
  <c r="AA87" i="3"/>
  <c r="AA88" i="3"/>
  <c r="AA89" i="3"/>
  <c r="AA91" i="3"/>
  <c r="AA92" i="3"/>
  <c r="AA93" i="3"/>
  <c r="AA94" i="3"/>
  <c r="AA95" i="3"/>
  <c r="AA97" i="3"/>
  <c r="AA98" i="3"/>
  <c r="AA100" i="3"/>
  <c r="AA102" i="3"/>
  <c r="AA103" i="3"/>
  <c r="AA104" i="3"/>
  <c r="AA105" i="3"/>
  <c r="AA106" i="3"/>
  <c r="AA107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7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AU71" i="3"/>
  <c r="DP75" i="3"/>
  <c r="DK122" i="3"/>
  <c r="DK69" i="3"/>
  <c r="DK6" i="3"/>
  <c r="DH138" i="3"/>
  <c r="DH101" i="3"/>
  <c r="DH75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I108" i="3"/>
  <c r="CD138" i="3"/>
  <c r="CD80" i="3"/>
  <c r="DK48" i="3" l="1"/>
  <c r="DK96" i="3"/>
  <c r="DK18" i="3"/>
  <c r="DK24" i="3"/>
  <c r="DK56" i="3"/>
  <c r="DK101" i="3"/>
  <c r="AT145" i="3"/>
  <c r="AS138" i="3"/>
  <c r="AS131" i="3"/>
  <c r="AR146" i="3"/>
  <c r="AT146" i="3" s="1"/>
  <c r="AS146" i="3"/>
  <c r="AU145" i="3"/>
  <c r="AU140" i="3"/>
  <c r="DK90" i="3"/>
  <c r="DK75" i="3"/>
  <c r="DK115" i="3"/>
  <c r="DK11" i="3"/>
  <c r="DK30" i="3"/>
  <c r="DK42" i="3"/>
  <c r="DK84" i="3"/>
  <c r="DK108" i="3"/>
  <c r="BY69" i="3"/>
  <c r="BX7" i="3"/>
  <c r="BX8" i="3"/>
  <c r="BX9" i="3"/>
  <c r="BX10" i="3"/>
  <c r="BT108" i="3"/>
  <c r="BT63" i="3"/>
  <c r="BT42" i="3"/>
  <c r="BT11" i="3"/>
  <c r="BO138" i="3"/>
  <c r="BO131" i="3"/>
  <c r="BO122" i="3"/>
  <c r="BO96" i="3"/>
  <c r="BO84" i="3"/>
  <c r="BO80" i="3"/>
  <c r="BO75" i="3"/>
  <c r="BO69" i="3"/>
  <c r="BO63" i="3"/>
  <c r="BO42" i="3"/>
  <c r="BO24" i="3"/>
  <c r="BO18" i="3"/>
  <c r="BN12" i="3"/>
  <c r="BN13" i="3"/>
  <c r="BN14" i="3"/>
  <c r="BN15" i="3"/>
  <c r="BN16" i="3"/>
  <c r="BN17" i="3"/>
  <c r="BO6" i="3"/>
  <c r="BJ18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5" i="3"/>
  <c r="BD26" i="3"/>
  <c r="BD27" i="3"/>
  <c r="BD28" i="3"/>
  <c r="BD29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51" i="3"/>
  <c r="BD52" i="3"/>
  <c r="BD53" i="3"/>
  <c r="BD54" i="3"/>
  <c r="BD55" i="3"/>
  <c r="BD57" i="3"/>
  <c r="BD58" i="3"/>
  <c r="BD59" i="3"/>
  <c r="BD60" i="3"/>
  <c r="BD61" i="3"/>
  <c r="BD62" i="3"/>
  <c r="BD64" i="3"/>
  <c r="BD70" i="3"/>
  <c r="BD71" i="3"/>
  <c r="BD72" i="3"/>
  <c r="BD73" i="3"/>
  <c r="BD74" i="3"/>
  <c r="BD76" i="3"/>
  <c r="BD81" i="3"/>
  <c r="BD85" i="3"/>
  <c r="BD86" i="3"/>
  <c r="BD87" i="3"/>
  <c r="BD88" i="3"/>
  <c r="BD89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5" i="3"/>
  <c r="BD106" i="3"/>
  <c r="BD107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24" i="3"/>
  <c r="BD125" i="3"/>
  <c r="BD126" i="3"/>
  <c r="BD127" i="3"/>
  <c r="BD128" i="3"/>
  <c r="BD129" i="3"/>
  <c r="BD130" i="3"/>
  <c r="BD132" i="3"/>
  <c r="BD139" i="3"/>
  <c r="BD138" i="3"/>
  <c r="BD115" i="3"/>
  <c r="BE115" i="3"/>
  <c r="BD108" i="3"/>
  <c r="BE108" i="3"/>
  <c r="BD101" i="3"/>
  <c r="BE101" i="3"/>
  <c r="BE96" i="3"/>
  <c r="BD80" i="3"/>
  <c r="BE80" i="3"/>
  <c r="BD75" i="3"/>
  <c r="BE75" i="3"/>
  <c r="BE69" i="3"/>
  <c r="BD63" i="3"/>
  <c r="BE63" i="3"/>
  <c r="BE42" i="3"/>
  <c r="BD24" i="3"/>
  <c r="BE24" i="3"/>
  <c r="BD18" i="3"/>
  <c r="BE18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8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E25" i="3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P138" i="3"/>
  <c r="AP75" i="3"/>
  <c r="AP69" i="3"/>
  <c r="AP18" i="3"/>
  <c r="AE85" i="3"/>
  <c r="AE86" i="3"/>
  <c r="AE87" i="3"/>
  <c r="AA80" i="3"/>
  <c r="AU70" i="3"/>
  <c r="AU73" i="3"/>
  <c r="AU74" i="3"/>
  <c r="AU78" i="3"/>
  <c r="AU77" i="3"/>
  <c r="AU81" i="3"/>
  <c r="AU86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BD96" i="3" l="1"/>
  <c r="BD11" i="3"/>
  <c r="BE11" i="3"/>
  <c r="BE6" i="3"/>
  <c r="BE48" i="3"/>
  <c r="BD6" i="3"/>
  <c r="BO11" i="3"/>
  <c r="BE84" i="3"/>
  <c r="BE30" i="3"/>
  <c r="BD30" i="3"/>
  <c r="BD84" i="3"/>
  <c r="BN11" i="3"/>
  <c r="E76" i="3"/>
  <c r="E81" i="3"/>
  <c r="AU146" i="3"/>
  <c r="D8" i="3"/>
  <c r="E8" i="3"/>
  <c r="E6" i="3" s="1"/>
  <c r="E139" i="3"/>
  <c r="AS143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J6" i="3"/>
  <c r="E31" i="3"/>
  <c r="BE56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9" i="3"/>
  <c r="AU37" i="3"/>
  <c r="AU35" i="3"/>
  <c r="AU33" i="3"/>
  <c r="AU31" i="3"/>
  <c r="AU28" i="3"/>
  <c r="AU26" i="3"/>
  <c r="AU23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40" i="3"/>
  <c r="AU38" i="3"/>
  <c r="AU36" i="3"/>
  <c r="AU34" i="3"/>
  <c r="AU32" i="3"/>
  <c r="AU29" i="3"/>
  <c r="AU27" i="3"/>
  <c r="AU25" i="3"/>
  <c r="AU20" i="3"/>
  <c r="AU15" i="3"/>
  <c r="AU13" i="3"/>
  <c r="J11" i="3"/>
  <c r="J48" i="3"/>
  <c r="AU11" i="3"/>
  <c r="J6" i="3"/>
  <c r="L10" i="3"/>
  <c r="L8" i="3"/>
  <c r="J24" i="3"/>
  <c r="J56" i="3"/>
  <c r="J69" i="3"/>
  <c r="J108" i="3"/>
  <c r="AU75" i="3"/>
  <c r="AU84" i="3"/>
  <c r="AU96" i="3"/>
  <c r="AU85" i="3"/>
  <c r="AU97" i="3"/>
  <c r="AU49" i="3"/>
  <c r="AU76" i="3"/>
  <c r="AR143" i="3"/>
  <c r="AR148" i="3" s="1"/>
  <c r="L9" i="3"/>
  <c r="J18" i="3"/>
  <c r="J42" i="3"/>
  <c r="AU24" i="3"/>
  <c r="AU42" i="3"/>
  <c r="AU56" i="3"/>
  <c r="AU69" i="3"/>
  <c r="AU80" i="3"/>
  <c r="AU90" i="3"/>
  <c r="AU101" i="3"/>
  <c r="AU115" i="3"/>
  <c r="AU131" i="3"/>
  <c r="BE138" i="3"/>
  <c r="AU7" i="3"/>
  <c r="J122" i="3"/>
  <c r="J115" i="3"/>
  <c r="J101" i="3"/>
  <c r="J96" i="3"/>
  <c r="J90" i="3"/>
  <c r="J84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09" i="3"/>
  <c r="CC110" i="3"/>
  <c r="CC111" i="3"/>
  <c r="CC112" i="3"/>
  <c r="CC113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O108" i="3"/>
  <c r="BN103" i="3"/>
  <c r="BN104" i="3"/>
  <c r="BN105" i="3"/>
  <c r="BN106" i="3"/>
  <c r="BN107" i="3"/>
  <c r="BN108" i="3"/>
  <c r="BN80" i="3"/>
  <c r="BN63" i="3"/>
  <c r="BN62" i="3"/>
  <c r="BN42" i="3"/>
  <c r="I12" i="3"/>
  <c r="D12" i="3" s="1"/>
  <c r="I13" i="3"/>
  <c r="D13" i="3" s="1"/>
  <c r="I14" i="3"/>
  <c r="D14" i="3" s="1"/>
  <c r="I15" i="3"/>
  <c r="D15" i="3" s="1"/>
  <c r="I16" i="3"/>
  <c r="D16" i="3" s="1"/>
  <c r="I17" i="3"/>
  <c r="D17" i="3" s="1"/>
  <c r="I19" i="3"/>
  <c r="D19" i="3" s="1"/>
  <c r="I20" i="3"/>
  <c r="D20" i="3" s="1"/>
  <c r="I21" i="3"/>
  <c r="D21" i="3" s="1"/>
  <c r="I22" i="3"/>
  <c r="D22" i="3" s="1"/>
  <c r="I23" i="3"/>
  <c r="D23" i="3" s="1"/>
  <c r="I25" i="3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I43" i="3"/>
  <c r="D43" i="3" s="1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I78" i="3"/>
  <c r="L78" i="3" s="1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I133" i="3"/>
  <c r="L133" i="3" s="1"/>
  <c r="I135" i="3"/>
  <c r="L135" i="3" s="1"/>
  <c r="I136" i="3"/>
  <c r="L136" i="3" s="1"/>
  <c r="I137" i="3"/>
  <c r="L137" i="3" s="1"/>
  <c r="I139" i="3"/>
  <c r="I7" i="3"/>
  <c r="D7" i="3" s="1"/>
  <c r="AF84" i="3"/>
  <c r="I146" i="3" l="1"/>
  <c r="J146" i="3"/>
  <c r="D25" i="3"/>
  <c r="I24" i="3"/>
  <c r="L24" i="3" s="1"/>
  <c r="D31" i="3"/>
  <c r="G31" i="3" s="1"/>
  <c r="I30" i="3"/>
  <c r="L30" i="3" s="1"/>
  <c r="J63" i="3"/>
  <c r="J138" i="3"/>
  <c r="I63" i="3"/>
  <c r="E131" i="3"/>
  <c r="E145" i="3"/>
  <c r="I138" i="3"/>
  <c r="I131" i="3"/>
  <c r="I80" i="3"/>
  <c r="D76" i="3"/>
  <c r="G76" i="3" s="1"/>
  <c r="I75" i="3"/>
  <c r="D81" i="3"/>
  <c r="G81" i="3" s="1"/>
  <c r="D139" i="3"/>
  <c r="D132" i="3"/>
  <c r="K141" i="3"/>
  <c r="D136" i="3"/>
  <c r="D133" i="3"/>
  <c r="D77" i="3"/>
  <c r="D66" i="3"/>
  <c r="K142" i="3"/>
  <c r="K140" i="3"/>
  <c r="D137" i="3"/>
  <c r="D135" i="3"/>
  <c r="K134" i="3"/>
  <c r="D82" i="3"/>
  <c r="D78" i="3"/>
  <c r="K68" i="3"/>
  <c r="E80" i="3"/>
  <c r="E75" i="3"/>
  <c r="I101" i="3"/>
  <c r="L101" i="3" s="1"/>
  <c r="I145" i="3"/>
  <c r="L145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6" i="3"/>
  <c r="AU122" i="3"/>
  <c r="AU108" i="3"/>
  <c r="AU63" i="3"/>
  <c r="AU30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I11" i="3"/>
  <c r="L11" i="3" s="1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D145" i="3"/>
  <c r="D146" i="3"/>
  <c r="E146" i="3"/>
  <c r="L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1" i="3"/>
  <c r="D108" i="3"/>
  <c r="D115" i="3"/>
  <c r="D90" i="3"/>
  <c r="D122" i="3"/>
  <c r="G25" i="3"/>
  <c r="G50" i="3"/>
  <c r="A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H58" i="3"/>
  <c r="C58" i="3" s="1"/>
  <c r="H59" i="3"/>
  <c r="C59" i="3" s="1"/>
  <c r="H60" i="3"/>
  <c r="C60" i="3" s="1"/>
  <c r="H61" i="3"/>
  <c r="C61" i="3" s="1"/>
  <c r="H62" i="3"/>
  <c r="C62" i="3" s="1"/>
  <c r="AK80" i="3"/>
  <c r="G146" i="3" l="1"/>
  <c r="D143" i="3"/>
  <c r="K61" i="3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V122" i="3"/>
  <c r="V115" i="3"/>
  <c r="V108" i="3"/>
  <c r="V101" i="3"/>
  <c r="V96" i="3"/>
  <c r="V90" i="3"/>
  <c r="V84" i="3"/>
  <c r="V80" i="3"/>
  <c r="V69" i="3"/>
  <c r="V63" i="3"/>
  <c r="V56" i="3"/>
  <c r="V48" i="3"/>
  <c r="V42" i="3"/>
  <c r="V30" i="3"/>
  <c r="V24" i="3"/>
  <c r="V18" i="3"/>
  <c r="V11" i="3"/>
  <c r="V6" i="3"/>
  <c r="H139" i="3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7" i="3"/>
  <c r="H106" i="3"/>
  <c r="H105" i="3"/>
  <c r="H104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H78" i="3"/>
  <c r="K78" i="3" s="1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17" i="3"/>
  <c r="C17" i="3" s="1"/>
  <c r="H16" i="3"/>
  <c r="C16" i="3" s="1"/>
  <c r="H15" i="3"/>
  <c r="C15" i="3" s="1"/>
  <c r="H14" i="3"/>
  <c r="C14" i="3" s="1"/>
  <c r="H13" i="3"/>
  <c r="C13" i="3" s="1"/>
  <c r="H12" i="3"/>
  <c r="C12" i="3" s="1"/>
  <c r="H7" i="3"/>
  <c r="C7" i="3" s="1"/>
  <c r="BN139" i="3"/>
  <c r="BN138" i="3"/>
  <c r="BN130" i="3"/>
  <c r="BN129" i="3"/>
  <c r="BN128" i="3"/>
  <c r="BN127" i="3"/>
  <c r="BN126" i="3"/>
  <c r="BN125" i="3"/>
  <c r="BN124" i="3"/>
  <c r="BN123" i="3"/>
  <c r="BN122" i="3"/>
  <c r="BN100" i="3"/>
  <c r="BN99" i="3"/>
  <c r="BN98" i="3"/>
  <c r="BN97" i="3"/>
  <c r="BN96" i="3"/>
  <c r="BN95" i="3"/>
  <c r="BN94" i="3"/>
  <c r="BN93" i="3"/>
  <c r="BN92" i="3"/>
  <c r="BN91" i="3"/>
  <c r="BO90" i="3"/>
  <c r="BN89" i="3"/>
  <c r="BN88" i="3"/>
  <c r="BN87" i="3"/>
  <c r="BN86" i="3"/>
  <c r="BN85" i="3"/>
  <c r="BN84" i="3"/>
  <c r="BN76" i="3"/>
  <c r="BN75" i="3"/>
  <c r="BN74" i="3"/>
  <c r="BN73" i="3"/>
  <c r="BN72" i="3"/>
  <c r="BN71" i="3"/>
  <c r="BN70" i="3"/>
  <c r="BN69" i="3"/>
  <c r="BN61" i="3"/>
  <c r="BN60" i="3"/>
  <c r="BN59" i="3"/>
  <c r="BN58" i="3"/>
  <c r="BN57" i="3"/>
  <c r="BO56" i="3"/>
  <c r="BO48" i="3"/>
  <c r="BN55" i="3"/>
  <c r="BN54" i="3"/>
  <c r="BN53" i="3"/>
  <c r="BN52" i="3"/>
  <c r="BN51" i="3"/>
  <c r="BN50" i="3"/>
  <c r="BN49" i="3"/>
  <c r="BO30" i="3"/>
  <c r="BN41" i="3"/>
  <c r="BN39" i="3"/>
  <c r="BN38" i="3"/>
  <c r="BN37" i="3"/>
  <c r="BN36" i="3"/>
  <c r="BN35" i="3"/>
  <c r="BN34" i="3"/>
  <c r="BN33" i="3"/>
  <c r="BN32" i="3"/>
  <c r="BN31" i="3"/>
  <c r="BN6" i="3"/>
  <c r="BN18" i="3"/>
  <c r="BN24" i="3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E122" i="3"/>
  <c r="BD122" i="3" l="1"/>
  <c r="H63" i="3"/>
  <c r="H131" i="3"/>
  <c r="H138" i="3"/>
  <c r="H75" i="3"/>
  <c r="H80" i="3"/>
  <c r="K67" i="3"/>
  <c r="K65" i="3"/>
  <c r="F13" i="3"/>
  <c r="F17" i="3"/>
  <c r="F20" i="3"/>
  <c r="F22" i="3"/>
  <c r="F25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F102" i="3" s="1"/>
  <c r="C104" i="3"/>
  <c r="F104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F107" i="3" s="1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0" i="3"/>
  <c r="F52" i="3"/>
  <c r="BN48" i="3"/>
  <c r="H145" i="3"/>
  <c r="K145" i="3" s="1"/>
  <c r="BD90" i="3"/>
  <c r="BE90" i="3"/>
  <c r="H24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U42" i="3"/>
  <c r="BN56" i="3"/>
  <c r="BN90" i="3"/>
  <c r="BN30" i="3"/>
  <c r="CD6" i="3"/>
  <c r="CD11" i="3"/>
  <c r="CD18" i="3"/>
  <c r="CD24" i="3"/>
  <c r="CD30" i="3"/>
  <c r="CD42" i="3"/>
  <c r="CD48" i="3"/>
  <c r="CD56" i="3"/>
  <c r="CD63" i="3"/>
  <c r="CD69" i="3"/>
  <c r="CD75" i="3"/>
  <c r="CD84" i="3"/>
  <c r="CD90" i="3"/>
  <c r="CD101" i="3"/>
  <c r="CD108" i="3"/>
  <c r="CD122" i="3"/>
  <c r="AP48" i="3"/>
  <c r="AF56" i="3"/>
  <c r="DO139" i="3"/>
  <c r="DG139" i="3"/>
  <c r="DB139" i="3"/>
  <c r="BX139" i="3"/>
  <c r="BS139" i="3"/>
  <c r="BI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BX130" i="3"/>
  <c r="BS130" i="3"/>
  <c r="BI130" i="3"/>
  <c r="AY130" i="3"/>
  <c r="AO130" i="3"/>
  <c r="AJ130" i="3"/>
  <c r="AE130" i="3"/>
  <c r="Z130" i="3"/>
  <c r="P130" i="3"/>
  <c r="DO129" i="3"/>
  <c r="DG129" i="3"/>
  <c r="DB129" i="3"/>
  <c r="BX129" i="3"/>
  <c r="BS129" i="3"/>
  <c r="BI129" i="3"/>
  <c r="AY129" i="3"/>
  <c r="AO129" i="3"/>
  <c r="AJ129" i="3"/>
  <c r="AE129" i="3"/>
  <c r="Z129" i="3"/>
  <c r="P129" i="3"/>
  <c r="DO128" i="3"/>
  <c r="DG128" i="3"/>
  <c r="DB128" i="3"/>
  <c r="BX128" i="3"/>
  <c r="BS128" i="3"/>
  <c r="BI128" i="3"/>
  <c r="AY128" i="3"/>
  <c r="AO128" i="3"/>
  <c r="AJ128" i="3"/>
  <c r="AE128" i="3"/>
  <c r="Z128" i="3"/>
  <c r="P128" i="3"/>
  <c r="DO127" i="3"/>
  <c r="DG127" i="3"/>
  <c r="DB127" i="3"/>
  <c r="BX127" i="3"/>
  <c r="BS127" i="3"/>
  <c r="BI127" i="3"/>
  <c r="AY127" i="3"/>
  <c r="AO127" i="3"/>
  <c r="AJ127" i="3"/>
  <c r="AE127" i="3"/>
  <c r="Z127" i="3"/>
  <c r="P127" i="3"/>
  <c r="DO126" i="3"/>
  <c r="DG126" i="3"/>
  <c r="DB126" i="3"/>
  <c r="BX126" i="3"/>
  <c r="BS126" i="3"/>
  <c r="BI126" i="3"/>
  <c r="AY126" i="3"/>
  <c r="AO126" i="3"/>
  <c r="AJ126" i="3"/>
  <c r="AE126" i="3"/>
  <c r="Z126" i="3"/>
  <c r="P126" i="3"/>
  <c r="DO125" i="3"/>
  <c r="DG125" i="3"/>
  <c r="DB125" i="3"/>
  <c r="BX125" i="3"/>
  <c r="BS125" i="3"/>
  <c r="BI125" i="3"/>
  <c r="AY125" i="3"/>
  <c r="AO125" i="3"/>
  <c r="AJ125" i="3"/>
  <c r="AE125" i="3"/>
  <c r="Z125" i="3"/>
  <c r="P125" i="3"/>
  <c r="DO124" i="3"/>
  <c r="DG124" i="3"/>
  <c r="DB124" i="3"/>
  <c r="BX124" i="3"/>
  <c r="BS124" i="3"/>
  <c r="BI124" i="3"/>
  <c r="AY124" i="3"/>
  <c r="AO124" i="3"/>
  <c r="AJ124" i="3"/>
  <c r="AE124" i="3"/>
  <c r="Z124" i="3"/>
  <c r="P124" i="3"/>
  <c r="DO123" i="3"/>
  <c r="DG123" i="3"/>
  <c r="DB123" i="3"/>
  <c r="BX123" i="3"/>
  <c r="BS123" i="3"/>
  <c r="BI123" i="3"/>
  <c r="AO123" i="3"/>
  <c r="AJ123" i="3"/>
  <c r="AE123" i="3"/>
  <c r="P123" i="3"/>
  <c r="DP122" i="3"/>
  <c r="DH122" i="3"/>
  <c r="DB122" i="3"/>
  <c r="CI122" i="3"/>
  <c r="BY122" i="3"/>
  <c r="BT122" i="3"/>
  <c r="BJ122" i="3"/>
  <c r="AZ122" i="3"/>
  <c r="AP122" i="3"/>
  <c r="AK122" i="3"/>
  <c r="AF122" i="3"/>
  <c r="AA122" i="3"/>
  <c r="DO121" i="3"/>
  <c r="DG121" i="3"/>
  <c r="DB121" i="3"/>
  <c r="BX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AE120" i="3"/>
  <c r="Z120" i="3"/>
  <c r="P120" i="3"/>
  <c r="DO119" i="3"/>
  <c r="DG119" i="3"/>
  <c r="DB119" i="3"/>
  <c r="BX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X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P115" i="3"/>
  <c r="DH115" i="3"/>
  <c r="DB115" i="3"/>
  <c r="CI115" i="3"/>
  <c r="BY115" i="3"/>
  <c r="BT115" i="3"/>
  <c r="BO115" i="3"/>
  <c r="BJ115" i="3"/>
  <c r="AZ115" i="3"/>
  <c r="AP115" i="3"/>
  <c r="AK115" i="3"/>
  <c r="AF115" i="3"/>
  <c r="DO114" i="3"/>
  <c r="DG114" i="3"/>
  <c r="DB114" i="3"/>
  <c r="BX114" i="3"/>
  <c r="BS114" i="3"/>
  <c r="BI114" i="3"/>
  <c r="AY114" i="3"/>
  <c r="AO114" i="3"/>
  <c r="AJ114" i="3"/>
  <c r="AE114" i="3"/>
  <c r="Z114" i="3"/>
  <c r="P114" i="3"/>
  <c r="DO113" i="3"/>
  <c r="DG113" i="3"/>
  <c r="DB113" i="3"/>
  <c r="BX113" i="3"/>
  <c r="BS113" i="3"/>
  <c r="BI113" i="3"/>
  <c r="AY113" i="3"/>
  <c r="AO113" i="3"/>
  <c r="AJ113" i="3"/>
  <c r="AE113" i="3"/>
  <c r="Z113" i="3"/>
  <c r="P113" i="3"/>
  <c r="DO112" i="3"/>
  <c r="DG112" i="3"/>
  <c r="DB112" i="3"/>
  <c r="BX112" i="3"/>
  <c r="BS112" i="3"/>
  <c r="BI112" i="3"/>
  <c r="AY112" i="3"/>
  <c r="AO112" i="3"/>
  <c r="AJ112" i="3"/>
  <c r="AE112" i="3"/>
  <c r="Z112" i="3"/>
  <c r="P112" i="3"/>
  <c r="DO111" i="3"/>
  <c r="DG111" i="3"/>
  <c r="DB111" i="3"/>
  <c r="BX111" i="3"/>
  <c r="BS111" i="3"/>
  <c r="BI111" i="3"/>
  <c r="AY111" i="3"/>
  <c r="AO111" i="3"/>
  <c r="AJ111" i="3"/>
  <c r="AE111" i="3"/>
  <c r="Z111" i="3"/>
  <c r="P111" i="3"/>
  <c r="DO110" i="3"/>
  <c r="DG110" i="3"/>
  <c r="DB110" i="3"/>
  <c r="BX110" i="3"/>
  <c r="BS110" i="3"/>
  <c r="BI110" i="3"/>
  <c r="AY110" i="3"/>
  <c r="AO110" i="3"/>
  <c r="AJ110" i="3"/>
  <c r="AE110" i="3"/>
  <c r="Z110" i="3"/>
  <c r="P110" i="3"/>
  <c r="DO109" i="3"/>
  <c r="DG109" i="3"/>
  <c r="DB109" i="3"/>
  <c r="BX109" i="3"/>
  <c r="BS109" i="3"/>
  <c r="BI109" i="3"/>
  <c r="AY109" i="3"/>
  <c r="AO109" i="3"/>
  <c r="AJ109" i="3"/>
  <c r="AE109" i="3"/>
  <c r="Z109" i="3"/>
  <c r="P109" i="3"/>
  <c r="DP108" i="3"/>
  <c r="DH108" i="3"/>
  <c r="BY108" i="3"/>
  <c r="BJ108" i="3"/>
  <c r="AZ108" i="3"/>
  <c r="AP108" i="3"/>
  <c r="AK108" i="3"/>
  <c r="AF108" i="3"/>
  <c r="AA108" i="3"/>
  <c r="DO107" i="3"/>
  <c r="DG107" i="3"/>
  <c r="DB107" i="3"/>
  <c r="BX107" i="3"/>
  <c r="BS107" i="3"/>
  <c r="BI107" i="3"/>
  <c r="AY107" i="3"/>
  <c r="AO107" i="3"/>
  <c r="AJ107" i="3"/>
  <c r="AE107" i="3"/>
  <c r="Z107" i="3"/>
  <c r="P107" i="3"/>
  <c r="DO106" i="3"/>
  <c r="DG106" i="3"/>
  <c r="DB106" i="3"/>
  <c r="BX106" i="3"/>
  <c r="BS106" i="3"/>
  <c r="BI106" i="3"/>
  <c r="AY106" i="3"/>
  <c r="AO106" i="3"/>
  <c r="AJ106" i="3"/>
  <c r="AE106" i="3"/>
  <c r="Z106" i="3"/>
  <c r="P106" i="3"/>
  <c r="DO105" i="3"/>
  <c r="DG105" i="3"/>
  <c r="DB105" i="3"/>
  <c r="BX105" i="3"/>
  <c r="BS105" i="3"/>
  <c r="BI105" i="3"/>
  <c r="AY105" i="3"/>
  <c r="AO105" i="3"/>
  <c r="AJ105" i="3"/>
  <c r="AE105" i="3"/>
  <c r="Z105" i="3"/>
  <c r="P105" i="3"/>
  <c r="DO104" i="3"/>
  <c r="DG104" i="3"/>
  <c r="DB104" i="3"/>
  <c r="BX104" i="3"/>
  <c r="BS104" i="3"/>
  <c r="BI104" i="3"/>
  <c r="AY104" i="3"/>
  <c r="AO104" i="3"/>
  <c r="AJ104" i="3"/>
  <c r="AE104" i="3"/>
  <c r="Z104" i="3"/>
  <c r="P104" i="3"/>
  <c r="DO103" i="3"/>
  <c r="DG103" i="3"/>
  <c r="DB103" i="3"/>
  <c r="BX103" i="3"/>
  <c r="BS103" i="3"/>
  <c r="BI103" i="3"/>
  <c r="AY103" i="3"/>
  <c r="AO103" i="3"/>
  <c r="AJ103" i="3"/>
  <c r="AE103" i="3"/>
  <c r="Z103" i="3"/>
  <c r="P103" i="3"/>
  <c r="DO102" i="3"/>
  <c r="DG102" i="3"/>
  <c r="DB102" i="3"/>
  <c r="BX102" i="3"/>
  <c r="BS102" i="3"/>
  <c r="BN102" i="3"/>
  <c r="BI102" i="3"/>
  <c r="AY102" i="3"/>
  <c r="AO102" i="3"/>
  <c r="AJ102" i="3"/>
  <c r="AE102" i="3"/>
  <c r="Z102" i="3"/>
  <c r="P102" i="3"/>
  <c r="DP101" i="3"/>
  <c r="DG101" i="3"/>
  <c r="CI101" i="3"/>
  <c r="BY101" i="3"/>
  <c r="BT101" i="3"/>
  <c r="BO101" i="3"/>
  <c r="BJ101" i="3"/>
  <c r="AZ101" i="3"/>
  <c r="AP101" i="3"/>
  <c r="AK101" i="3"/>
  <c r="AF101" i="3"/>
  <c r="DO100" i="3"/>
  <c r="DG100" i="3"/>
  <c r="DB100" i="3"/>
  <c r="BX100" i="3"/>
  <c r="BS100" i="3"/>
  <c r="BI100" i="3"/>
  <c r="AY100" i="3"/>
  <c r="AO100" i="3"/>
  <c r="AJ100" i="3"/>
  <c r="AE100" i="3"/>
  <c r="Z100" i="3"/>
  <c r="P100" i="3"/>
  <c r="DO99" i="3"/>
  <c r="DG99" i="3"/>
  <c r="DB99" i="3"/>
  <c r="BX99" i="3"/>
  <c r="BS99" i="3"/>
  <c r="BI99" i="3"/>
  <c r="AY99" i="3"/>
  <c r="AO99" i="3"/>
  <c r="AJ99" i="3"/>
  <c r="AE99" i="3"/>
  <c r="Z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P96" i="3"/>
  <c r="DB96" i="3"/>
  <c r="CI96" i="3"/>
  <c r="BY96" i="3"/>
  <c r="BT96" i="3"/>
  <c r="BJ96" i="3"/>
  <c r="AZ96" i="3"/>
  <c r="AP96" i="3"/>
  <c r="AK96" i="3"/>
  <c r="AF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Z92" i="3"/>
  <c r="P92" i="3"/>
  <c r="DO91" i="3"/>
  <c r="DG91" i="3"/>
  <c r="DB91" i="3"/>
  <c r="BX91" i="3"/>
  <c r="BS91" i="3"/>
  <c r="BI91" i="3"/>
  <c r="AY91" i="3"/>
  <c r="AO91" i="3"/>
  <c r="AE91" i="3"/>
  <c r="Z91" i="3"/>
  <c r="P91" i="3"/>
  <c r="DP90" i="3"/>
  <c r="DH90" i="3"/>
  <c r="CI90" i="3"/>
  <c r="BY90" i="3"/>
  <c r="BT90" i="3"/>
  <c r="BJ90" i="3"/>
  <c r="AZ90" i="3"/>
  <c r="AP90" i="3"/>
  <c r="AK90" i="3"/>
  <c r="AF90" i="3"/>
  <c r="DO89" i="3"/>
  <c r="DG89" i="3"/>
  <c r="DB89" i="3"/>
  <c r="BX89" i="3"/>
  <c r="BS89" i="3"/>
  <c r="BI89" i="3"/>
  <c r="AY89" i="3"/>
  <c r="AO89" i="3"/>
  <c r="AJ89" i="3"/>
  <c r="AE89" i="3"/>
  <c r="Z89" i="3"/>
  <c r="P89" i="3"/>
  <c r="DO88" i="3"/>
  <c r="DG88" i="3"/>
  <c r="DB88" i="3"/>
  <c r="BX88" i="3"/>
  <c r="BS88" i="3"/>
  <c r="BI88" i="3"/>
  <c r="AY88" i="3"/>
  <c r="AO88" i="3"/>
  <c r="AJ88" i="3"/>
  <c r="AE88" i="3"/>
  <c r="Z88" i="3"/>
  <c r="P88" i="3"/>
  <c r="DO87" i="3"/>
  <c r="DG87" i="3"/>
  <c r="DB87" i="3"/>
  <c r="BX87" i="3"/>
  <c r="BS87" i="3"/>
  <c r="BI87" i="3"/>
  <c r="AY87" i="3"/>
  <c r="AO87" i="3"/>
  <c r="AJ87" i="3"/>
  <c r="Z87" i="3"/>
  <c r="P87" i="3"/>
  <c r="DO86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Z85" i="3"/>
  <c r="P85" i="3"/>
  <c r="DP84" i="3"/>
  <c r="DH84" i="3"/>
  <c r="CI84" i="3"/>
  <c r="BY84" i="3"/>
  <c r="BT84" i="3"/>
  <c r="BJ84" i="3"/>
  <c r="AZ84" i="3"/>
  <c r="AP84" i="3"/>
  <c r="AK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AE76" i="3"/>
  <c r="Z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Z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BT69" i="3"/>
  <c r="BJ69" i="3"/>
  <c r="AZ69" i="3"/>
  <c r="AK69" i="3"/>
  <c r="AF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O62" i="3"/>
  <c r="AJ62" i="3"/>
  <c r="AE62" i="3"/>
  <c r="Z62" i="3"/>
  <c r="P62" i="3"/>
  <c r="DO61" i="3"/>
  <c r="DG61" i="3"/>
  <c r="DB61" i="3"/>
  <c r="BX61" i="3"/>
  <c r="BI61" i="3"/>
  <c r="AY61" i="3"/>
  <c r="AO61" i="3"/>
  <c r="AJ61" i="3"/>
  <c r="AE61" i="3"/>
  <c r="Z61" i="3"/>
  <c r="P61" i="3"/>
  <c r="DO60" i="3"/>
  <c r="DG60" i="3"/>
  <c r="DB60" i="3"/>
  <c r="BX60" i="3"/>
  <c r="BI60" i="3"/>
  <c r="AY60" i="3"/>
  <c r="AO60" i="3"/>
  <c r="AJ60" i="3"/>
  <c r="AE60" i="3"/>
  <c r="Z60" i="3"/>
  <c r="P60" i="3"/>
  <c r="DO59" i="3"/>
  <c r="DG59" i="3"/>
  <c r="DB59" i="3"/>
  <c r="BX59" i="3"/>
  <c r="BI59" i="3"/>
  <c r="AY59" i="3"/>
  <c r="AO59" i="3"/>
  <c r="AJ59" i="3"/>
  <c r="AE59" i="3"/>
  <c r="Z59" i="3"/>
  <c r="P59" i="3"/>
  <c r="DO58" i="3"/>
  <c r="DG58" i="3"/>
  <c r="DB58" i="3"/>
  <c r="BX58" i="3"/>
  <c r="BI58" i="3"/>
  <c r="AY58" i="3"/>
  <c r="AO58" i="3"/>
  <c r="AJ58" i="3"/>
  <c r="AE58" i="3"/>
  <c r="Z58" i="3"/>
  <c r="P58" i="3"/>
  <c r="DO57" i="3"/>
  <c r="DG57" i="3"/>
  <c r="DB57" i="3"/>
  <c r="BX57" i="3"/>
  <c r="BI57" i="3"/>
  <c r="AY57" i="3"/>
  <c r="AO57" i="3"/>
  <c r="AJ57" i="3"/>
  <c r="AE57" i="3"/>
  <c r="Z57" i="3"/>
  <c r="P57" i="3"/>
  <c r="DP56" i="3"/>
  <c r="DH56" i="3"/>
  <c r="CI56" i="3"/>
  <c r="BY56" i="3"/>
  <c r="BT56" i="3"/>
  <c r="BJ56" i="3"/>
  <c r="AZ56" i="3"/>
  <c r="AP56" i="3"/>
  <c r="AK56" i="3"/>
  <c r="DO55" i="3"/>
  <c r="DG55" i="3"/>
  <c r="DB55" i="3"/>
  <c r="CC55" i="3"/>
  <c r="BX55" i="3"/>
  <c r="BS55" i="3"/>
  <c r="BI55" i="3"/>
  <c r="AY55" i="3"/>
  <c r="AO55" i="3"/>
  <c r="AJ55" i="3"/>
  <c r="AE55" i="3"/>
  <c r="Z55" i="3"/>
  <c r="P55" i="3"/>
  <c r="DO54" i="3"/>
  <c r="DG54" i="3"/>
  <c r="DB54" i="3"/>
  <c r="CC54" i="3"/>
  <c r="BX54" i="3"/>
  <c r="BS54" i="3"/>
  <c r="BI54" i="3"/>
  <c r="AY54" i="3"/>
  <c r="AO54" i="3"/>
  <c r="AJ54" i="3"/>
  <c r="AE54" i="3"/>
  <c r="Z54" i="3"/>
  <c r="P54" i="3"/>
  <c r="DO53" i="3"/>
  <c r="DG53" i="3"/>
  <c r="DB53" i="3"/>
  <c r="CC53" i="3"/>
  <c r="BX53" i="3"/>
  <c r="BS53" i="3"/>
  <c r="BI53" i="3"/>
  <c r="AY53" i="3"/>
  <c r="AO53" i="3"/>
  <c r="AJ53" i="3"/>
  <c r="AE53" i="3"/>
  <c r="Z53" i="3"/>
  <c r="P53" i="3"/>
  <c r="DO52" i="3"/>
  <c r="DG52" i="3"/>
  <c r="DB52" i="3"/>
  <c r="CC52" i="3"/>
  <c r="BX52" i="3"/>
  <c r="BS52" i="3"/>
  <c r="BI52" i="3"/>
  <c r="AY52" i="3"/>
  <c r="AO52" i="3"/>
  <c r="AJ52" i="3"/>
  <c r="AE52" i="3"/>
  <c r="Z52" i="3"/>
  <c r="P52" i="3"/>
  <c r="DO51" i="3"/>
  <c r="DG51" i="3"/>
  <c r="DB51" i="3"/>
  <c r="CC51" i="3"/>
  <c r="BX51" i="3"/>
  <c r="BS51" i="3"/>
  <c r="BI51" i="3"/>
  <c r="AY51" i="3"/>
  <c r="AO51" i="3"/>
  <c r="AJ51" i="3"/>
  <c r="AE51" i="3"/>
  <c r="Z51" i="3"/>
  <c r="P51" i="3"/>
  <c r="DO50" i="3"/>
  <c r="DG50" i="3"/>
  <c r="DB50" i="3"/>
  <c r="CC50" i="3"/>
  <c r="BX50" i="3"/>
  <c r="BS50" i="3"/>
  <c r="BI50" i="3"/>
  <c r="AY50" i="3"/>
  <c r="AO50" i="3"/>
  <c r="AJ50" i="3"/>
  <c r="AE50" i="3"/>
  <c r="Z50" i="3"/>
  <c r="P50" i="3"/>
  <c r="DO49" i="3"/>
  <c r="DG49" i="3"/>
  <c r="DB49" i="3"/>
  <c r="CC49" i="3"/>
  <c r="BX49" i="3"/>
  <c r="BS49" i="3"/>
  <c r="BI49" i="3"/>
  <c r="AY49" i="3"/>
  <c r="AO49" i="3"/>
  <c r="AJ49" i="3"/>
  <c r="AE49" i="3"/>
  <c r="Z49" i="3"/>
  <c r="P49" i="3"/>
  <c r="DP48" i="3"/>
  <c r="DH48" i="3"/>
  <c r="CI48" i="3"/>
  <c r="BT48" i="3"/>
  <c r="BJ48" i="3"/>
  <c r="AZ48" i="3"/>
  <c r="AK48" i="3"/>
  <c r="AF48" i="3"/>
  <c r="DO47" i="3"/>
  <c r="DG47" i="3"/>
  <c r="DB47" i="3"/>
  <c r="BX47" i="3"/>
  <c r="BS47" i="3"/>
  <c r="BI47" i="3"/>
  <c r="AY47" i="3"/>
  <c r="AO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X45" i="3"/>
  <c r="BS45" i="3"/>
  <c r="BI45" i="3"/>
  <c r="AY45" i="3"/>
  <c r="AO45" i="3"/>
  <c r="AJ45" i="3"/>
  <c r="AE45" i="3"/>
  <c r="Z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P42" i="3"/>
  <c r="DH42" i="3"/>
  <c r="CI42" i="3"/>
  <c r="BY42" i="3"/>
  <c r="BJ42" i="3"/>
  <c r="AZ42" i="3"/>
  <c r="AP42" i="3"/>
  <c r="AK42" i="3"/>
  <c r="AF42" i="3"/>
  <c r="DO41" i="3"/>
  <c r="DG41" i="3"/>
  <c r="DB41" i="3"/>
  <c r="BX41" i="3"/>
  <c r="BS41" i="3"/>
  <c r="BI41" i="3"/>
  <c r="AY41" i="3"/>
  <c r="AO41" i="3"/>
  <c r="AJ41" i="3"/>
  <c r="AE41" i="3"/>
  <c r="Z41" i="3"/>
  <c r="P41" i="3"/>
  <c r="DO40" i="3"/>
  <c r="DG40" i="3"/>
  <c r="DB40" i="3"/>
  <c r="BX40" i="3"/>
  <c r="BS40" i="3"/>
  <c r="BI40" i="3"/>
  <c r="AY40" i="3"/>
  <c r="AO40" i="3"/>
  <c r="AJ40" i="3"/>
  <c r="AE40" i="3"/>
  <c r="Z40" i="3"/>
  <c r="P40" i="3"/>
  <c r="DO39" i="3"/>
  <c r="DG39" i="3"/>
  <c r="DB39" i="3"/>
  <c r="BX39" i="3"/>
  <c r="BS39" i="3"/>
  <c r="BI39" i="3"/>
  <c r="AY39" i="3"/>
  <c r="AO39" i="3"/>
  <c r="AJ39" i="3"/>
  <c r="AE39" i="3"/>
  <c r="Z39" i="3"/>
  <c r="P39" i="3"/>
  <c r="DO38" i="3"/>
  <c r="DG38" i="3"/>
  <c r="DB38" i="3"/>
  <c r="BX38" i="3"/>
  <c r="BS38" i="3"/>
  <c r="BI38" i="3"/>
  <c r="AY38" i="3"/>
  <c r="AO38" i="3"/>
  <c r="AJ38" i="3"/>
  <c r="AE38" i="3"/>
  <c r="Z38" i="3"/>
  <c r="P38" i="3"/>
  <c r="DO37" i="3"/>
  <c r="DG37" i="3"/>
  <c r="DB37" i="3"/>
  <c r="BX37" i="3"/>
  <c r="BS37" i="3"/>
  <c r="BI37" i="3"/>
  <c r="AY37" i="3"/>
  <c r="AO37" i="3"/>
  <c r="AJ37" i="3"/>
  <c r="AE37" i="3"/>
  <c r="Z37" i="3"/>
  <c r="P37" i="3"/>
  <c r="DO36" i="3"/>
  <c r="DG36" i="3"/>
  <c r="DB36" i="3"/>
  <c r="BX36" i="3"/>
  <c r="BS36" i="3"/>
  <c r="BI36" i="3"/>
  <c r="AY36" i="3"/>
  <c r="AO36" i="3"/>
  <c r="AJ36" i="3"/>
  <c r="AE36" i="3"/>
  <c r="Z36" i="3"/>
  <c r="P36" i="3"/>
  <c r="DO35" i="3"/>
  <c r="DG35" i="3"/>
  <c r="DB35" i="3"/>
  <c r="BX35" i="3"/>
  <c r="BS35" i="3"/>
  <c r="BI35" i="3"/>
  <c r="AY35" i="3"/>
  <c r="AO35" i="3"/>
  <c r="AJ35" i="3"/>
  <c r="AE35" i="3"/>
  <c r="Z35" i="3"/>
  <c r="P35" i="3"/>
  <c r="DO34" i="3"/>
  <c r="DG34" i="3"/>
  <c r="DB34" i="3"/>
  <c r="BX34" i="3"/>
  <c r="BS34" i="3"/>
  <c r="BI34" i="3"/>
  <c r="AY34" i="3"/>
  <c r="AO34" i="3"/>
  <c r="AJ34" i="3"/>
  <c r="AE34" i="3"/>
  <c r="Z34" i="3"/>
  <c r="P34" i="3"/>
  <c r="DO33" i="3"/>
  <c r="DG33" i="3"/>
  <c r="DB33" i="3"/>
  <c r="BX33" i="3"/>
  <c r="BS33" i="3"/>
  <c r="BI33" i="3"/>
  <c r="AY33" i="3"/>
  <c r="AO33" i="3"/>
  <c r="AJ33" i="3"/>
  <c r="AE33" i="3"/>
  <c r="Z33" i="3"/>
  <c r="P33" i="3"/>
  <c r="DO32" i="3"/>
  <c r="DG32" i="3"/>
  <c r="DB32" i="3"/>
  <c r="BX32" i="3"/>
  <c r="BS32" i="3"/>
  <c r="BI32" i="3"/>
  <c r="AY32" i="3"/>
  <c r="AO32" i="3"/>
  <c r="AJ32" i="3"/>
  <c r="AE32" i="3"/>
  <c r="Z32" i="3"/>
  <c r="P32" i="3"/>
  <c r="DO31" i="3"/>
  <c r="DG31" i="3"/>
  <c r="DB31" i="3"/>
  <c r="BX31" i="3"/>
  <c r="BS31" i="3"/>
  <c r="BI31" i="3"/>
  <c r="AY31" i="3"/>
  <c r="AO31" i="3"/>
  <c r="AJ31" i="3"/>
  <c r="AE31" i="3"/>
  <c r="Z31" i="3"/>
  <c r="P31" i="3"/>
  <c r="DP30" i="3"/>
  <c r="DH30" i="3"/>
  <c r="CI30" i="3"/>
  <c r="BY30" i="3"/>
  <c r="BT30" i="3"/>
  <c r="BJ30" i="3"/>
  <c r="AZ30" i="3"/>
  <c r="AP30" i="3"/>
  <c r="AK30" i="3"/>
  <c r="AF30" i="3"/>
  <c r="DO27" i="3"/>
  <c r="DG27" i="3"/>
  <c r="DB27" i="3"/>
  <c r="BX27" i="3"/>
  <c r="BS27" i="3"/>
  <c r="BI27" i="3"/>
  <c r="AY27" i="3"/>
  <c r="AO27" i="3"/>
  <c r="AJ27" i="3"/>
  <c r="AE27" i="3"/>
  <c r="P27" i="3"/>
  <c r="DO29" i="3"/>
  <c r="DB29" i="3"/>
  <c r="BX29" i="3"/>
  <c r="BS29" i="3"/>
  <c r="BI29" i="3"/>
  <c r="AY29" i="3"/>
  <c r="AO29" i="3"/>
  <c r="AJ29" i="3"/>
  <c r="AE29" i="3"/>
  <c r="Z29" i="3"/>
  <c r="P29" i="3"/>
  <c r="DO28" i="3"/>
  <c r="DG28" i="3"/>
  <c r="DB28" i="3"/>
  <c r="BX28" i="3"/>
  <c r="BS28" i="3"/>
  <c r="BI28" i="3"/>
  <c r="AY28" i="3"/>
  <c r="AO28" i="3"/>
  <c r="AJ28" i="3"/>
  <c r="AE28" i="3"/>
  <c r="P28" i="3"/>
  <c r="DO26" i="3"/>
  <c r="DG26" i="3"/>
  <c r="DB26" i="3"/>
  <c r="BX26" i="3"/>
  <c r="BS26" i="3"/>
  <c r="BI26" i="3"/>
  <c r="AY26" i="3"/>
  <c r="AO26" i="3"/>
  <c r="AJ26" i="3"/>
  <c r="AE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H24" i="3"/>
  <c r="DC24" i="3"/>
  <c r="CI24" i="3"/>
  <c r="BY24" i="3"/>
  <c r="BT24" i="3"/>
  <c r="BJ24" i="3"/>
  <c r="AZ24" i="3"/>
  <c r="AP24" i="3"/>
  <c r="AK24" i="3"/>
  <c r="AF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Z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P18" i="3"/>
  <c r="DH18" i="3"/>
  <c r="DC18" i="3"/>
  <c r="CI18" i="3"/>
  <c r="BY18" i="3"/>
  <c r="BT18" i="3"/>
  <c r="BI18" i="3"/>
  <c r="AZ18" i="3"/>
  <c r="AK18" i="3"/>
  <c r="AF18" i="3"/>
  <c r="DO15" i="3"/>
  <c r="DG15" i="3"/>
  <c r="DB15" i="3"/>
  <c r="BX15" i="3"/>
  <c r="BS15" i="3"/>
  <c r="BI15" i="3"/>
  <c r="AY15" i="3"/>
  <c r="AO15" i="3"/>
  <c r="AJ15" i="3"/>
  <c r="AE15" i="3"/>
  <c r="Z15" i="3"/>
  <c r="P15" i="3"/>
  <c r="DO17" i="3"/>
  <c r="DG17" i="3"/>
  <c r="DB17" i="3"/>
  <c r="BX17" i="3"/>
  <c r="BS17" i="3"/>
  <c r="BI17" i="3"/>
  <c r="AY17" i="3"/>
  <c r="AO17" i="3"/>
  <c r="AJ17" i="3"/>
  <c r="Z17" i="3"/>
  <c r="P17" i="3"/>
  <c r="DO16" i="3"/>
  <c r="DG16" i="3"/>
  <c r="DB16" i="3"/>
  <c r="BX16" i="3"/>
  <c r="BS16" i="3"/>
  <c r="BI16" i="3"/>
  <c r="AY16" i="3"/>
  <c r="AO16" i="3"/>
  <c r="AJ16" i="3"/>
  <c r="AE16" i="3"/>
  <c r="Z16" i="3"/>
  <c r="P16" i="3"/>
  <c r="DO14" i="3"/>
  <c r="DG14" i="3"/>
  <c r="DB14" i="3"/>
  <c r="BX14" i="3"/>
  <c r="BS14" i="3"/>
  <c r="BI14" i="3"/>
  <c r="AY14" i="3"/>
  <c r="AO14" i="3"/>
  <c r="AJ14" i="3"/>
  <c r="AE14" i="3"/>
  <c r="Z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P11" i="3"/>
  <c r="DH11" i="3"/>
  <c r="CI11" i="3"/>
  <c r="BY11" i="3"/>
  <c r="BJ11" i="3"/>
  <c r="AZ11" i="3"/>
  <c r="AP11" i="3"/>
  <c r="AK11" i="3"/>
  <c r="AF11" i="3"/>
  <c r="DO10" i="3"/>
  <c r="DG10" i="3"/>
  <c r="DB10" i="3"/>
  <c r="CC10" i="3"/>
  <c r="BS10" i="3"/>
  <c r="BI10" i="3"/>
  <c r="AY10" i="3"/>
  <c r="AO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P6" i="3"/>
  <c r="DH6" i="3"/>
  <c r="BY6" i="3"/>
  <c r="BT6" i="3"/>
  <c r="BI6" i="3"/>
  <c r="AZ6" i="3"/>
  <c r="AP6" i="3"/>
  <c r="AK6" i="3"/>
  <c r="AF6" i="3"/>
  <c r="DO69" i="3" l="1"/>
  <c r="DP69" i="3"/>
  <c r="C146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75" i="3"/>
  <c r="C63" i="3"/>
  <c r="C80" i="3"/>
  <c r="C138" i="3"/>
  <c r="C131" i="3"/>
  <c r="C145" i="3"/>
  <c r="F97" i="3"/>
  <c r="F81" i="3"/>
  <c r="F76" i="3"/>
  <c r="F65" i="3"/>
  <c r="H146" i="3"/>
  <c r="K146" i="3" s="1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11" i="3"/>
  <c r="C24" i="3"/>
  <c r="DH96" i="3"/>
  <c r="DG96" i="3"/>
  <c r="BS80" i="3"/>
  <c r="BT80" i="3"/>
  <c r="AT138" i="3"/>
  <c r="CC138" i="3"/>
  <c r="CC80" i="3"/>
  <c r="AT69" i="3"/>
  <c r="AT48" i="3"/>
  <c r="C48" i="3"/>
  <c r="V143" i="3"/>
  <c r="AT108" i="3"/>
  <c r="AT131" i="3"/>
  <c r="AT122" i="3"/>
  <c r="AT115" i="3"/>
  <c r="C6" i="3"/>
  <c r="DP138" i="3"/>
  <c r="CI6" i="3"/>
  <c r="CH6" i="3"/>
  <c r="N143" i="3"/>
  <c r="BY138" i="3"/>
  <c r="CC96" i="3"/>
  <c r="CD96" i="3"/>
  <c r="F7" i="3"/>
  <c r="F15" i="3"/>
  <c r="BX48" i="3"/>
  <c r="BY48" i="3"/>
  <c r="BS131" i="3"/>
  <c r="BT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H30" i="3"/>
  <c r="K30" i="3" s="1"/>
  <c r="H108" i="3"/>
  <c r="H101" i="3"/>
  <c r="AO18" i="3"/>
  <c r="H42" i="3"/>
  <c r="K42" i="3" s="1"/>
  <c r="G131" i="3"/>
  <c r="G11" i="3"/>
  <c r="AO11" i="3"/>
  <c r="H48" i="3"/>
  <c r="H56" i="3"/>
  <c r="H90" i="3"/>
  <c r="H122" i="3"/>
  <c r="G6" i="3"/>
  <c r="K50" i="3"/>
  <c r="DO90" i="3"/>
  <c r="AT71" i="3"/>
  <c r="AY18" i="3"/>
  <c r="BX18" i="3"/>
  <c r="AT100" i="3"/>
  <c r="AE48" i="3"/>
  <c r="AO48" i="3"/>
  <c r="AE18" i="3"/>
  <c r="Z80" i="3"/>
  <c r="H96" i="3"/>
  <c r="AT99" i="3"/>
  <c r="P131" i="3"/>
  <c r="M143" i="3" s="1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K15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AT86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BS6" i="3"/>
  <c r="AT7" i="3"/>
  <c r="P84" i="3"/>
  <c r="AY84" i="3"/>
  <c r="BI84" i="3"/>
  <c r="BS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H11" i="3"/>
  <c r="AE11" i="3"/>
  <c r="AY11" i="3"/>
  <c r="BS11" i="3"/>
  <c r="AT14" i="3"/>
  <c r="K16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AT39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Z11" i="3"/>
  <c r="AJ11" i="3"/>
  <c r="BI11" i="3"/>
  <c r="BX11" i="3"/>
  <c r="DG11" i="3"/>
  <c r="K12" i="3"/>
  <c r="K13" i="3"/>
  <c r="AT13" i="3"/>
  <c r="K14" i="3"/>
  <c r="AT16" i="3"/>
  <c r="K17" i="3"/>
  <c r="AT15" i="3"/>
  <c r="H18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AT38" i="3"/>
  <c r="K39" i="3"/>
  <c r="AT40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H69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H84" i="3"/>
  <c r="AT109" i="3"/>
  <c r="K110" i="3"/>
  <c r="K112" i="3"/>
  <c r="K114" i="3"/>
  <c r="BN115" i="3"/>
  <c r="K116" i="3"/>
  <c r="K118" i="3"/>
  <c r="K120" i="3"/>
  <c r="K123" i="3"/>
  <c r="K125" i="3"/>
  <c r="K127" i="3"/>
  <c r="AT128" i="3"/>
  <c r="K129" i="3"/>
  <c r="H115" i="3"/>
  <c r="K130" i="3"/>
  <c r="K132" i="3"/>
  <c r="Z138" i="3"/>
  <c r="AJ138" i="3"/>
  <c r="BI138" i="3"/>
  <c r="BX138" i="3"/>
  <c r="DO138" i="3"/>
  <c r="K139" i="3"/>
  <c r="P138" i="3"/>
  <c r="AE138" i="3"/>
  <c r="AO138" i="3"/>
  <c r="AY138" i="3"/>
  <c r="BS138" i="3"/>
  <c r="DB138" i="3"/>
  <c r="DH143" i="3"/>
  <c r="F145" i="3" l="1"/>
  <c r="F146" i="3"/>
  <c r="K108" i="3"/>
  <c r="C143" i="3"/>
  <c r="AQ143" i="3"/>
  <c r="AQ148" i="3" s="1"/>
  <c r="DC143" i="3"/>
  <c r="BY143" i="3"/>
  <c r="AT11" i="3"/>
  <c r="H143" i="3"/>
  <c r="H148" i="3" s="1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I143" i="3"/>
  <c r="I148" i="3" s="1"/>
  <c r="Q143" i="3"/>
  <c r="BD143" i="3"/>
  <c r="BE143" i="3"/>
  <c r="K138" i="3"/>
  <c r="F131" i="3"/>
  <c r="F122" i="3"/>
  <c r="K56" i="3"/>
  <c r="K24" i="3"/>
  <c r="AT42" i="3"/>
  <c r="AT30" i="3"/>
  <c r="AT84" i="3"/>
  <c r="AT18" i="3"/>
  <c r="G84" i="3"/>
  <c r="K11" i="3"/>
  <c r="K6" i="3"/>
  <c r="G69" i="3"/>
  <c r="K122" i="3"/>
  <c r="G138" i="3"/>
  <c r="G42" i="3"/>
  <c r="G30" i="3"/>
  <c r="F11" i="3"/>
  <c r="K48" i="3"/>
  <c r="F6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BS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AT6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T143" i="3"/>
  <c r="G143" i="3"/>
  <c r="K143" i="3"/>
  <c r="F143" i="3" l="1"/>
  <c r="AA11" i="3" l="1"/>
  <c r="DB143" i="3"/>
  <c r="AA143" i="3" l="1"/>
</calcChain>
</file>

<file path=xl/comments1.xml><?xml version="1.0" encoding="utf-8"?>
<comments xmlns="http://schemas.openxmlformats.org/spreadsheetml/2006/main">
  <authors>
    <author>Баканова Ирина Владимировна</author>
    <author>Светлана А. Пануева</author>
  </authors>
  <commentList>
    <comment ref="J25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J32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-165,0 руб. КБК 1090405000000000110 "Земельный налог по обязательствам, возникшим до 1 января 2006 года"</t>
        </r>
      </text>
    </comment>
    <comment ref="J50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+85,42 КБК 10904050000000110 "Земельный налог (по обязательствам, возникшим до 1 января 2006 года)</t>
        </r>
      </text>
    </comment>
    <comment ref="AQ66" authorId="1" shapeId="0">
      <text>
        <r>
          <rPr>
            <b/>
            <sz val="9"/>
            <color indexed="81"/>
            <rFont val="Tahoma"/>
            <family val="2"/>
            <charset val="204"/>
          </rPr>
          <t>Светлана А. Пануева:</t>
        </r>
        <r>
          <rPr>
            <sz val="9"/>
            <color indexed="81"/>
            <rFont val="Tahoma"/>
            <family val="2"/>
            <charset val="204"/>
          </rPr>
          <t xml:space="preserve">
+399000 руб. (КБК 000 1 14 01050 10 0000 410 "Доходы от продажи квартир, находящихся в собственности сельских поселений")  </t>
        </r>
      </text>
    </comment>
    <comment ref="J7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AS111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+260 400,00 руб. Доходы от продажи квартир (КБК 00011401000000000410)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<sst xmlns="http://schemas.openxmlformats.org/spreadsheetml/2006/main" count="287" uniqueCount="174">
  <si>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</si>
  <si>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</si>
  <si>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</si>
  <si>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</si>
  <si>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</si>
  <si>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</si>
  <si>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</si>
  <si>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</si>
  <si>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</si>
  <si>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</si>
  <si>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</si>
  <si>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</si>
  <si>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</si>
  <si>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</si>
  <si>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</si>
  <si>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</si>
  <si>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</si>
  <si>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</si>
  <si>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</si>
  <si>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</si>
  <si>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</si>
  <si>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</si>
  <si>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</si>
  <si>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</si>
  <si>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</si>
  <si>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</si>
  <si>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</si>
  <si>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</si>
  <si>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</si>
  <si>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</si>
  <si>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</si>
  <si>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</si>
  <si>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</si>
  <si>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</si>
  <si>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</si>
  <si>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</si>
  <si>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</si>
  <si>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</si>
  <si>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</si>
  <si>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</si>
  <si>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</si>
  <si>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</si>
  <si>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</si>
  <si>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</si>
  <si>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</si>
  <si>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</si>
  <si>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</si>
  <si>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</si>
  <si>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</si>
  <si>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</si>
  <si>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</si>
  <si>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</si>
  <si>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</si>
  <si>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</si>
  <si>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</si>
  <si>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</si>
  <si>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</si>
  <si>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</si>
  <si>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</si>
  <si>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</si>
  <si>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</si>
  <si>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</si>
  <si>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</si>
  <si>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</si>
  <si>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</si>
  <si>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</si>
  <si>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</si>
  <si>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</si>
  <si>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</si>
  <si>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</si>
  <si>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</si>
  <si>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</si>
  <si>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</si>
  <si>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</si>
  <si>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</si>
  <si>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</si>
  <si>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</si>
  <si>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</si>
  <si>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</si>
  <si>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</si>
  <si>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</si>
  <si>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</si>
  <si>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</si>
  <si>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</si>
  <si>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</si>
  <si>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</si>
  <si>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</si>
  <si>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</si>
  <si>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</si>
  <si>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</si>
  <si>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</si>
  <si>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</si>
  <si>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</si>
  <si>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</si>
  <si>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</si>
  <si>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</si>
  <si>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</si>
  <si>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</si>
  <si>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</si>
  <si>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</si>
  <si>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</si>
  <si>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</si>
  <si>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</si>
  <si>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</si>
  <si>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</si>
  <si>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</si>
  <si>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</si>
  <si>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</si>
  <si>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</si>
  <si>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</si>
  <si>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</si>
  <si>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</si>
  <si>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</si>
  <si>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</si>
  <si>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</si>
  <si>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</si>
  <si>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</si>
  <si>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</si>
  <si>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</si>
  <si>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</si>
  <si>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</si>
  <si>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</si>
  <si>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</si>
  <si>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</si>
  <si>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</si>
  <si>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</si>
  <si>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</si>
  <si>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</si>
  <si>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</si>
  <si>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</si>
  <si>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</si>
  <si>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</si>
  <si>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</si>
  <si>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</si>
  <si>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</si>
  <si>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</si>
  <si>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</si>
  <si>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</si>
  <si>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</si>
  <si>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</si>
  <si>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</si>
  <si>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</si>
  <si>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</si>
  <si>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</si>
  <si>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</si>
  <si>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</si>
  <si>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</si>
  <si>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</si>
  <si>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</si>
  <si>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</si>
  <si>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</si>
  <si>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</si>
  <si>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</si>
  <si>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</si>
  <si>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</si>
  <si>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</si>
  <si>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</si>
  <si>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</si>
  <si>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</si>
  <si>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</si>
  <si>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</si>
  <si>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</si>
  <si>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</si>
  <si>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</si>
  <si>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</si>
  <si>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</si>
  <si>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</si>
  <si>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Талицко-Мугреевское сельское поселение</t>
  </si>
  <si>
    <t>Исполнение налоговых и неналоговых доходов бюджетов поселений на 01.07.2019 (рублей)</t>
  </si>
  <si>
    <t>Исполнено на 01.07.2019</t>
  </si>
  <si>
    <t>Процент исполнения доходов на 01.07.2020</t>
  </si>
  <si>
    <t>Темп роста (снижения) (январь-июнь 2020 к январю-июню 2019)</t>
  </si>
  <si>
    <t>Исполнено на 01.07.2020</t>
  </si>
  <si>
    <t>Утверждено на 2020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</si>
</sst>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"/>
  </numFmts>
  <fonts count="19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4" fontId="11" fillId="0" borderId="6">
      <alignment horizontal="right"/>
    </xf>
    <xf numFmtId="0" fontId="12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23">
    <xf numFmtId="0" fontId="0" fillId="0" borderId="0" xfId="0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3" fillId="0" borderId="2" xfId="1" applyFont="1" applyBorder="1" applyAlignment="1">
      <alignment horizontal="justify" vertical="top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top" wrapText="1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5" fontId="4" fillId="16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5" fontId="3" fillId="15" borderId="2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horizontal="right"/>
    </xf>
    <xf numFmtId="165" fontId="4" fillId="16" borderId="2" xfId="1" applyNumberFormat="1" applyFont="1" applyFill="1" applyBorder="1" applyAlignment="1">
      <alignment horizontal="right" shrinkToFit="1"/>
    </xf>
    <xf numFmtId="166" fontId="4" fillId="16" borderId="2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/>
    <xf numFmtId="4" fontId="4" fillId="16" borderId="3" xfId="1" applyNumberFormat="1" applyFont="1" applyFill="1" applyBorder="1" applyAlignment="1">
      <alignment wrapText="1" readingOrder="1"/>
    </xf>
    <xf numFmtId="4" fontId="3" fillId="15" borderId="5" xfId="1" applyNumberFormat="1" applyFont="1" applyFill="1" applyBorder="1" applyAlignment="1">
      <alignment horizontal="right"/>
    </xf>
    <xf numFmtId="4" fontId="4" fillId="16" borderId="5" xfId="1" applyNumberFormat="1" applyFont="1" applyFill="1" applyBorder="1" applyAlignment="1">
      <alignment horizontal="right" shrinkToFit="1"/>
    </xf>
    <xf numFmtId="4" fontId="3" fillId="15" borderId="5" xfId="1" applyNumberFormat="1" applyFont="1" applyFill="1" applyBorder="1" applyAlignment="1">
      <alignment horizontal="right" shrinkToFit="1"/>
    </xf>
    <xf numFmtId="0" fontId="9" fillId="0" borderId="0" xfId="1" applyFont="1"/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4" fontId="10" fillId="0" borderId="2" xfId="0" applyNumberFormat="1" applyFont="1" applyBorder="1"/>
    <xf numFmtId="4" fontId="3" fillId="15" borderId="0" xfId="1" applyNumberFormat="1" applyFont="1" applyFill="1" applyBorder="1"/>
    <xf numFmtId="165" fontId="4" fillId="15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/>
    <xf numFmtId="4" fontId="4" fillId="15" borderId="0" xfId="1" applyNumberFormat="1" applyFont="1" applyFill="1" applyBorder="1" applyAlignment="1">
      <alignment horizontal="right"/>
    </xf>
    <xf numFmtId="4" fontId="10" fillId="15" borderId="2" xfId="0" applyNumberFormat="1" applyFont="1" applyFill="1" applyBorder="1"/>
    <xf numFmtId="4" fontId="3" fillId="0" borderId="2" xfId="1" applyNumberFormat="1" applyFont="1" applyFill="1" applyBorder="1" applyAlignment="1">
      <alignment horizontal="right" shrinkToFit="1"/>
    </xf>
    <xf numFmtId="4" fontId="3" fillId="15" borderId="3" xfId="1" applyNumberFormat="1" applyFont="1" applyFill="1" applyBorder="1" applyAlignment="1">
      <alignment horizontal="right"/>
    </xf>
    <xf numFmtId="0" fontId="4" fillId="16" borderId="5" xfId="1" applyFont="1" applyFill="1" applyBorder="1" applyAlignment="1">
      <alignment horizontal="justify" vertical="center" wrapText="1"/>
    </xf>
    <xf numFmtId="0" fontId="9" fillId="0" borderId="2" xfId="1" applyFont="1" applyBorder="1"/>
    <xf numFmtId="0" fontId="9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165" fontId="3" fillId="16" borderId="2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wrapText="1" readingOrder="1"/>
    </xf>
    <xf numFmtId="9" fontId="3" fillId="15" borderId="0" xfId="1" applyNumberFormat="1" applyFont="1" applyFill="1" applyAlignment="1">
      <alignment horizontal="left" vertical="center"/>
    </xf>
    <xf numFmtId="164" fontId="3" fillId="15" borderId="0" xfId="1" applyNumberFormat="1" applyFont="1" applyFill="1"/>
    <xf numFmtId="4" fontId="3" fillId="16" borderId="2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vertical="top" wrapText="1" readingOrder="1"/>
    </xf>
    <xf numFmtId="4" fontId="3" fillId="0" borderId="3" xfId="1" applyNumberFormat="1" applyFont="1" applyFill="1" applyBorder="1" applyAlignment="1">
      <alignment wrapText="1" readingOrder="1"/>
    </xf>
    <xf numFmtId="10" fontId="3" fillId="16" borderId="2" xfId="1" applyNumberFormat="1" applyFont="1" applyFill="1" applyBorder="1" applyAlignment="1">
      <alignment horizontal="right"/>
    </xf>
    <xf numFmtId="9" fontId="3" fillId="16" borderId="2" xfId="1" applyNumberFormat="1" applyFont="1" applyFill="1" applyBorder="1" applyAlignment="1">
      <alignment horizontal="right"/>
    </xf>
    <xf numFmtId="0" fontId="17" fillId="0" borderId="0" xfId="1" applyFont="1" applyAlignment="1">
      <alignment horizontal="justify"/>
    </xf>
    <xf numFmtId="0" fontId="17" fillId="0" borderId="0" xfId="1" applyFont="1"/>
    <xf numFmtId="0" fontId="3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8" fillId="0" borderId="0" xfId="1" applyFont="1"/>
    <xf numFmtId="0" fontId="18" fillId="0" borderId="0" xfId="1" applyFont="1"/>
    <xf numFmtId="0" fontId="17" fillId="15" borderId="0" xfId="1" applyFont="1" applyFill="1"/>
    <xf numFmtId="0" fontId="18" fillId="0" borderId="2" xfId="1" applyFont="1" applyBorder="1" applyAlignment="1">
      <alignment vertical="center"/>
    </xf>
    <xf numFmtId="0" fontId="18" fillId="0" borderId="0" xfId="1" applyFont="1" applyAlignment="1">
      <alignment vertical="center"/>
    </xf>
    <xf numFmtId="4" fontId="17" fillId="15" borderId="2" xfId="1" applyNumberFormat="1" applyFont="1" applyFill="1" applyBorder="1"/>
    <xf numFmtId="4" fontId="17" fillId="15" borderId="0" xfId="1" applyNumberFormat="1" applyFont="1" applyFill="1" applyBorder="1"/>
    <xf numFmtId="4" fontId="17" fillId="0" borderId="0" xfId="1" applyNumberFormat="1" applyFont="1"/>
    <xf numFmtId="164" fontId="17" fillId="15" borderId="0" xfId="1" applyNumberFormat="1" applyFont="1" applyFill="1"/>
    <xf numFmtId="4" fontId="17" fillId="15" borderId="0" xfId="1" applyNumberFormat="1" applyFont="1" applyFill="1"/>
    <xf numFmtId="0" fontId="17" fillId="0" borderId="0" xfId="1" applyFont="1" applyAlignment="1">
      <alignment vertical="top" wrapText="1"/>
    </xf>
    <xf numFmtId="4" fontId="17" fillId="0" borderId="0" xfId="1" applyNumberFormat="1" applyFont="1" applyAlignment="1">
      <alignment vertical="top" wrapText="1"/>
    </xf>
    <xf numFmtId="0" fontId="4" fillId="16" borderId="5" xfId="1" applyFont="1" applyFill="1" applyBorder="1"/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</cellXfs>
  <cellStyles count="6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P157"/>
  <sheetViews>
    <sheetView tabSelected="1" topLeftCell="A3" zoomScale="80" zoomScaleNormal="80" workbookViewId="0">
      <pane xSplit="2" ySplit="3" topLeftCell="C126" activePane="bottomRight" state="frozen"/>
      <selection activeCell="A3" sqref="A3"/>
      <selection pane="topRight" activeCell="C3" sqref="C3"/>
      <selection pane="bottomLeft" activeCell="A6" sqref="A6"/>
      <selection pane="bottomRight" activeCell="I147" sqref="I147"/>
    </sheetView>
  </sheetViews>
  <sheetFormatPr defaultColWidth="9.140625" defaultRowHeight="12.75" outlineLevelRow="1" x14ac:dyDescent="0.2"/>
  <cols>
    <col min="1" max="1" width="4.42578125" style="54" bestFit="1" customWidth="1"/>
    <col min="2" max="2" width="45.28515625" style="54" customWidth="1"/>
    <col min="3" max="5" width="19.7109375" style="54" customWidth="1"/>
    <col min="6" max="7" width="12.7109375" style="54" customWidth="1"/>
    <col min="8" max="10" width="19.7109375" style="54" customWidth="1"/>
    <col min="11" max="11" width="12.7109375" style="54" customWidth="1"/>
    <col min="12" max="12" width="15.28515625" style="54" customWidth="1"/>
    <col min="13" max="15" width="19.7109375" style="54" customWidth="1"/>
    <col min="16" max="17" width="12.7109375" style="54" customWidth="1"/>
    <col min="18" max="19" width="19.7109375" style="54" customWidth="1"/>
    <col min="20" max="20" width="21.7109375" style="54" customWidth="1"/>
    <col min="21" max="22" width="14.140625" style="54" customWidth="1"/>
    <col min="23" max="24" width="19.7109375" style="54" customWidth="1"/>
    <col min="25" max="25" width="21.7109375" style="54" customWidth="1"/>
    <col min="26" max="27" width="15.5703125" style="54" customWidth="1"/>
    <col min="28" max="30" width="19.7109375" style="54" customWidth="1"/>
    <col min="31" max="32" width="12.7109375" style="54" customWidth="1"/>
    <col min="33" max="34" width="19.7109375" style="54" customWidth="1"/>
    <col min="35" max="35" width="18.42578125" style="54" customWidth="1"/>
    <col min="36" max="37" width="12.7109375" style="54" customWidth="1"/>
    <col min="38" max="40" width="19.7109375" style="54" customWidth="1"/>
    <col min="41" max="41" width="12.7109375" style="54" customWidth="1"/>
    <col min="42" max="42" width="14.140625" style="54" customWidth="1"/>
    <col min="43" max="45" width="19.7109375" style="54" customWidth="1"/>
    <col min="46" max="47" width="12.7109375" style="54" customWidth="1"/>
    <col min="48" max="50" width="19.7109375" style="54" customWidth="1"/>
    <col min="51" max="52" width="12.7109375" style="54" customWidth="1"/>
    <col min="53" max="54" width="19.7109375" style="54" customWidth="1"/>
    <col min="55" max="55" width="17.140625" style="54" customWidth="1"/>
    <col min="56" max="57" width="12.7109375" style="54" customWidth="1"/>
    <col min="58" max="60" width="19.7109375" style="54" customWidth="1"/>
    <col min="61" max="62" width="12.7109375" style="54" customWidth="1"/>
    <col min="63" max="65" width="19.7109375" style="54" customWidth="1"/>
    <col min="66" max="67" width="12.7109375" style="54" customWidth="1"/>
    <col min="68" max="70" width="19.7109375" style="54" customWidth="1"/>
    <col min="71" max="72" width="12.7109375" style="54" customWidth="1"/>
    <col min="73" max="75" width="19.7109375" style="54" customWidth="1"/>
    <col min="76" max="77" width="12.7109375" style="54" customWidth="1"/>
    <col min="78" max="80" width="19.7109375" style="54" customWidth="1"/>
    <col min="81" max="82" width="12.7109375" style="54" customWidth="1"/>
    <col min="83" max="85" width="19.7109375" style="54" customWidth="1"/>
    <col min="86" max="87" width="12.7109375" style="54" customWidth="1"/>
    <col min="88" max="90" width="19.7109375" style="54" customWidth="1"/>
    <col min="91" max="92" width="12.7109375" style="54" customWidth="1"/>
    <col min="93" max="95" width="19.7109375" style="54" customWidth="1"/>
    <col min="96" max="97" width="12.7109375" style="54" customWidth="1"/>
    <col min="98" max="100" width="19.7109375" style="54" customWidth="1"/>
    <col min="101" max="102" width="12.7109375" style="54" customWidth="1"/>
    <col min="103" max="105" width="19.7109375" style="54" customWidth="1"/>
    <col min="106" max="107" width="12.7109375" style="54" customWidth="1"/>
    <col min="108" max="109" width="19.7109375" style="54" customWidth="1"/>
    <col min="110" max="110" width="22.140625" style="54" customWidth="1"/>
    <col min="111" max="112" width="14.28515625" style="54" customWidth="1"/>
    <col min="113" max="113" width="19.7109375" style="54" customWidth="1"/>
    <col min="114" max="114" width="20.85546875" style="54" customWidth="1"/>
    <col min="115" max="115" width="14.28515625" style="54" customWidth="1"/>
    <col min="116" max="117" width="19.7109375" style="54" customWidth="1"/>
    <col min="118" max="118" width="21.7109375" style="54" customWidth="1"/>
    <col min="119" max="120" width="12.7109375" style="54" customWidth="1"/>
    <col min="121" max="121" width="13.42578125" style="54" customWidth="1"/>
    <col min="122" max="16384" width="9.140625" style="54"/>
  </cols>
  <sheetData>
    <row r="1" spans="1:120" x14ac:dyDescent="0.2">
      <c r="A1" s="53" t="s">
        <v>114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R1" s="53"/>
      <c r="S1" s="53"/>
      <c r="W1" s="53"/>
      <c r="X1" s="53"/>
      <c r="AB1" s="53"/>
      <c r="AC1" s="53"/>
      <c r="AG1" s="53"/>
      <c r="AH1" s="53"/>
      <c r="AL1" s="53"/>
      <c r="AM1" s="53"/>
      <c r="AV1" s="53"/>
      <c r="AW1" s="53"/>
      <c r="BA1" s="53"/>
      <c r="BB1" s="53"/>
      <c r="BF1" s="53"/>
      <c r="BG1" s="53"/>
      <c r="BK1" s="53"/>
      <c r="BL1" s="53"/>
      <c r="BP1" s="53"/>
      <c r="BQ1" s="53"/>
      <c r="BU1" s="53"/>
      <c r="BV1" s="53"/>
      <c r="BZ1" s="53"/>
      <c r="CA1" s="53"/>
      <c r="CE1" s="53"/>
      <c r="CF1" s="53"/>
      <c r="CJ1" s="53"/>
      <c r="CK1" s="53"/>
      <c r="CO1" s="53"/>
      <c r="CP1" s="53"/>
      <c r="CT1" s="53"/>
      <c r="CU1" s="53"/>
      <c r="CY1" s="53"/>
      <c r="CZ1" s="53"/>
      <c r="DD1" s="53"/>
      <c r="DE1" s="53"/>
      <c r="DI1" s="53"/>
      <c r="DL1" s="53"/>
      <c r="DM1" s="53"/>
    </row>
    <row r="2" spans="1:120" ht="26.25" customHeight="1" x14ac:dyDescent="0.2">
      <c r="A2" s="1"/>
      <c r="B2" s="1"/>
      <c r="C2" s="1"/>
      <c r="D2" s="1"/>
      <c r="E2" s="1"/>
      <c r="F2" s="1"/>
      <c r="G2" s="9" t="s">
        <v>168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/>
      <c r="AJ2" s="1"/>
      <c r="AK2" s="1"/>
      <c r="AL2" s="2"/>
      <c r="AM2" s="2"/>
      <c r="AN2" s="1"/>
      <c r="AO2" s="1"/>
      <c r="AP2" s="1"/>
      <c r="AQ2" s="1"/>
      <c r="AR2" s="1"/>
      <c r="AS2" s="1"/>
      <c r="AT2" s="1"/>
      <c r="AU2" s="1"/>
      <c r="AV2" s="2"/>
      <c r="AW2" s="2"/>
      <c r="AX2" s="1"/>
      <c r="AY2" s="1"/>
      <c r="AZ2" s="1"/>
      <c r="BA2" s="2"/>
      <c r="BB2" s="2"/>
      <c r="BC2" s="1"/>
      <c r="BD2" s="1"/>
      <c r="BE2" s="1"/>
      <c r="BF2" s="2"/>
      <c r="BG2" s="2"/>
      <c r="BH2" s="1"/>
      <c r="BI2" s="1"/>
      <c r="BJ2" s="1"/>
      <c r="BK2" s="2"/>
      <c r="BL2" s="2"/>
      <c r="BM2" s="1"/>
      <c r="BN2" s="1"/>
      <c r="BO2" s="1"/>
      <c r="BP2" s="2"/>
      <c r="BQ2" s="2"/>
      <c r="BR2" s="1"/>
      <c r="BS2" s="1"/>
      <c r="BT2" s="1"/>
      <c r="BU2" s="2"/>
      <c r="BV2" s="2"/>
      <c r="BW2" s="1"/>
      <c r="BX2" s="1"/>
      <c r="BY2" s="1"/>
      <c r="BZ2" s="2"/>
      <c r="CA2" s="2"/>
      <c r="CB2" s="1"/>
      <c r="CC2" s="1"/>
      <c r="CD2" s="1"/>
      <c r="CE2" s="2"/>
      <c r="CF2" s="2"/>
      <c r="CG2" s="1"/>
      <c r="CH2" s="1"/>
      <c r="CI2" s="1"/>
      <c r="CJ2" s="2"/>
      <c r="CK2" s="2"/>
      <c r="CL2" s="1"/>
      <c r="CM2" s="1"/>
      <c r="CN2" s="1"/>
      <c r="CO2" s="2"/>
      <c r="CP2" s="2"/>
      <c r="CQ2" s="1"/>
      <c r="CR2" s="1"/>
      <c r="CS2" s="1"/>
      <c r="CT2" s="2"/>
      <c r="CU2" s="2"/>
      <c r="CV2" s="1"/>
      <c r="CW2" s="1"/>
      <c r="CX2" s="1"/>
      <c r="CY2" s="2"/>
      <c r="CZ2" s="2"/>
      <c r="DA2" s="1"/>
      <c r="DB2" s="1"/>
      <c r="DC2" s="1"/>
      <c r="DD2" s="2"/>
      <c r="DE2" s="2"/>
      <c r="DF2" s="1"/>
      <c r="DG2" s="1"/>
      <c r="DH2" s="1"/>
      <c r="DI2" s="2"/>
      <c r="DJ2" s="1"/>
      <c r="DK2" s="1"/>
      <c r="DL2" s="2"/>
      <c r="DM2" s="2"/>
      <c r="DN2" s="1"/>
      <c r="DO2" s="1"/>
      <c r="DP2" s="1"/>
    </row>
    <row r="3" spans="1:120" s="55" customFormat="1" ht="83.25" customHeight="1" x14ac:dyDescent="0.2">
      <c r="A3" s="7"/>
      <c r="B3" s="7"/>
      <c r="C3" s="70" t="s">
        <v>115</v>
      </c>
      <c r="D3" s="71"/>
      <c r="E3" s="71"/>
      <c r="F3" s="71"/>
      <c r="G3" s="71"/>
      <c r="H3" s="72" t="s">
        <v>116</v>
      </c>
      <c r="I3" s="73"/>
      <c r="J3" s="73"/>
      <c r="K3" s="73"/>
      <c r="L3" s="74"/>
      <c r="M3" s="75" t="s">
        <v>117</v>
      </c>
      <c r="N3" s="76"/>
      <c r="O3" s="76"/>
      <c r="P3" s="76"/>
      <c r="Q3" s="77"/>
      <c r="R3" s="78" t="s">
        <v>159</v>
      </c>
      <c r="S3" s="79"/>
      <c r="T3" s="79"/>
      <c r="U3" s="79"/>
      <c r="V3" s="80"/>
      <c r="W3" s="84" t="s">
        <v>118</v>
      </c>
      <c r="X3" s="85"/>
      <c r="Y3" s="85"/>
      <c r="Z3" s="85"/>
      <c r="AA3" s="86"/>
      <c r="AB3" s="87" t="s">
        <v>119</v>
      </c>
      <c r="AC3" s="88"/>
      <c r="AD3" s="88"/>
      <c r="AE3" s="88"/>
      <c r="AF3" s="89"/>
      <c r="AG3" s="98" t="s">
        <v>120</v>
      </c>
      <c r="AH3" s="99"/>
      <c r="AI3" s="99"/>
      <c r="AJ3" s="99"/>
      <c r="AK3" s="100"/>
      <c r="AL3" s="105" t="s">
        <v>121</v>
      </c>
      <c r="AM3" s="106"/>
      <c r="AN3" s="106"/>
      <c r="AO3" s="106"/>
      <c r="AP3" s="107"/>
      <c r="AQ3" s="72" t="s">
        <v>122</v>
      </c>
      <c r="AR3" s="73"/>
      <c r="AS3" s="73"/>
      <c r="AT3" s="73"/>
      <c r="AU3" s="74"/>
      <c r="AV3" s="90" t="s">
        <v>123</v>
      </c>
      <c r="AW3" s="91"/>
      <c r="AX3" s="91"/>
      <c r="AY3" s="91"/>
      <c r="AZ3" s="92"/>
      <c r="BA3" s="93" t="s">
        <v>160</v>
      </c>
      <c r="BB3" s="94"/>
      <c r="BC3" s="94"/>
      <c r="BD3" s="94"/>
      <c r="BE3" s="94"/>
      <c r="BF3" s="95" t="s">
        <v>124</v>
      </c>
      <c r="BG3" s="96"/>
      <c r="BH3" s="96"/>
      <c r="BI3" s="96"/>
      <c r="BJ3" s="97"/>
      <c r="BK3" s="108" t="s">
        <v>125</v>
      </c>
      <c r="BL3" s="109"/>
      <c r="BM3" s="109"/>
      <c r="BN3" s="109"/>
      <c r="BO3" s="110"/>
      <c r="BP3" s="114" t="s">
        <v>126</v>
      </c>
      <c r="BQ3" s="115"/>
      <c r="BR3" s="115"/>
      <c r="BS3" s="115"/>
      <c r="BT3" s="116"/>
      <c r="BU3" s="117" t="s">
        <v>127</v>
      </c>
      <c r="BV3" s="118"/>
      <c r="BW3" s="118"/>
      <c r="BX3" s="118"/>
      <c r="BY3" s="119"/>
      <c r="BZ3" s="120" t="s">
        <v>128</v>
      </c>
      <c r="CA3" s="121"/>
      <c r="CB3" s="121"/>
      <c r="CC3" s="121"/>
      <c r="CD3" s="122"/>
      <c r="CE3" s="111" t="s">
        <v>129</v>
      </c>
      <c r="CF3" s="112"/>
      <c r="CG3" s="112"/>
      <c r="CH3" s="112"/>
      <c r="CI3" s="113"/>
      <c r="CJ3" s="102" t="s">
        <v>161</v>
      </c>
      <c r="CK3" s="103"/>
      <c r="CL3" s="103"/>
      <c r="CM3" s="103"/>
      <c r="CN3" s="104"/>
      <c r="CO3" s="102" t="s">
        <v>162</v>
      </c>
      <c r="CP3" s="103"/>
      <c r="CQ3" s="103"/>
      <c r="CR3" s="103"/>
      <c r="CS3" s="104"/>
      <c r="CT3" s="81" t="s">
        <v>166</v>
      </c>
      <c r="CU3" s="82"/>
      <c r="CV3" s="82"/>
      <c r="CW3" s="82"/>
      <c r="CX3" s="83"/>
      <c r="CY3" s="105" t="s">
        <v>130</v>
      </c>
      <c r="CZ3" s="106"/>
      <c r="DA3" s="106"/>
      <c r="DB3" s="106"/>
      <c r="DC3" s="107"/>
      <c r="DD3" s="98" t="s">
        <v>131</v>
      </c>
      <c r="DE3" s="99"/>
      <c r="DF3" s="99"/>
      <c r="DG3" s="99"/>
      <c r="DH3" s="100"/>
      <c r="DI3" s="75" t="s">
        <v>132</v>
      </c>
      <c r="DJ3" s="76"/>
      <c r="DK3" s="77"/>
      <c r="DL3" s="101" t="s">
        <v>133</v>
      </c>
      <c r="DM3" s="101"/>
      <c r="DN3" s="101"/>
      <c r="DO3" s="101"/>
      <c r="DP3" s="101"/>
    </row>
    <row r="4" spans="1:120" s="56" customFormat="1" ht="90" x14ac:dyDescent="0.2">
      <c r="A4" s="7"/>
      <c r="B4" s="13" t="s">
        <v>134</v>
      </c>
      <c r="C4" s="41" t="s">
        <v>173</v>
      </c>
      <c r="D4" s="41" t="s">
        <v>172</v>
      </c>
      <c r="E4" s="41" t="s">
        <v>169</v>
      </c>
      <c r="F4" s="41" t="s">
        <v>170</v>
      </c>
      <c r="G4" s="41" t="s">
        <v>171</v>
      </c>
      <c r="H4" s="41" t="s">
        <v>173</v>
      </c>
      <c r="I4" s="41" t="s">
        <v>172</v>
      </c>
      <c r="J4" s="41" t="s">
        <v>169</v>
      </c>
      <c r="K4" s="41" t="s">
        <v>170</v>
      </c>
      <c r="L4" s="41" t="s">
        <v>171</v>
      </c>
      <c r="M4" s="41" t="s">
        <v>173</v>
      </c>
      <c r="N4" s="41" t="s">
        <v>172</v>
      </c>
      <c r="O4" s="41" t="s">
        <v>169</v>
      </c>
      <c r="P4" s="41" t="s">
        <v>170</v>
      </c>
      <c r="Q4" s="41" t="s">
        <v>171</v>
      </c>
      <c r="R4" s="41" t="s">
        <v>173</v>
      </c>
      <c r="S4" s="41" t="s">
        <v>172</v>
      </c>
      <c r="T4" s="41" t="s">
        <v>169</v>
      </c>
      <c r="U4" s="41" t="s">
        <v>170</v>
      </c>
      <c r="V4" s="41" t="s">
        <v>171</v>
      </c>
      <c r="W4" s="41" t="s">
        <v>173</v>
      </c>
      <c r="X4" s="41" t="s">
        <v>172</v>
      </c>
      <c r="Y4" s="41" t="s">
        <v>169</v>
      </c>
      <c r="Z4" s="41" t="s">
        <v>170</v>
      </c>
      <c r="AA4" s="41" t="s">
        <v>171</v>
      </c>
      <c r="AB4" s="41" t="s">
        <v>173</v>
      </c>
      <c r="AC4" s="41" t="s">
        <v>172</v>
      </c>
      <c r="AD4" s="41" t="s">
        <v>169</v>
      </c>
      <c r="AE4" s="41" t="s">
        <v>170</v>
      </c>
      <c r="AF4" s="41" t="s">
        <v>171</v>
      </c>
      <c r="AG4" s="41" t="s">
        <v>173</v>
      </c>
      <c r="AH4" s="41" t="s">
        <v>172</v>
      </c>
      <c r="AI4" s="41" t="s">
        <v>169</v>
      </c>
      <c r="AJ4" s="41" t="s">
        <v>170</v>
      </c>
      <c r="AK4" s="41" t="s">
        <v>171</v>
      </c>
      <c r="AL4" s="41" t="s">
        <v>173</v>
      </c>
      <c r="AM4" s="41" t="s">
        <v>172</v>
      </c>
      <c r="AN4" s="41" t="s">
        <v>169</v>
      </c>
      <c r="AO4" s="41" t="s">
        <v>170</v>
      </c>
      <c r="AP4" s="41" t="s">
        <v>171</v>
      </c>
      <c r="AQ4" s="41" t="s">
        <v>173</v>
      </c>
      <c r="AR4" s="41" t="s">
        <v>172</v>
      </c>
      <c r="AS4" s="41" t="s">
        <v>169</v>
      </c>
      <c r="AT4" s="41" t="s">
        <v>170</v>
      </c>
      <c r="AU4" s="41" t="s">
        <v>171</v>
      </c>
      <c r="AV4" s="41" t="s">
        <v>173</v>
      </c>
      <c r="AW4" s="41" t="s">
        <v>172</v>
      </c>
      <c r="AX4" s="41" t="s">
        <v>169</v>
      </c>
      <c r="AY4" s="41" t="s">
        <v>170</v>
      </c>
      <c r="AZ4" s="41" t="s">
        <v>171</v>
      </c>
      <c r="BA4" s="41" t="s">
        <v>173</v>
      </c>
      <c r="BB4" s="41" t="s">
        <v>172</v>
      </c>
      <c r="BC4" s="41" t="s">
        <v>169</v>
      </c>
      <c r="BD4" s="41" t="s">
        <v>170</v>
      </c>
      <c r="BE4" s="41" t="s">
        <v>171</v>
      </c>
      <c r="BF4" s="41" t="s">
        <v>173</v>
      </c>
      <c r="BG4" s="41" t="s">
        <v>172</v>
      </c>
      <c r="BH4" s="41" t="s">
        <v>169</v>
      </c>
      <c r="BI4" s="41" t="s">
        <v>170</v>
      </c>
      <c r="BJ4" s="41" t="s">
        <v>171</v>
      </c>
      <c r="BK4" s="41" t="s">
        <v>173</v>
      </c>
      <c r="BL4" s="41" t="s">
        <v>172</v>
      </c>
      <c r="BM4" s="41" t="s">
        <v>169</v>
      </c>
      <c r="BN4" s="41" t="s">
        <v>170</v>
      </c>
      <c r="BO4" s="41" t="s">
        <v>171</v>
      </c>
      <c r="BP4" s="41" t="s">
        <v>173</v>
      </c>
      <c r="BQ4" s="41" t="s">
        <v>172</v>
      </c>
      <c r="BR4" s="41" t="s">
        <v>169</v>
      </c>
      <c r="BS4" s="41" t="s">
        <v>170</v>
      </c>
      <c r="BT4" s="41" t="s">
        <v>171</v>
      </c>
      <c r="BU4" s="41" t="s">
        <v>173</v>
      </c>
      <c r="BV4" s="41" t="s">
        <v>172</v>
      </c>
      <c r="BW4" s="41" t="s">
        <v>169</v>
      </c>
      <c r="BX4" s="41" t="s">
        <v>170</v>
      </c>
      <c r="BY4" s="41" t="s">
        <v>171</v>
      </c>
      <c r="BZ4" s="41" t="s">
        <v>173</v>
      </c>
      <c r="CA4" s="41" t="s">
        <v>172</v>
      </c>
      <c r="CB4" s="41" t="s">
        <v>169</v>
      </c>
      <c r="CC4" s="41" t="s">
        <v>170</v>
      </c>
      <c r="CD4" s="41" t="s">
        <v>171</v>
      </c>
      <c r="CE4" s="41" t="s">
        <v>173</v>
      </c>
      <c r="CF4" s="41" t="s">
        <v>172</v>
      </c>
      <c r="CG4" s="41" t="s">
        <v>169</v>
      </c>
      <c r="CH4" s="41" t="s">
        <v>170</v>
      </c>
      <c r="CI4" s="41" t="s">
        <v>171</v>
      </c>
      <c r="CJ4" s="41" t="s">
        <v>173</v>
      </c>
      <c r="CK4" s="41" t="s">
        <v>172</v>
      </c>
      <c r="CL4" s="41" t="s">
        <v>169</v>
      </c>
      <c r="CM4" s="41" t="s">
        <v>170</v>
      </c>
      <c r="CN4" s="41" t="s">
        <v>171</v>
      </c>
      <c r="CO4" s="41" t="s">
        <v>173</v>
      </c>
      <c r="CP4" s="41" t="s">
        <v>172</v>
      </c>
      <c r="CQ4" s="41" t="s">
        <v>169</v>
      </c>
      <c r="CR4" s="41" t="s">
        <v>170</v>
      </c>
      <c r="CS4" s="41" t="s">
        <v>171</v>
      </c>
      <c r="CT4" s="41" t="s">
        <v>173</v>
      </c>
      <c r="CU4" s="41" t="s">
        <v>172</v>
      </c>
      <c r="CV4" s="41" t="s">
        <v>169</v>
      </c>
      <c r="CW4" s="41" t="s">
        <v>170</v>
      </c>
      <c r="CX4" s="41" t="s">
        <v>171</v>
      </c>
      <c r="CY4" s="41" t="s">
        <v>173</v>
      </c>
      <c r="CZ4" s="41" t="s">
        <v>172</v>
      </c>
      <c r="DA4" s="41" t="s">
        <v>169</v>
      </c>
      <c r="DB4" s="41" t="s">
        <v>170</v>
      </c>
      <c r="DC4" s="41" t="s">
        <v>171</v>
      </c>
      <c r="DD4" s="41" t="s">
        <v>173</v>
      </c>
      <c r="DE4" s="41" t="s">
        <v>172</v>
      </c>
      <c r="DF4" s="41" t="s">
        <v>169</v>
      </c>
      <c r="DG4" s="41" t="s">
        <v>170</v>
      </c>
      <c r="DH4" s="41" t="s">
        <v>171</v>
      </c>
      <c r="DI4" s="41" t="s">
        <v>172</v>
      </c>
      <c r="DJ4" s="41" t="s">
        <v>169</v>
      </c>
      <c r="DK4" s="41" t="s">
        <v>171</v>
      </c>
      <c r="DL4" s="41" t="s">
        <v>173</v>
      </c>
      <c r="DM4" s="41" t="s">
        <v>172</v>
      </c>
      <c r="DN4" s="41" t="s">
        <v>169</v>
      </c>
      <c r="DO4" s="41" t="s">
        <v>170</v>
      </c>
      <c r="DP4" s="41" t="s">
        <v>171</v>
      </c>
    </row>
    <row r="5" spans="1:120" s="57" customFormat="1" ht="18" customHeight="1" x14ac:dyDescent="0.2">
      <c r="A5" s="3" t="s">
        <v>135</v>
      </c>
      <c r="B5" s="3" t="s">
        <v>136</v>
      </c>
      <c r="C5" s="3">
        <v>1</v>
      </c>
      <c r="D5" s="3">
        <f>C5+1</f>
        <v>2</v>
      </c>
      <c r="E5" s="3">
        <f>D5+1</f>
        <v>3</v>
      </c>
      <c r="F5" s="3">
        <f t="shared" ref="F5:AA5" si="0">E5+1</f>
        <v>4</v>
      </c>
      <c r="G5" s="3">
        <f t="shared" si="0"/>
        <v>5</v>
      </c>
      <c r="H5" s="3">
        <f t="shared" si="0"/>
        <v>6</v>
      </c>
      <c r="I5" s="3">
        <f t="shared" si="0"/>
        <v>7</v>
      </c>
      <c r="J5" s="3">
        <f t="shared" si="0"/>
        <v>8</v>
      </c>
      <c r="K5" s="3">
        <f t="shared" si="0"/>
        <v>9</v>
      </c>
      <c r="L5" s="3">
        <f t="shared" si="0"/>
        <v>10</v>
      </c>
      <c r="M5" s="3">
        <f t="shared" si="0"/>
        <v>11</v>
      </c>
      <c r="N5" s="3">
        <f t="shared" si="0"/>
        <v>12</v>
      </c>
      <c r="O5" s="3">
        <f t="shared" si="0"/>
        <v>13</v>
      </c>
      <c r="P5" s="3">
        <f t="shared" si="0"/>
        <v>14</v>
      </c>
      <c r="Q5" s="3">
        <f t="shared" si="0"/>
        <v>15</v>
      </c>
      <c r="R5" s="3">
        <f t="shared" ref="R5" si="1">Q5+1</f>
        <v>16</v>
      </c>
      <c r="S5" s="3">
        <f t="shared" ref="S5" si="2">R5+1</f>
        <v>17</v>
      </c>
      <c r="T5" s="3">
        <f t="shared" si="0"/>
        <v>18</v>
      </c>
      <c r="U5" s="3">
        <f t="shared" si="0"/>
        <v>19</v>
      </c>
      <c r="V5" s="3">
        <f t="shared" si="0"/>
        <v>20</v>
      </c>
      <c r="W5" s="3">
        <f t="shared" ref="W5" si="3">V5+1</f>
        <v>21</v>
      </c>
      <c r="X5" s="3">
        <f t="shared" ref="X5" si="4">W5+1</f>
        <v>22</v>
      </c>
      <c r="Y5" s="3">
        <f t="shared" si="0"/>
        <v>23</v>
      </c>
      <c r="Z5" s="3">
        <f t="shared" si="0"/>
        <v>24</v>
      </c>
      <c r="AA5" s="3">
        <f t="shared" si="0"/>
        <v>25</v>
      </c>
      <c r="AB5" s="3">
        <f t="shared" ref="AB5" si="5">AA5+1</f>
        <v>26</v>
      </c>
      <c r="AC5" s="3">
        <f t="shared" ref="AC5" si="6">AB5+1</f>
        <v>27</v>
      </c>
      <c r="AD5" s="3">
        <f t="shared" ref="AD5" si="7">AC5+1</f>
        <v>28</v>
      </c>
      <c r="AE5" s="3">
        <f t="shared" ref="AE5" si="8">AD5+1</f>
        <v>29</v>
      </c>
      <c r="AF5" s="3">
        <f t="shared" ref="AF5" si="9">AE5+1</f>
        <v>30</v>
      </c>
      <c r="AG5" s="3">
        <f t="shared" ref="AG5" si="10">AF5+1</f>
        <v>31</v>
      </c>
      <c r="AH5" s="3">
        <f t="shared" ref="AH5" si="11">AG5+1</f>
        <v>32</v>
      </c>
      <c r="AI5" s="3">
        <f t="shared" ref="AI5" si="12">AH5+1</f>
        <v>33</v>
      </c>
      <c r="AJ5" s="3">
        <f t="shared" ref="AJ5" si="13">AI5+1</f>
        <v>34</v>
      </c>
      <c r="AK5" s="3">
        <f t="shared" ref="AK5" si="14">AJ5+1</f>
        <v>35</v>
      </c>
      <c r="AL5" s="3">
        <f t="shared" ref="AL5" si="15">AK5+1</f>
        <v>36</v>
      </c>
      <c r="AM5" s="3">
        <f t="shared" ref="AM5" si="16">AL5+1</f>
        <v>37</v>
      </c>
      <c r="AN5" s="3">
        <f t="shared" ref="AN5" si="17">AM5+1</f>
        <v>38</v>
      </c>
      <c r="AO5" s="3">
        <f t="shared" ref="AO5" si="18">AN5+1</f>
        <v>39</v>
      </c>
      <c r="AP5" s="3">
        <f t="shared" ref="AP5" si="19">AO5+1</f>
        <v>40</v>
      </c>
      <c r="AQ5" s="3">
        <f t="shared" ref="AQ5" si="20">AP5+1</f>
        <v>41</v>
      </c>
      <c r="AR5" s="3">
        <f t="shared" ref="AR5" si="21">AQ5+1</f>
        <v>42</v>
      </c>
      <c r="AS5" s="3">
        <f t="shared" ref="AS5" si="22">AR5+1</f>
        <v>43</v>
      </c>
      <c r="AT5" s="3">
        <f t="shared" ref="AT5" si="23">AS5+1</f>
        <v>44</v>
      </c>
      <c r="AU5" s="3">
        <f t="shared" ref="AU5" si="24">AT5+1</f>
        <v>45</v>
      </c>
      <c r="AV5" s="3">
        <f t="shared" ref="AV5" si="25">AU5+1</f>
        <v>46</v>
      </c>
      <c r="AW5" s="3">
        <f t="shared" ref="AW5" si="26">AV5+1</f>
        <v>47</v>
      </c>
      <c r="AX5" s="3">
        <f t="shared" ref="AX5" si="27">AW5+1</f>
        <v>48</v>
      </c>
      <c r="AY5" s="3">
        <f t="shared" ref="AY5" si="28">AX5+1</f>
        <v>49</v>
      </c>
      <c r="AZ5" s="3">
        <f t="shared" ref="AZ5" si="29">AY5+1</f>
        <v>50</v>
      </c>
      <c r="BA5" s="3">
        <f t="shared" ref="BA5" si="30">AZ5+1</f>
        <v>51</v>
      </c>
      <c r="BB5" s="3">
        <f t="shared" ref="BB5" si="31">BA5+1</f>
        <v>52</v>
      </c>
      <c r="BC5" s="3">
        <f t="shared" ref="BC5" si="32">BB5+1</f>
        <v>53</v>
      </c>
      <c r="BD5" s="3">
        <f t="shared" ref="BD5" si="33">BC5+1</f>
        <v>54</v>
      </c>
      <c r="BE5" s="3">
        <f t="shared" ref="BE5" si="34">BD5+1</f>
        <v>55</v>
      </c>
      <c r="BF5" s="3">
        <f t="shared" ref="BF5" si="35">BE5+1</f>
        <v>56</v>
      </c>
      <c r="BG5" s="3">
        <f t="shared" ref="BG5" si="36">BF5+1</f>
        <v>57</v>
      </c>
      <c r="BH5" s="3">
        <f t="shared" ref="BH5" si="37">BG5+1</f>
        <v>58</v>
      </c>
      <c r="BI5" s="3">
        <f t="shared" ref="BI5" si="38">BH5+1</f>
        <v>59</v>
      </c>
      <c r="BJ5" s="3">
        <f t="shared" ref="BJ5" si="39">BI5+1</f>
        <v>60</v>
      </c>
      <c r="BK5" s="3">
        <f t="shared" ref="BK5" si="40">BJ5+1</f>
        <v>61</v>
      </c>
      <c r="BL5" s="3">
        <f t="shared" ref="BL5" si="41">BK5+1</f>
        <v>62</v>
      </c>
      <c r="BM5" s="3">
        <f t="shared" ref="BM5" si="42">BL5+1</f>
        <v>63</v>
      </c>
      <c r="BN5" s="3">
        <f t="shared" ref="BN5" si="43">BM5+1</f>
        <v>64</v>
      </c>
      <c r="BO5" s="3">
        <f t="shared" ref="BO5" si="44">BN5+1</f>
        <v>65</v>
      </c>
      <c r="BP5" s="3">
        <f t="shared" ref="BP5" si="45">BO5+1</f>
        <v>66</v>
      </c>
      <c r="BQ5" s="3">
        <f t="shared" ref="BQ5" si="46">BP5+1</f>
        <v>67</v>
      </c>
      <c r="BR5" s="3">
        <f t="shared" ref="BR5" si="47">BQ5+1</f>
        <v>68</v>
      </c>
      <c r="BS5" s="3">
        <f t="shared" ref="BS5" si="48">BR5+1</f>
        <v>69</v>
      </c>
      <c r="BT5" s="3">
        <f t="shared" ref="BT5" si="49">BS5+1</f>
        <v>70</v>
      </c>
      <c r="BU5" s="3">
        <f t="shared" ref="BU5" si="50">BT5+1</f>
        <v>71</v>
      </c>
      <c r="BV5" s="3">
        <f t="shared" ref="BV5" si="51">BU5+1</f>
        <v>72</v>
      </c>
      <c r="BW5" s="3">
        <f t="shared" ref="BW5" si="52">BV5+1</f>
        <v>73</v>
      </c>
      <c r="BX5" s="3">
        <f t="shared" ref="BX5" si="53">BW5+1</f>
        <v>74</v>
      </c>
      <c r="BY5" s="3">
        <f t="shared" ref="BY5" si="54">BX5+1</f>
        <v>75</v>
      </c>
      <c r="BZ5" s="3">
        <f t="shared" ref="BZ5" si="55">BY5+1</f>
        <v>76</v>
      </c>
      <c r="CA5" s="3">
        <f t="shared" ref="CA5" si="56">BZ5+1</f>
        <v>77</v>
      </c>
      <c r="CB5" s="3">
        <f t="shared" ref="CB5" si="57">CA5+1</f>
        <v>78</v>
      </c>
      <c r="CC5" s="3">
        <f t="shared" ref="CC5" si="58">CB5+1</f>
        <v>79</v>
      </c>
      <c r="CD5" s="3">
        <f t="shared" ref="CD5" si="59">CC5+1</f>
        <v>80</v>
      </c>
      <c r="CE5" s="3">
        <f t="shared" ref="CE5" si="60">CD5+1</f>
        <v>81</v>
      </c>
      <c r="CF5" s="3">
        <f t="shared" ref="CF5" si="61">CE5+1</f>
        <v>82</v>
      </c>
      <c r="CG5" s="3">
        <f t="shared" ref="CG5" si="62">CF5+1</f>
        <v>83</v>
      </c>
      <c r="CH5" s="3">
        <f t="shared" ref="CH5" si="63">CG5+1</f>
        <v>84</v>
      </c>
      <c r="CI5" s="3">
        <f t="shared" ref="CI5" si="64">CH5+1</f>
        <v>85</v>
      </c>
      <c r="CJ5" s="3">
        <f t="shared" ref="CJ5" si="65">CI5+1</f>
        <v>86</v>
      </c>
      <c r="CK5" s="3">
        <f t="shared" ref="CK5" si="66">CJ5+1</f>
        <v>87</v>
      </c>
      <c r="CL5" s="3">
        <f t="shared" ref="CL5" si="67">CK5+1</f>
        <v>88</v>
      </c>
      <c r="CM5" s="3">
        <f t="shared" ref="CM5" si="68">CL5+1</f>
        <v>89</v>
      </c>
      <c r="CN5" s="3">
        <f t="shared" ref="CN5" si="69">CM5+1</f>
        <v>90</v>
      </c>
      <c r="CO5" s="3">
        <f t="shared" ref="CO5" si="70">CN5+1</f>
        <v>91</v>
      </c>
      <c r="CP5" s="3">
        <f t="shared" ref="CP5" si="71">CO5+1</f>
        <v>92</v>
      </c>
      <c r="CQ5" s="3">
        <f t="shared" ref="CQ5" si="72">CP5+1</f>
        <v>93</v>
      </c>
      <c r="CR5" s="3">
        <f t="shared" ref="CR5" si="73">CQ5+1</f>
        <v>94</v>
      </c>
      <c r="CS5" s="3">
        <f t="shared" ref="CS5" si="74">CR5+1</f>
        <v>95</v>
      </c>
      <c r="CT5" s="3">
        <f t="shared" ref="CT5" si="75">CS5+1</f>
        <v>96</v>
      </c>
      <c r="CU5" s="3">
        <f t="shared" ref="CU5" si="76">CT5+1</f>
        <v>97</v>
      </c>
      <c r="CV5" s="3">
        <f t="shared" ref="CV5" si="77">CU5+1</f>
        <v>98</v>
      </c>
      <c r="CW5" s="3">
        <f t="shared" ref="CW5" si="78">CV5+1</f>
        <v>99</v>
      </c>
      <c r="CX5" s="3">
        <f t="shared" ref="CX5" si="79">CW5+1</f>
        <v>100</v>
      </c>
      <c r="CY5" s="3">
        <f t="shared" ref="CY5" si="80">CX5+1</f>
        <v>101</v>
      </c>
      <c r="CZ5" s="3">
        <f t="shared" ref="CZ5" si="81">CY5+1</f>
        <v>102</v>
      </c>
      <c r="DA5" s="3">
        <f t="shared" ref="DA5" si="82">CZ5+1</f>
        <v>103</v>
      </c>
      <c r="DB5" s="3">
        <f t="shared" ref="DB5" si="83">DA5+1</f>
        <v>104</v>
      </c>
      <c r="DC5" s="3">
        <f t="shared" ref="DC5" si="84">DB5+1</f>
        <v>105</v>
      </c>
      <c r="DD5" s="3">
        <f t="shared" ref="DD5" si="85">DC5+1</f>
        <v>106</v>
      </c>
      <c r="DE5" s="3">
        <f t="shared" ref="DE5" si="86">DD5+1</f>
        <v>107</v>
      </c>
      <c r="DF5" s="3">
        <f t="shared" ref="DF5" si="87">DE5+1</f>
        <v>108</v>
      </c>
      <c r="DG5" s="3">
        <f t="shared" ref="DG5" si="88">DF5+1</f>
        <v>109</v>
      </c>
      <c r="DH5" s="3">
        <f t="shared" ref="DH5:DI5" si="89">DG5+1</f>
        <v>110</v>
      </c>
      <c r="DI5" s="3">
        <f t="shared" si="89"/>
        <v>111</v>
      </c>
      <c r="DJ5" s="3">
        <f t="shared" ref="DJ5" si="90">DI5+1</f>
        <v>112</v>
      </c>
      <c r="DK5" s="3">
        <f t="shared" ref="DK5" si="91">DJ5+1</f>
        <v>113</v>
      </c>
      <c r="DL5" s="3">
        <f t="shared" ref="DL5" si="92">DK5+1</f>
        <v>114</v>
      </c>
      <c r="DM5" s="3">
        <f t="shared" ref="DM5" si="93">DL5+1</f>
        <v>115</v>
      </c>
      <c r="DN5" s="3">
        <f t="shared" ref="DN5" si="94">DM5+1</f>
        <v>116</v>
      </c>
      <c r="DO5" s="3">
        <f t="shared" ref="DO5" si="95">DN5+1</f>
        <v>117</v>
      </c>
      <c r="DP5" s="3">
        <f t="shared" ref="DP5" si="96">DO5+1</f>
        <v>118</v>
      </c>
    </row>
    <row r="6" spans="1:120" s="58" customFormat="1" ht="32.1" customHeight="1" x14ac:dyDescent="0.25">
      <c r="A6" s="12"/>
      <c r="B6" s="4" t="s">
        <v>137</v>
      </c>
      <c r="C6" s="15">
        <f>SUM(C7:C10)</f>
        <v>9256589.379999999</v>
      </c>
      <c r="D6" s="15">
        <f t="shared" ref="D6" si="97">SUM(D7:D10)</f>
        <v>3948729.6200000006</v>
      </c>
      <c r="E6" s="15">
        <f>SUM(E7:E10)</f>
        <v>4462738.8099999996</v>
      </c>
      <c r="F6" s="16">
        <f t="shared" ref="F6:F37" si="98">IF(D6&lt;=0," ",IF(D6/C6*100&gt;200,"СВ.200",D6/C6))</f>
        <v>0.42658580367967031</v>
      </c>
      <c r="G6" s="16">
        <f>IF(E6=0," ",IF(D6/E6*100&gt;200,"св.200",D6/E6))</f>
        <v>0.88482203151835381</v>
      </c>
      <c r="H6" s="15">
        <f>SUM(H7:H10)</f>
        <v>8405952.379999999</v>
      </c>
      <c r="I6" s="15">
        <f>SUM(I7:I10)</f>
        <v>3590524.0700000003</v>
      </c>
      <c r="J6" s="15">
        <f>SUM(J7:J10)</f>
        <v>3840484.17</v>
      </c>
      <c r="K6" s="16">
        <f t="shared" ref="K6:K37" si="99">IF(I6&lt;=0," ",IF(I6/H6*100&gt;200,"СВ.200",I6/H6))</f>
        <v>0.42714066267408485</v>
      </c>
      <c r="L6" s="16">
        <f>IF(J6=0," ",IF(I6/J6*100&gt;200,"св.200",I6/J6))</f>
        <v>0.9349144303334026</v>
      </c>
      <c r="M6" s="15">
        <f>SUM(M7:M10)</f>
        <v>6496600</v>
      </c>
      <c r="N6" s="15">
        <f>SUM(N7:N10)</f>
        <v>2858520.51</v>
      </c>
      <c r="O6" s="15">
        <f>SUM(O7:O10)</f>
        <v>3087013.4699999997</v>
      </c>
      <c r="P6" s="16">
        <f t="shared" ref="P6:P37" si="100">IF(N6&lt;=0," ",IF(M6&lt;=0," ",IF(N6/M6*100&gt;200,"СВ.200",N6/M6)))</f>
        <v>0.44000254132931066</v>
      </c>
      <c r="Q6" s="16">
        <f>IF(O6=0," ",IF(N6/O6*100&gt;200,"св.200",N6/O6))</f>
        <v>0.92598251927938624</v>
      </c>
      <c r="R6" s="15">
        <f>SUM(R7:R10)</f>
        <v>848352.38</v>
      </c>
      <c r="S6" s="15">
        <f>SUM(S7:S10)</f>
        <v>344994.27</v>
      </c>
      <c r="T6" s="15">
        <f>SUM(T7:T10)</f>
        <v>387091.31</v>
      </c>
      <c r="U6" s="16">
        <f t="shared" ref="U6:U37" si="101">IF(S6&lt;=0," ",IF(R6&lt;=0," ",IF(S6/R6*100&gt;200,"СВ.200",S6/R6)))</f>
        <v>0.40666387946008947</v>
      </c>
      <c r="V6" s="16">
        <f>IF(T6=0," ",IF(S6/T6*100&gt;200,"св.200",S6/T6))</f>
        <v>0.89124777820509593</v>
      </c>
      <c r="W6" s="15">
        <f>SUM(W7:W10)</f>
        <v>14000</v>
      </c>
      <c r="X6" s="15">
        <f>SUM(X7:X10)</f>
        <v>30165.39</v>
      </c>
      <c r="Y6" s="15">
        <f>SUM(Y7:Y10)</f>
        <v>10177.67</v>
      </c>
      <c r="Z6" s="16" t="str">
        <f t="shared" ref="Z6:Z37" si="102">IF(X6&lt;=0," ",IF(W6&lt;=0," ",IF(X6/W6*100&gt;200,"СВ.200",X6/W6)))</f>
        <v>СВ.200</v>
      </c>
      <c r="AA6" s="16" t="str">
        <f>IF(Y6=0," ",IF(X6/Y6*100&gt;200,"св.200",X6/Y6))</f>
        <v>св.200</v>
      </c>
      <c r="AB6" s="15">
        <f>SUM(AB7:AB10)</f>
        <v>190000</v>
      </c>
      <c r="AC6" s="15">
        <f>SUM(AC7:AC10)</f>
        <v>80283.37000000001</v>
      </c>
      <c r="AD6" s="15">
        <f>SUM(AD7:AD10)</f>
        <v>41290.57</v>
      </c>
      <c r="AE6" s="16">
        <f t="shared" ref="AE6:AE37" si="103">IF(AC6&lt;=0," ",IF(AB6&lt;=0," ",IF(AC6/AB6*100&gt;200,"СВ.200",AC6/AB6)))</f>
        <v>0.42254405263157901</v>
      </c>
      <c r="AF6" s="16">
        <f>IF(AD6=0," ",IF(AC6/AD6*100&gt;200,"св.200",AC6/AD6))</f>
        <v>1.9443512162704466</v>
      </c>
      <c r="AG6" s="15">
        <f>SUM(AG7:AG10)</f>
        <v>850000</v>
      </c>
      <c r="AH6" s="15">
        <f>SUM(AH7:AH10)</f>
        <v>276260.52999999997</v>
      </c>
      <c r="AI6" s="15">
        <f>SUM(AI7:AI10)</f>
        <v>314311.15000000002</v>
      </c>
      <c r="AJ6" s="16">
        <f t="shared" ref="AJ6:AJ37" si="104">IF(AH6&lt;=0," ",IF(AG6&lt;=0," ",IF(AH6/AG6*100&gt;200,"СВ.200",AH6/AG6)))</f>
        <v>0.3250123882352941</v>
      </c>
      <c r="AK6" s="16">
        <f>IF(AI6=0," ",IF(AH6/AI6*100&gt;200,"св.200",AH6/AI6))</f>
        <v>0.87893964308933981</v>
      </c>
      <c r="AL6" s="15">
        <f>SUM(AL7:AL10)</f>
        <v>7000</v>
      </c>
      <c r="AM6" s="15">
        <f>SUM(AM7:AM10)</f>
        <v>300</v>
      </c>
      <c r="AN6" s="15">
        <f>SUM(AN7:AN10)</f>
        <v>600</v>
      </c>
      <c r="AO6" s="16">
        <f>IF(AM6&lt;=0," ",IF(AL6&lt;=0," ",IF(AM6/AL6*100&gt;200,"СВ.200",AM6/AL6)))</f>
        <v>4.2857142857142858E-2</v>
      </c>
      <c r="AP6" s="16">
        <f>IF(AN6=0," ",IF(AM6/AN6*100&gt;200,"св.200",AM6/AN6))</f>
        <v>0.5</v>
      </c>
      <c r="AQ6" s="8">
        <f>SUM(AQ7:AQ10)</f>
        <v>850637</v>
      </c>
      <c r="AR6" s="8">
        <f t="shared" ref="AR6:AS6" si="105">SUM(AR7:AR10)</f>
        <v>358205.54999999993</v>
      </c>
      <c r="AS6" s="8">
        <f t="shared" si="105"/>
        <v>622254.6399999999</v>
      </c>
      <c r="AT6" s="16">
        <f t="shared" ref="AT6:AT37" si="106">IF(AR6&lt;=0," ",IF(AQ6&lt;=0," ",IF(AR6/AQ6*100&gt;200,"СВ.200",AR6/AQ6)))</f>
        <v>0.42110271478903449</v>
      </c>
      <c r="AU6" s="16">
        <f>IF(AS6=0," ",IF(AR6/AS6*100&gt;200,"св.200",AR6/AS6))</f>
        <v>0.57565749931571419</v>
      </c>
      <c r="AV6" s="15">
        <f>SUM(AV7:AV10)</f>
        <v>370000</v>
      </c>
      <c r="AW6" s="15">
        <f>SUM(AW7:AW10)</f>
        <v>189908.16</v>
      </c>
      <c r="AX6" s="15">
        <f>SUM(AX7:AX10)</f>
        <v>228963.71</v>
      </c>
      <c r="AY6" s="16">
        <f t="shared" ref="AY6:AY37" si="107">IF(AW6&lt;=0," ",IF(AV6&lt;=0," ",IF(AW6/AV6*100&gt;200,"СВ.200",AW6/AV6)))</f>
        <v>0.51326529729729731</v>
      </c>
      <c r="AZ6" s="16">
        <f>IF(AX6=0," ",IF(AW6/AX6*100&gt;200,"св.200",AW6/AX6))</f>
        <v>0.82942471538393581</v>
      </c>
      <c r="BA6" s="15">
        <f>SUM(BA7:BA10)</f>
        <v>4570</v>
      </c>
      <c r="BB6" s="15">
        <f>SUM(BB7:BB10)</f>
        <v>509.69</v>
      </c>
      <c r="BC6" s="17">
        <f t="shared" ref="BC6" si="108">SUM(BC7:BC10)</f>
        <v>7190.1799999999994</v>
      </c>
      <c r="BD6" s="16">
        <f>IF(BB6&lt;=0," ",IF(BA6&lt;=0," ",IF(BB6/BA6*100&gt;200,"СВ.200",BB6/BA6)))</f>
        <v>0.11152954048140044</v>
      </c>
      <c r="BE6" s="16">
        <f>IF(BC6=0," ",IF(BB6/BC6*100&gt;200,"св.200",BB6/BC6))</f>
        <v>7.0886959714499501E-2</v>
      </c>
      <c r="BF6" s="15">
        <f>SUM(BF7:BF10)</f>
        <v>0</v>
      </c>
      <c r="BG6" s="15">
        <f>SUM(BG7:BG10)</f>
        <v>0</v>
      </c>
      <c r="BH6" s="17">
        <f t="shared" ref="BH6" si="109">SUM(BH7:BH10)</f>
        <v>0</v>
      </c>
      <c r="BI6" s="16" t="str">
        <f t="shared" ref="BI6:BI37" si="110">IF(BG6&lt;=0," ",IF(BF6&lt;=0," ",IF(BG6/BF6*100&gt;200,"СВ.200",BG6/BF6)))</f>
        <v xml:space="preserve"> </v>
      </c>
      <c r="BJ6" s="16" t="str">
        <f>IF(BH6=0," ",IF(BG6/BH6*100&gt;200,"св.200",BG6/BH6))</f>
        <v xml:space="preserve"> </v>
      </c>
      <c r="BK6" s="15">
        <f>SUM(BK7:BK10)</f>
        <v>0</v>
      </c>
      <c r="BL6" s="15">
        <f>SUM(BL7:BL10)</f>
        <v>0</v>
      </c>
      <c r="BM6" s="15">
        <f>SUM(BM7:BM10)</f>
        <v>0</v>
      </c>
      <c r="BN6" s="16" t="str">
        <f>IF(BL6&lt;=0," ",IF(BK6&lt;=0," ",IF(BL6/BK6*100&gt;200,"СВ.200",BL6/BK6)))</f>
        <v xml:space="preserve"> </v>
      </c>
      <c r="BO6" s="16" t="str">
        <f>IF(BM6=0," ",IF(BL6/BM6*100&gt;200,"св.200",BL6/BM6))</f>
        <v xml:space="preserve"> </v>
      </c>
      <c r="BP6" s="15">
        <f>SUM(BP7:BP10)</f>
        <v>50000</v>
      </c>
      <c r="BQ6" s="15">
        <f>SUM(BQ7:BQ10)</f>
        <v>20000</v>
      </c>
      <c r="BR6" s="15">
        <f>SUM(BR7:BR10)</f>
        <v>25000</v>
      </c>
      <c r="BS6" s="16">
        <f t="shared" ref="BS6:BS37" si="111">IF(BQ6&lt;=0," ",IF(BP6&lt;=0," ",IF(BQ6/BP6*100&gt;200,"СВ.200",BQ6/BP6)))</f>
        <v>0.4</v>
      </c>
      <c r="BT6" s="16">
        <f t="shared" ref="BT6:BT12" si="112">IF(BR6=0," ",IF(BQ6/BR6*100&gt;200,"св.200",BQ6/BR6))</f>
        <v>0.8</v>
      </c>
      <c r="BU6" s="15">
        <f>SUM(BU7:BU10)</f>
        <v>378500</v>
      </c>
      <c r="BV6" s="15">
        <f>SUM(BV7:BV10)</f>
        <v>141644.44</v>
      </c>
      <c r="BW6" s="15">
        <f>SUM(BW7:BW10)</f>
        <v>237289.62</v>
      </c>
      <c r="BX6" s="16">
        <f t="shared" ref="BX6:BX37" si="113">IF(BV6&lt;=0," ",IF(BU6&lt;=0," ",IF(BV6/BU6*100&gt;200,"СВ.200",BV6/BU6)))</f>
        <v>0.37422573315719948</v>
      </c>
      <c r="BY6" s="16">
        <f>IF(BW6=0," ",IF(BV6/BW6*100&gt;200,"св.200",BV6/BW6))</f>
        <v>0.59692640579895573</v>
      </c>
      <c r="BZ6" s="15">
        <f>SUM(BZ7:BZ10)</f>
        <v>0</v>
      </c>
      <c r="CA6" s="15">
        <f>SUM(CA7:CA10)</f>
        <v>0</v>
      </c>
      <c r="CB6" s="15">
        <f>SUM(CB7:CB10)</f>
        <v>68270.899999999994</v>
      </c>
      <c r="CC6" s="16" t="str">
        <f t="shared" ref="CC6:CC17" si="114">IF(CA6&lt;=0," ",IF(BZ6&lt;=0," ",IF(CA6/BZ6*100&gt;200,"СВ.200",CA6/BZ6)))</f>
        <v xml:space="preserve"> </v>
      </c>
      <c r="CD6" s="16">
        <f>IF(CB6=0," ",IF(CA6/CB6*100&gt;200,"св.200",CA6/CB6))</f>
        <v>0</v>
      </c>
      <c r="CE6" s="15">
        <f>SUM(CE7:CE10)</f>
        <v>47067</v>
      </c>
      <c r="CF6" s="15">
        <f t="shared" ref="CF6" si="115">SUM(CF7:CF10)</f>
        <v>6143.26</v>
      </c>
      <c r="CG6" s="15">
        <f>SUM(CG7:CG10)</f>
        <v>17570.72</v>
      </c>
      <c r="CH6" s="16">
        <f>IF(CF6&lt;=0," ",IF(CE6&lt;=0," ",IF(CF6/CE6*100&gt;200,"СВ.200",CF6/CE6)))</f>
        <v>0.13052159687254339</v>
      </c>
      <c r="CI6" s="16">
        <f>IF(CG6=0," ",IF(CF6/CG6*100&gt;200,"св.200",CF6/CG6))</f>
        <v>0.34963052168607772</v>
      </c>
      <c r="CJ6" s="15">
        <f>SUM(CJ7:CJ10)</f>
        <v>42500</v>
      </c>
      <c r="CK6" s="15">
        <f>SUM(CK7:CK10)</f>
        <v>1576.35</v>
      </c>
      <c r="CL6" s="17">
        <f>SUM(CL7:CL10)</f>
        <v>17570.72</v>
      </c>
      <c r="CM6" s="16">
        <f>IF(CK6&lt;=0," ",IF(CJ6&lt;=0," ",IF(CK6/CJ6*100&gt;200,"СВ.200",CK6/CJ6)))</f>
        <v>3.7090588235294118E-2</v>
      </c>
      <c r="CN6" s="16">
        <f>IF(CL6=0," ",IF(CK6/CL6*100&gt;200,"св.200",CK6/CL6))</f>
        <v>8.9714593368968365E-2</v>
      </c>
      <c r="CO6" s="15">
        <f>SUM(CO7:CO10)</f>
        <v>4567</v>
      </c>
      <c r="CP6" s="15">
        <f>SUM(CP7:CP10)</f>
        <v>4566.91</v>
      </c>
      <c r="CQ6" s="17">
        <f t="shared" ref="CQ6" si="116">SUM(CQ7:CQ10)</f>
        <v>0</v>
      </c>
      <c r="CR6" s="16">
        <f>IF(CP6&lt;=0," ",IF(CO6&lt;=0," ",IF(CP6/CO6*100&gt;200,"СВ.200",CP6/CO6)))</f>
        <v>0.99998029340924022</v>
      </c>
      <c r="CS6" s="16" t="str">
        <f>IF(CQ6=0," ",IF(CP6/CQ6*100&gt;200,"св.200",CP6/CQ6))</f>
        <v xml:space="preserve"> </v>
      </c>
      <c r="CT6" s="15">
        <f>SUM(CT7:CT10)</f>
        <v>500</v>
      </c>
      <c r="CU6" s="15">
        <f>SUM(CU7:CU10)</f>
        <v>0</v>
      </c>
      <c r="CV6" s="17">
        <f t="shared" ref="CV6" si="117">SUM(CV7:CV10)</f>
        <v>169.51</v>
      </c>
      <c r="CW6" s="43" t="str">
        <f>IF(CU6&lt;=0," ",IF(CT6&lt;=0," ",IF(CU6/CT6*100&gt;200,"СВ.200",CU6/CT6)))</f>
        <v xml:space="preserve"> </v>
      </c>
      <c r="CX6" s="43">
        <f>IF(CV6=0," ",IF(CU6/CV6*100&gt;200,"св.200",CU6/CV6))</f>
        <v>0</v>
      </c>
      <c r="CY6" s="15">
        <f>SUM(CY7:CY10)</f>
        <v>0</v>
      </c>
      <c r="CZ6" s="15">
        <f>SUM(CZ7:CZ10)</f>
        <v>0</v>
      </c>
      <c r="DA6" s="15">
        <f>SUM(DA7:DA10)</f>
        <v>0</v>
      </c>
      <c r="DB6" s="16" t="str">
        <f t="shared" ref="DB6:DB37" si="118">IF(CZ6&lt;=0," ",IF(CY6&lt;=0," ",IF(CZ6/CY6*100&gt;200,"СВ.200",CZ6/CY6)))</f>
        <v xml:space="preserve"> </v>
      </c>
      <c r="DC6" s="16" t="str">
        <f>IF(DA6=0," ",IF(CZ6/DA6*100&gt;200,"св.200",CZ6/DA6))</f>
        <v xml:space="preserve"> </v>
      </c>
      <c r="DD6" s="15">
        <f>SUM(DD7:DD10)</f>
        <v>0</v>
      </c>
      <c r="DE6" s="15">
        <f>SUM(DE7:DE10)</f>
        <v>0</v>
      </c>
      <c r="DF6" s="15">
        <f t="shared" ref="DF6" si="119">SUM(DF7:DF10)</f>
        <v>37800</v>
      </c>
      <c r="DG6" s="16" t="str">
        <f t="shared" ref="DG6:DG37" si="120">IF(DE6&lt;=0," ",IF(DD6&lt;=0," ",IF(DE6/DD6*100&gt;200,"СВ.200",DE6/DD6)))</f>
        <v xml:space="preserve"> </v>
      </c>
      <c r="DH6" s="16">
        <f>IF(DF6=0," ",IF(DE6/DF6*100&gt;200,"св.200",DE6/DF6))</f>
        <v>0</v>
      </c>
      <c r="DI6" s="15">
        <f>SUM(DI7:DI10)</f>
        <v>0</v>
      </c>
      <c r="DJ6" s="15">
        <f>SUM(DJ7:DJ10)</f>
        <v>0</v>
      </c>
      <c r="DK6" s="16" t="str">
        <f>IF(DI6=0," ",IF(DI6/DJ6*100&gt;200,"св.200",DI6/DJ6))</f>
        <v xml:space="preserve"> </v>
      </c>
      <c r="DL6" s="15">
        <f>SUM(DL7:DL10)</f>
        <v>0</v>
      </c>
      <c r="DM6" s="15">
        <f>SUM(DM7:DM10)</f>
        <v>0</v>
      </c>
      <c r="DN6" s="15">
        <f>SUM(DN7:DN10)</f>
        <v>0</v>
      </c>
      <c r="DO6" s="16" t="str">
        <f t="shared" ref="DO6:DO37" si="121">IF(DM6&lt;=0," ",IF(DL6&lt;=0," ",IF(DM6/DL6*100&gt;200,"СВ.200",DM6/DL6)))</f>
        <v xml:space="preserve"> </v>
      </c>
      <c r="DP6" s="16" t="str">
        <f>IF(DN6=0," ",IF(DM6/DN6*100&gt;200,"св.200",DM6/DN6))</f>
        <v xml:space="preserve"> </v>
      </c>
    </row>
    <row r="7" spans="1:120" s="59" customFormat="1" ht="15.75" customHeight="1" outlineLevel="1" x14ac:dyDescent="0.25">
      <c r="A7" s="11">
        <v>1</v>
      </c>
      <c r="B7" s="5" t="s">
        <v>56</v>
      </c>
      <c r="C7" s="18">
        <f t="shared" ref="C7:E10" si="122">H7+AQ7</f>
        <v>8544452.379999999</v>
      </c>
      <c r="D7" s="18">
        <f t="shared" si="122"/>
        <v>3705671.5700000003</v>
      </c>
      <c r="E7" s="18">
        <f t="shared" si="122"/>
        <v>4150241.4299999997</v>
      </c>
      <c r="F7" s="19">
        <f t="shared" si="98"/>
        <v>0.43369327900684029</v>
      </c>
      <c r="G7" s="19">
        <f t="shared" ref="G7:G64" si="123">IF(E7=0," ",IF(D7/E7*100&gt;200,"св.200",D7/E7))</f>
        <v>0.89288096427681818</v>
      </c>
      <c r="H7" s="10">
        <f t="shared" ref="H7:J10" si="124">W7++AG7+M7+AB7+AL7+R7</f>
        <v>7836452.3799999999</v>
      </c>
      <c r="I7" s="14">
        <f t="shared" si="124"/>
        <v>3396525.12</v>
      </c>
      <c r="J7" s="10">
        <f t="shared" si="124"/>
        <v>3684792.8699999996</v>
      </c>
      <c r="K7" s="19">
        <f t="shared" si="99"/>
        <v>0.43342637143671381</v>
      </c>
      <c r="L7" s="19">
        <f t="shared" ref="L7:L64" si="125">IF(J7=0," ",IF(I7/J7*100&gt;200,"св.200",I7/J7))</f>
        <v>0.92176826210586982</v>
      </c>
      <c r="M7" s="31">
        <v>6414600</v>
      </c>
      <c r="N7" s="31">
        <v>2796172.27</v>
      </c>
      <c r="O7" s="31">
        <v>3033224.05</v>
      </c>
      <c r="P7" s="19">
        <f t="shared" si="100"/>
        <v>0.43590750319583449</v>
      </c>
      <c r="Q7" s="19">
        <f t="shared" ref="Q7:Q64" si="126">IF(O7=0," ",IF(N7/O7*100&gt;200,"св.200",N7/O7))</f>
        <v>0.92184824592828885</v>
      </c>
      <c r="R7" s="31">
        <v>848352.38</v>
      </c>
      <c r="S7" s="31">
        <v>344994.27</v>
      </c>
      <c r="T7" s="31">
        <v>387091.31</v>
      </c>
      <c r="U7" s="19">
        <f t="shared" si="101"/>
        <v>0.40666387946008947</v>
      </c>
      <c r="V7" s="19">
        <f t="shared" ref="V7:V64" si="127">IF(T7=0," ",IF(S7/T7*100&gt;200,"св.200",S7/T7))</f>
        <v>0.89124777820509593</v>
      </c>
      <c r="W7" s="31">
        <v>3500</v>
      </c>
      <c r="X7" s="31">
        <v>14973.85</v>
      </c>
      <c r="Y7" s="31"/>
      <c r="Z7" s="19" t="str">
        <f t="shared" si="102"/>
        <v>СВ.200</v>
      </c>
      <c r="AA7" s="19" t="str">
        <f t="shared" ref="AA7:AA64" si="128">IF(Y7=0," ",IF(X7/Y7*100&gt;200,"св.200",X7/Y7))</f>
        <v xml:space="preserve"> </v>
      </c>
      <c r="AB7" s="31">
        <v>150000</v>
      </c>
      <c r="AC7" s="31">
        <v>55020.49</v>
      </c>
      <c r="AD7" s="31">
        <v>32332.05</v>
      </c>
      <c r="AE7" s="19">
        <f t="shared" si="103"/>
        <v>0.36680326666666663</v>
      </c>
      <c r="AF7" s="19">
        <f t="shared" ref="AF7:AF62" si="129">IF(AD7=0," ",IF(AC7/AD7*100&gt;200,"св.200",AC7/AD7))</f>
        <v>1.7017321821536215</v>
      </c>
      <c r="AG7" s="31">
        <v>420000</v>
      </c>
      <c r="AH7" s="31">
        <v>185364.24</v>
      </c>
      <c r="AI7" s="31">
        <v>232145.46</v>
      </c>
      <c r="AJ7" s="19">
        <f t="shared" si="104"/>
        <v>0.44134342857142855</v>
      </c>
      <c r="AK7" s="19">
        <f t="shared" ref="AK7:AK64" si="130">IF(AI7=0," ",IF(AH7/AI7*100&gt;200,"св.200",AH7/AI7))</f>
        <v>0.79848315793037694</v>
      </c>
      <c r="AL7" s="31">
        <v>0</v>
      </c>
      <c r="AM7" s="31">
        <v>0</v>
      </c>
      <c r="AN7" s="6"/>
      <c r="AO7" s="19" t="str">
        <f>IF(AM7&lt;=0," ",IF(AL7&lt;=0," ",IF(AM7/AL7*100&gt;200,"СВ.200",AM7/AL7)))</f>
        <v xml:space="preserve"> </v>
      </c>
      <c r="AP7" s="19" t="str">
        <f t="shared" ref="AP7:AP64" si="131">IF(AN7=0," ",IF(AM7/AN7*100&gt;200,"св.200",AM7/AN7))</f>
        <v xml:space="preserve"> </v>
      </c>
      <c r="AQ7" s="6">
        <f>AV7+BA7+BF7+BK7+BP7+BU7+BZ7+CE7+CY7+DD7+DL7+CT7</f>
        <v>708000</v>
      </c>
      <c r="AR7" s="6">
        <f>AW7+BB7+BG7+BL7+BQ7+BV7+CA7+CF7+CZ7+DE7+DM7+CU7+DI7</f>
        <v>309146.44999999995</v>
      </c>
      <c r="AS7" s="6">
        <f>AX7+BC7+BH7+BM7+BR7+BW7+CB7+CG7+DA7+DF7+DN7+CV7+DJ7</f>
        <v>465448.55999999994</v>
      </c>
      <c r="AT7" s="19">
        <f t="shared" si="106"/>
        <v>0.43664752824858749</v>
      </c>
      <c r="AU7" s="19">
        <f t="shared" ref="AU7:AU64" si="132">IF(AS7=0," ",IF(AR7/AS7*100&gt;200,"св.200",AR7/AS7))</f>
        <v>0.66419036724487879</v>
      </c>
      <c r="AV7" s="31">
        <v>370000</v>
      </c>
      <c r="AW7" s="31">
        <v>189908.16</v>
      </c>
      <c r="AX7" s="31">
        <v>228963.71</v>
      </c>
      <c r="AY7" s="19">
        <f t="shared" si="107"/>
        <v>0.51326529729729731</v>
      </c>
      <c r="AZ7" s="19">
        <f t="shared" ref="AZ7:AZ64" si="133">IF(AX7=0," ",IF(AW7/AX7*100&gt;200,"св.200",AW7/AX7))</f>
        <v>0.82942471538393581</v>
      </c>
      <c r="BA7" s="31">
        <v>0</v>
      </c>
      <c r="BB7" s="31">
        <v>0</v>
      </c>
      <c r="BC7" s="20"/>
      <c r="BD7" s="19" t="str">
        <f t="shared" ref="BD7:BD64" si="134">IF(BB7&lt;=0," ",IF(BA7&lt;=0," ",IF(BB7/BA7*100&gt;200,"СВ.200",BB7/BA7)))</f>
        <v xml:space="preserve"> </v>
      </c>
      <c r="BE7" s="19" t="str">
        <f t="shared" ref="BE7:BE64" si="135">IF(BC7=0," ",IF(BB7/BC7*100&gt;200,"св.200",BB7/BC7))</f>
        <v xml:space="preserve"> </v>
      </c>
      <c r="BF7" s="31"/>
      <c r="BG7" s="31"/>
      <c r="BH7" s="20"/>
      <c r="BI7" s="19" t="str">
        <f t="shared" si="110"/>
        <v xml:space="preserve"> </v>
      </c>
      <c r="BJ7" s="19" t="str">
        <f t="shared" ref="BJ7:BJ64" si="136">IF(BH7=0," ",IF(BG7/BH7*100&gt;200,"св.200",BG7/BH7))</f>
        <v xml:space="preserve"> </v>
      </c>
      <c r="BK7" s="31"/>
      <c r="BL7" s="31"/>
      <c r="BM7" s="20"/>
      <c r="BN7" s="19" t="str">
        <f>IF(BL7&lt;=0," ",IF(BK7&lt;=0," ",IF(BL7/BK7*100&gt;200,"СВ.200",BL7/BK7)))</f>
        <v xml:space="preserve"> </v>
      </c>
      <c r="BO7" s="19" t="str">
        <f t="shared" ref="BO7:BO64" si="137">IF(BM7=0," ",IF(BL7/BM7*100&gt;200,"св.200",BL7/BM7))</f>
        <v xml:space="preserve"> </v>
      </c>
      <c r="BP7" s="31">
        <v>50000</v>
      </c>
      <c r="BQ7" s="31">
        <v>20000</v>
      </c>
      <c r="BR7" s="31">
        <v>25000</v>
      </c>
      <c r="BS7" s="19">
        <f t="shared" ref="BS7:BS12" si="138">IF(BQ7&lt;=0," ",IF(BP7&lt;=0," ",IF(BQ7/BP7*100&gt;200,"СВ.200",BQ7/BP7)))</f>
        <v>0.4</v>
      </c>
      <c r="BT7" s="19">
        <f t="shared" si="112"/>
        <v>0.8</v>
      </c>
      <c r="BU7" s="31">
        <v>245000</v>
      </c>
      <c r="BV7" s="31">
        <v>97661.94</v>
      </c>
      <c r="BW7" s="31">
        <v>155944.62</v>
      </c>
      <c r="BX7" s="19">
        <f t="shared" si="113"/>
        <v>0.39862016326530614</v>
      </c>
      <c r="BY7" s="19">
        <f t="shared" ref="BY7:BY64" si="139">IF(BW7=0," ",IF(BV7/BW7*100&gt;200,"св.200",BV7/BW7))</f>
        <v>0.62626039936485145</v>
      </c>
      <c r="BZ7" s="31"/>
      <c r="CA7" s="31"/>
      <c r="CB7" s="20"/>
      <c r="CC7" s="19" t="str">
        <f t="shared" si="114"/>
        <v xml:space="preserve"> </v>
      </c>
      <c r="CD7" s="19" t="str">
        <f t="shared" ref="CD7:CD64" si="140">IF(CB7=0," ",IF(CA7/CB7*100&gt;200,"св.200",CA7/CB7))</f>
        <v xml:space="preserve"> </v>
      </c>
      <c r="CE7" s="18">
        <f>CJ7+CO7</f>
        <v>42500</v>
      </c>
      <c r="CF7" s="18">
        <f>CK7+CP7</f>
        <v>1576.35</v>
      </c>
      <c r="CG7" s="31">
        <v>17570.72</v>
      </c>
      <c r="CH7" s="19">
        <f t="shared" ref="CH7:CH64" si="141">IF(CF7&lt;=0," ",IF(CE7&lt;=0," ",IF(CF7/CE7*100&gt;200,"СВ.200",CF7/CE7)))</f>
        <v>3.7090588235294118E-2</v>
      </c>
      <c r="CI7" s="19">
        <f>IF(CG7=0," ",IF(CF7/CG7*100&gt;200,"св.200",CF7/CG7))</f>
        <v>8.9714593368968365E-2</v>
      </c>
      <c r="CJ7" s="31">
        <v>42500</v>
      </c>
      <c r="CK7" s="31">
        <v>1576.35</v>
      </c>
      <c r="CL7" s="31">
        <v>17570.72</v>
      </c>
      <c r="CM7" s="19">
        <f t="shared" ref="CM7:CM64" si="142">IF(CK7&lt;=0," ",IF(CJ7&lt;=0," ",IF(CK7/CJ7*100&gt;200,"СВ.200",CK7/CJ7)))</f>
        <v>3.7090588235294118E-2</v>
      </c>
      <c r="CN7" s="19">
        <f t="shared" ref="CN7:CN64" si="143">IF(CL7=0," ",IF(CK7/CL7*100&gt;200,"св.200",CK7/CL7))</f>
        <v>8.9714593368968365E-2</v>
      </c>
      <c r="CO7" s="31"/>
      <c r="CP7" s="31"/>
      <c r="CQ7" s="20"/>
      <c r="CR7" s="19" t="str">
        <f t="shared" ref="CR7:CR63" si="144">IF(CP7&lt;=0," ",IF(CO7&lt;=0," ",IF(CP7/CO7*100&gt;200,"СВ.200",CP7/CO7)))</f>
        <v xml:space="preserve"> </v>
      </c>
      <c r="CS7" s="19" t="str">
        <f t="shared" ref="CS7:CS63" si="145">IF(CQ7=0," ",IF(CP7/CQ7*100&gt;200,"св.200",CP7/CQ7))</f>
        <v xml:space="preserve"> </v>
      </c>
      <c r="CT7" s="31">
        <v>500</v>
      </c>
      <c r="CU7" s="31">
        <v>0</v>
      </c>
      <c r="CV7" s="20">
        <v>169.51</v>
      </c>
      <c r="CW7" s="19" t="str">
        <f t="shared" ref="CW7:CW70" si="146">IF(CU7&lt;=0," ",IF(CT7&lt;=0," ",IF(CU7/CT7*100&gt;200,"СВ.200",CU7/CT7)))</f>
        <v xml:space="preserve"> </v>
      </c>
      <c r="CX7" s="19">
        <f t="shared" ref="CX7:CX70" si="147">IF(CV7=0," ",IF(CU7/CV7*100&gt;200,"св.200",CU7/CV7))</f>
        <v>0</v>
      </c>
      <c r="CY7" s="31"/>
      <c r="CZ7" s="31"/>
      <c r="DA7" s="20"/>
      <c r="DB7" s="19" t="str">
        <f t="shared" si="118"/>
        <v xml:space="preserve"> </v>
      </c>
      <c r="DC7" s="19" t="str">
        <f t="shared" ref="DC7:DC64" si="148">IF(DA7=0," ",IF(CZ7/DA7*100&gt;200,"св.200",CZ7/DA7))</f>
        <v xml:space="preserve"> </v>
      </c>
      <c r="DD7" s="31"/>
      <c r="DE7" s="31"/>
      <c r="DF7" s="20">
        <v>37800</v>
      </c>
      <c r="DG7" s="19" t="str">
        <f t="shared" si="120"/>
        <v xml:space="preserve"> </v>
      </c>
      <c r="DH7" s="19">
        <f t="shared" ref="DH7:DH64" si="149">IF(DF7=0," ",IF(DE7/DF7*100&gt;200,"св.200",DE7/DF7))</f>
        <v>0</v>
      </c>
      <c r="DI7" s="31"/>
      <c r="DJ7" s="20"/>
      <c r="DK7" s="19" t="str">
        <f t="shared" ref="DK7:DK68" si="150">IF(DJ7=0," ",IF(DI7/DJ7*100&gt;200,"св.200",DI7/DJ7))</f>
        <v xml:space="preserve"> </v>
      </c>
      <c r="DL7" s="31"/>
      <c r="DM7" s="31"/>
      <c r="DN7" s="20"/>
      <c r="DO7" s="19" t="str">
        <f t="shared" si="121"/>
        <v xml:space="preserve"> </v>
      </c>
      <c r="DP7" s="19" t="str">
        <f t="shared" ref="DP7:DP64" si="151">IF(DN7=0," ",IF(DM7/DN7*100&gt;200,"св.200",DM7/DN7))</f>
        <v xml:space="preserve"> </v>
      </c>
    </row>
    <row r="8" spans="1:120" s="59" customFormat="1" ht="15.75" customHeight="1" outlineLevel="1" x14ac:dyDescent="0.25">
      <c r="A8" s="11">
        <v>2</v>
      </c>
      <c r="B8" s="5" t="s">
        <v>23</v>
      </c>
      <c r="C8" s="18">
        <f t="shared" si="122"/>
        <v>76637</v>
      </c>
      <c r="D8" s="18">
        <f t="shared" si="122"/>
        <v>38032.080000000002</v>
      </c>
      <c r="E8" s="18">
        <f t="shared" si="122"/>
        <v>96311.61</v>
      </c>
      <c r="F8" s="19">
        <f t="shared" si="98"/>
        <v>0.49626264076099014</v>
      </c>
      <c r="G8" s="19">
        <f t="shared" si="123"/>
        <v>0.39488572561501156</v>
      </c>
      <c r="H8" s="10">
        <f t="shared" si="124"/>
        <v>62000</v>
      </c>
      <c r="I8" s="14">
        <f t="shared" si="124"/>
        <v>29855.48</v>
      </c>
      <c r="J8" s="10">
        <f t="shared" si="124"/>
        <v>22171.22</v>
      </c>
      <c r="K8" s="19">
        <f t="shared" si="99"/>
        <v>0.48153999999999997</v>
      </c>
      <c r="L8" s="19">
        <f t="shared" si="125"/>
        <v>1.346587152172952</v>
      </c>
      <c r="M8" s="31">
        <v>17000</v>
      </c>
      <c r="N8" s="31">
        <v>10632</v>
      </c>
      <c r="O8" s="31">
        <v>7273.43</v>
      </c>
      <c r="P8" s="19">
        <f t="shared" si="100"/>
        <v>0.62541176470588233</v>
      </c>
      <c r="Q8" s="19">
        <f t="shared" si="126"/>
        <v>1.4617587575600508</v>
      </c>
      <c r="R8" s="31"/>
      <c r="S8" s="31"/>
      <c r="T8" s="20"/>
      <c r="U8" s="19" t="str">
        <f t="shared" si="101"/>
        <v xml:space="preserve"> </v>
      </c>
      <c r="V8" s="19" t="str">
        <f>IF(S8=0," ",IF(S8/T8*100&gt;200,"св.200",S8/T8))</f>
        <v xml:space="preserve"> </v>
      </c>
      <c r="W8" s="31">
        <v>10000</v>
      </c>
      <c r="X8" s="31">
        <v>13872.74</v>
      </c>
      <c r="Y8" s="31">
        <v>8893.3700000000008</v>
      </c>
      <c r="Z8" s="19">
        <f t="shared" si="102"/>
        <v>1.3872739999999999</v>
      </c>
      <c r="AA8" s="19">
        <f t="shared" si="128"/>
        <v>1.5598968669919275</v>
      </c>
      <c r="AB8" s="31">
        <v>5000</v>
      </c>
      <c r="AC8" s="31">
        <v>229.05</v>
      </c>
      <c r="AD8" s="31">
        <v>748.53</v>
      </c>
      <c r="AE8" s="19">
        <f t="shared" si="103"/>
        <v>4.5810000000000003E-2</v>
      </c>
      <c r="AF8" s="19">
        <f t="shared" si="129"/>
        <v>0.30599975952867625</v>
      </c>
      <c r="AG8" s="31">
        <v>30000</v>
      </c>
      <c r="AH8" s="31">
        <v>5121.6899999999996</v>
      </c>
      <c r="AI8" s="31">
        <v>5255.89</v>
      </c>
      <c r="AJ8" s="19">
        <f t="shared" si="104"/>
        <v>0.17072299999999999</v>
      </c>
      <c r="AK8" s="19">
        <f t="shared" si="130"/>
        <v>0.97446674112281639</v>
      </c>
      <c r="AL8" s="31">
        <v>0</v>
      </c>
      <c r="AM8" s="31">
        <v>0</v>
      </c>
      <c r="AN8" s="6"/>
      <c r="AO8" s="19" t="str">
        <f>IF(AM8&lt;=0," ",IF(AL8&lt;=0," ",IF(AM8/AL8*100&gt;200,"СВ.200",AM8/AL8)))</f>
        <v xml:space="preserve"> </v>
      </c>
      <c r="AP8" s="19" t="str">
        <f>IF(AM8=0," ",IF(AM8/AN8*100&gt;200,"св.200",AM8/AN8))</f>
        <v xml:space="preserve"> </v>
      </c>
      <c r="AQ8" s="6">
        <f t="shared" ref="AQ8:AQ10" si="152">AV8+BA8+BF8+BK8+BP8+BU8+BZ8+CE8+CY8+DD8+DL8+CT8</f>
        <v>14637</v>
      </c>
      <c r="AR8" s="6">
        <f t="shared" ref="AR8:AR10" si="153">AW8+BB8+BG8+BL8+BQ8+BV8+CA8+CF8+CZ8+DE8+DM8+CU8+DI8</f>
        <v>8176.6</v>
      </c>
      <c r="AS8" s="6">
        <f t="shared" ref="AS8:AS10" si="154">AX8+BC8+BH8+BM8+BR8+BW8+CB8+CG8+DA8+DF8+DN8+CV8+DJ8</f>
        <v>74140.39</v>
      </c>
      <c r="AT8" s="19">
        <f t="shared" si="106"/>
        <v>0.55862540138006422</v>
      </c>
      <c r="AU8" s="19">
        <f t="shared" si="132"/>
        <v>0.11028536537236991</v>
      </c>
      <c r="AV8" s="31">
        <v>0</v>
      </c>
      <c r="AW8" s="31">
        <v>0</v>
      </c>
      <c r="AX8" s="6"/>
      <c r="AY8" s="19" t="str">
        <f t="shared" si="107"/>
        <v xml:space="preserve"> </v>
      </c>
      <c r="AZ8" s="19" t="str">
        <f t="shared" si="133"/>
        <v xml:space="preserve"> </v>
      </c>
      <c r="BA8" s="31">
        <v>1570</v>
      </c>
      <c r="BB8" s="31">
        <v>509.69</v>
      </c>
      <c r="BC8" s="20">
        <v>1569.49</v>
      </c>
      <c r="BD8" s="19">
        <f t="shared" si="134"/>
        <v>0.32464331210191083</v>
      </c>
      <c r="BE8" s="19">
        <f t="shared" si="135"/>
        <v>0.32474880375153714</v>
      </c>
      <c r="BF8" s="31"/>
      <c r="BG8" s="31"/>
      <c r="BH8" s="20"/>
      <c r="BI8" s="19" t="str">
        <f t="shared" si="110"/>
        <v xml:space="preserve"> </v>
      </c>
      <c r="BJ8" s="19" t="str">
        <f t="shared" si="136"/>
        <v xml:space="preserve"> </v>
      </c>
      <c r="BK8" s="31"/>
      <c r="BL8" s="31"/>
      <c r="BM8" s="20"/>
      <c r="BN8" s="19" t="str">
        <f>IF(BL8&lt;=0," ",IF(BK8&lt;=0," ",IF(BL8/BK8*100&gt;200,"СВ.200",BL8/BK8)))</f>
        <v xml:space="preserve"> </v>
      </c>
      <c r="BO8" s="19" t="str">
        <f t="shared" si="137"/>
        <v xml:space="preserve"> </v>
      </c>
      <c r="BP8" s="31"/>
      <c r="BQ8" s="31"/>
      <c r="BR8" s="20"/>
      <c r="BS8" s="19" t="str">
        <f t="shared" si="138"/>
        <v xml:space="preserve"> </v>
      </c>
      <c r="BT8" s="19" t="str">
        <f t="shared" si="112"/>
        <v xml:space="preserve"> </v>
      </c>
      <c r="BU8" s="31">
        <v>8500</v>
      </c>
      <c r="BV8" s="31">
        <v>3100</v>
      </c>
      <c r="BW8" s="31">
        <v>4300</v>
      </c>
      <c r="BX8" s="19">
        <f t="shared" si="113"/>
        <v>0.36470588235294116</v>
      </c>
      <c r="BY8" s="19">
        <f t="shared" si="139"/>
        <v>0.72093023255813948</v>
      </c>
      <c r="BZ8" s="31"/>
      <c r="CA8" s="31"/>
      <c r="CB8" s="20">
        <v>68270.899999999994</v>
      </c>
      <c r="CC8" s="19" t="str">
        <f t="shared" si="114"/>
        <v xml:space="preserve"> </v>
      </c>
      <c r="CD8" s="19">
        <f t="shared" si="140"/>
        <v>0</v>
      </c>
      <c r="CE8" s="18">
        <f t="shared" ref="CE8:CE10" si="155">CJ8+CO8</f>
        <v>4567</v>
      </c>
      <c r="CF8" s="18">
        <f t="shared" ref="CF8:CF10" si="156">CK8+CP8</f>
        <v>4566.91</v>
      </c>
      <c r="CG8" s="6"/>
      <c r="CH8" s="33">
        <f t="shared" si="141"/>
        <v>0.99998029340924022</v>
      </c>
      <c r="CI8" s="19" t="str">
        <f t="shared" ref="CI8:CI64" si="157">IF(CG8=0," ",IF(CF8/CG8*100&gt;200,"св.200",CF8/CG8))</f>
        <v xml:space="preserve"> </v>
      </c>
      <c r="CJ8" s="31">
        <v>0</v>
      </c>
      <c r="CK8" s="31">
        <v>0</v>
      </c>
      <c r="CL8" s="20"/>
      <c r="CM8" s="19" t="str">
        <f t="shared" si="142"/>
        <v xml:space="preserve"> </v>
      </c>
      <c r="CN8" s="19" t="str">
        <f t="shared" si="143"/>
        <v xml:space="preserve"> </v>
      </c>
      <c r="CO8" s="31">
        <v>4567</v>
      </c>
      <c r="CP8" s="31">
        <v>4566.91</v>
      </c>
      <c r="CQ8" s="20"/>
      <c r="CR8" s="19">
        <f t="shared" si="144"/>
        <v>0.99998029340924022</v>
      </c>
      <c r="CS8" s="19" t="str">
        <f t="shared" si="145"/>
        <v xml:space="preserve"> </v>
      </c>
      <c r="CT8" s="31"/>
      <c r="CU8" s="31"/>
      <c r="CV8" s="20"/>
      <c r="CW8" s="19" t="str">
        <f t="shared" si="146"/>
        <v xml:space="preserve"> </v>
      </c>
      <c r="CX8" s="19" t="str">
        <f t="shared" si="147"/>
        <v xml:space="preserve"> </v>
      </c>
      <c r="CY8" s="31"/>
      <c r="CZ8" s="31"/>
      <c r="DA8" s="20"/>
      <c r="DB8" s="19" t="str">
        <f t="shared" si="118"/>
        <v xml:space="preserve"> </v>
      </c>
      <c r="DC8" s="19" t="str">
        <f t="shared" si="148"/>
        <v xml:space="preserve"> </v>
      </c>
      <c r="DD8" s="31"/>
      <c r="DE8" s="31"/>
      <c r="DF8" s="20"/>
      <c r="DG8" s="19" t="str">
        <f t="shared" si="120"/>
        <v xml:space="preserve"> </v>
      </c>
      <c r="DH8" s="19" t="str">
        <f t="shared" si="149"/>
        <v xml:space="preserve"> </v>
      </c>
      <c r="DI8" s="31"/>
      <c r="DJ8" s="20"/>
      <c r="DK8" s="19" t="str">
        <f>IF(DI8=0," ",IF(DI8/DJ8*100&gt;200,"св.200",DI8/DJ8))</f>
        <v xml:space="preserve"> </v>
      </c>
      <c r="DL8" s="31"/>
      <c r="DM8" s="31"/>
      <c r="DN8" s="20"/>
      <c r="DO8" s="19" t="str">
        <f t="shared" si="121"/>
        <v xml:space="preserve"> </v>
      </c>
      <c r="DP8" s="19" t="str">
        <f t="shared" si="151"/>
        <v xml:space="preserve"> </v>
      </c>
    </row>
    <row r="9" spans="1:120" s="59" customFormat="1" ht="15.75" customHeight="1" outlineLevel="1" x14ac:dyDescent="0.25">
      <c r="A9" s="11">
        <v>3</v>
      </c>
      <c r="B9" s="5" t="s">
        <v>97</v>
      </c>
      <c r="C9" s="18">
        <f t="shared" si="122"/>
        <v>495500</v>
      </c>
      <c r="D9" s="18">
        <f t="shared" si="122"/>
        <v>157921.08000000002</v>
      </c>
      <c r="E9" s="18">
        <f t="shared" si="122"/>
        <v>174144.64000000001</v>
      </c>
      <c r="F9" s="19">
        <f t="shared" si="98"/>
        <v>0.3187105549949546</v>
      </c>
      <c r="G9" s="19">
        <f t="shared" si="123"/>
        <v>0.90683859118489096</v>
      </c>
      <c r="H9" s="10">
        <f t="shared" si="124"/>
        <v>382500</v>
      </c>
      <c r="I9" s="14">
        <f t="shared" si="124"/>
        <v>125628.58</v>
      </c>
      <c r="J9" s="10">
        <f t="shared" si="124"/>
        <v>101388.95000000001</v>
      </c>
      <c r="K9" s="19">
        <f t="shared" si="99"/>
        <v>0.32844073202614382</v>
      </c>
      <c r="L9" s="19">
        <f t="shared" si="125"/>
        <v>1.239075658639329</v>
      </c>
      <c r="M9" s="31">
        <v>45000</v>
      </c>
      <c r="N9" s="31">
        <v>40272.94</v>
      </c>
      <c r="O9" s="31">
        <v>34845.01</v>
      </c>
      <c r="P9" s="19">
        <f t="shared" si="100"/>
        <v>0.89495422222222232</v>
      </c>
      <c r="Q9" s="19">
        <f t="shared" si="126"/>
        <v>1.1557735239565148</v>
      </c>
      <c r="R9" s="31"/>
      <c r="S9" s="31"/>
      <c r="T9" s="20"/>
      <c r="U9" s="19" t="str">
        <f t="shared" si="101"/>
        <v xml:space="preserve"> </v>
      </c>
      <c r="V9" s="19" t="str">
        <f t="shared" ref="V9:V10" si="158">IF(S9=0," ",IF(S9/T9*100&gt;200,"св.200",S9/T9))</f>
        <v xml:space="preserve"> </v>
      </c>
      <c r="W9" s="31">
        <v>500</v>
      </c>
      <c r="X9" s="31">
        <v>1318.8</v>
      </c>
      <c r="Y9" s="31">
        <v>1284.3</v>
      </c>
      <c r="Z9" s="19" t="str">
        <f t="shared" si="102"/>
        <v>СВ.200</v>
      </c>
      <c r="AA9" s="19">
        <f t="shared" si="128"/>
        <v>1.0268628825040877</v>
      </c>
      <c r="AB9" s="31">
        <v>30000</v>
      </c>
      <c r="AC9" s="31">
        <v>24479.06</v>
      </c>
      <c r="AD9" s="31">
        <v>7263.93</v>
      </c>
      <c r="AE9" s="19">
        <f t="shared" si="103"/>
        <v>0.81596866666666668</v>
      </c>
      <c r="AF9" s="19" t="str">
        <f t="shared" si="129"/>
        <v>св.200</v>
      </c>
      <c r="AG9" s="31">
        <v>300000</v>
      </c>
      <c r="AH9" s="31">
        <v>59257.78</v>
      </c>
      <c r="AI9" s="31">
        <v>57395.71</v>
      </c>
      <c r="AJ9" s="19">
        <f t="shared" si="104"/>
        <v>0.19752593333333332</v>
      </c>
      <c r="AK9" s="19">
        <f t="shared" si="130"/>
        <v>1.0324426686245365</v>
      </c>
      <c r="AL9" s="31">
        <v>7000</v>
      </c>
      <c r="AM9" s="31">
        <v>300</v>
      </c>
      <c r="AN9" s="31">
        <v>600</v>
      </c>
      <c r="AO9" s="19">
        <f>IF(AM9&lt;=0," ",IF(AL9&lt;=0," ",IF(AM9/AL9*100&gt;200,"СВ.200",AM9/AL9)))</f>
        <v>4.2857142857142858E-2</v>
      </c>
      <c r="AP9" s="19">
        <f t="shared" si="131"/>
        <v>0.5</v>
      </c>
      <c r="AQ9" s="6">
        <f t="shared" si="152"/>
        <v>113000</v>
      </c>
      <c r="AR9" s="6">
        <f t="shared" si="153"/>
        <v>32292.5</v>
      </c>
      <c r="AS9" s="6">
        <f t="shared" si="154"/>
        <v>72755.69</v>
      </c>
      <c r="AT9" s="19">
        <f t="shared" si="106"/>
        <v>0.28577433628318583</v>
      </c>
      <c r="AU9" s="19">
        <f t="shared" si="132"/>
        <v>0.44384844676753116</v>
      </c>
      <c r="AV9" s="31">
        <v>0</v>
      </c>
      <c r="AW9" s="31">
        <v>0</v>
      </c>
      <c r="AX9" s="6"/>
      <c r="AY9" s="19" t="str">
        <f t="shared" si="107"/>
        <v xml:space="preserve"> </v>
      </c>
      <c r="AZ9" s="19" t="str">
        <f t="shared" si="133"/>
        <v xml:space="preserve"> </v>
      </c>
      <c r="BA9" s="31">
        <v>3000</v>
      </c>
      <c r="BB9" s="31">
        <v>0</v>
      </c>
      <c r="BC9" s="31">
        <v>5620.69</v>
      </c>
      <c r="BD9" s="19" t="str">
        <f t="shared" si="134"/>
        <v xml:space="preserve"> </v>
      </c>
      <c r="BE9" s="19">
        <f t="shared" si="135"/>
        <v>0</v>
      </c>
      <c r="BF9" s="31"/>
      <c r="BG9" s="31"/>
      <c r="BH9" s="20"/>
      <c r="BI9" s="19" t="str">
        <f t="shared" si="110"/>
        <v xml:space="preserve"> </v>
      </c>
      <c r="BJ9" s="19" t="str">
        <f t="shared" si="136"/>
        <v xml:space="preserve"> </v>
      </c>
      <c r="BK9" s="31"/>
      <c r="BL9" s="31"/>
      <c r="BM9" s="20"/>
      <c r="BN9" s="19" t="str">
        <f>IF(BL9&lt;=0," ",IF(BK9&lt;=0," ",IF(BL9/BK9*100&gt;200,"СВ.200",BL9/BK9)))</f>
        <v xml:space="preserve"> </v>
      </c>
      <c r="BO9" s="19" t="str">
        <f t="shared" si="137"/>
        <v xml:space="preserve"> </v>
      </c>
      <c r="BP9" s="31"/>
      <c r="BQ9" s="31"/>
      <c r="BR9" s="20"/>
      <c r="BS9" s="19" t="str">
        <f t="shared" si="138"/>
        <v xml:space="preserve"> </v>
      </c>
      <c r="BT9" s="19" t="str">
        <f t="shared" si="112"/>
        <v xml:space="preserve"> </v>
      </c>
      <c r="BU9" s="31">
        <v>110000</v>
      </c>
      <c r="BV9" s="31">
        <v>32292.5</v>
      </c>
      <c r="BW9" s="31">
        <v>67135</v>
      </c>
      <c r="BX9" s="19">
        <f t="shared" si="113"/>
        <v>0.29356818181818184</v>
      </c>
      <c r="BY9" s="19">
        <f t="shared" si="139"/>
        <v>0.48100841587845389</v>
      </c>
      <c r="BZ9" s="31"/>
      <c r="CA9" s="31"/>
      <c r="CB9" s="20"/>
      <c r="CC9" s="19" t="str">
        <f t="shared" si="114"/>
        <v xml:space="preserve"> </v>
      </c>
      <c r="CD9" s="19" t="str">
        <f t="shared" si="140"/>
        <v xml:space="preserve"> </v>
      </c>
      <c r="CE9" s="18">
        <f t="shared" si="155"/>
        <v>0</v>
      </c>
      <c r="CF9" s="18">
        <f t="shared" si="156"/>
        <v>0</v>
      </c>
      <c r="CG9" s="31"/>
      <c r="CH9" s="33" t="str">
        <f t="shared" si="141"/>
        <v xml:space="preserve"> </v>
      </c>
      <c r="CI9" s="19" t="str">
        <f t="shared" si="157"/>
        <v xml:space="preserve"> </v>
      </c>
      <c r="CJ9" s="31"/>
      <c r="CK9" s="31"/>
      <c r="CL9" s="20"/>
      <c r="CM9" s="19" t="str">
        <f t="shared" si="142"/>
        <v xml:space="preserve"> </v>
      </c>
      <c r="CN9" s="19" t="str">
        <f t="shared" si="143"/>
        <v xml:space="preserve"> </v>
      </c>
      <c r="CO9" s="31"/>
      <c r="CP9" s="31"/>
      <c r="CQ9" s="31"/>
      <c r="CR9" s="19" t="str">
        <f t="shared" si="144"/>
        <v xml:space="preserve"> </v>
      </c>
      <c r="CS9" s="19" t="str">
        <f t="shared" si="145"/>
        <v xml:space="preserve"> </v>
      </c>
      <c r="CT9" s="31"/>
      <c r="CU9" s="31"/>
      <c r="CV9" s="20"/>
      <c r="CW9" s="19" t="str">
        <f t="shared" si="146"/>
        <v xml:space="preserve"> </v>
      </c>
      <c r="CX9" s="19" t="str">
        <f t="shared" si="147"/>
        <v xml:space="preserve"> </v>
      </c>
      <c r="CY9" s="31"/>
      <c r="CZ9" s="31"/>
      <c r="DA9" s="20"/>
      <c r="DB9" s="19" t="str">
        <f t="shared" si="118"/>
        <v xml:space="preserve"> </v>
      </c>
      <c r="DC9" s="19" t="str">
        <f t="shared" si="148"/>
        <v xml:space="preserve"> </v>
      </c>
      <c r="DD9" s="31"/>
      <c r="DE9" s="31"/>
      <c r="DF9" s="20"/>
      <c r="DG9" s="19" t="str">
        <f t="shared" si="120"/>
        <v xml:space="preserve"> </v>
      </c>
      <c r="DH9" s="19" t="str">
        <f t="shared" si="149"/>
        <v xml:space="preserve"> </v>
      </c>
      <c r="DI9" s="31"/>
      <c r="DJ9" s="20"/>
      <c r="DK9" s="19" t="str">
        <f t="shared" si="150"/>
        <v xml:space="preserve"> </v>
      </c>
      <c r="DL9" s="31"/>
      <c r="DM9" s="31"/>
      <c r="DN9" s="20"/>
      <c r="DO9" s="19" t="str">
        <f t="shared" si="121"/>
        <v xml:space="preserve"> </v>
      </c>
      <c r="DP9" s="19" t="str">
        <f t="shared" si="151"/>
        <v xml:space="preserve"> </v>
      </c>
    </row>
    <row r="10" spans="1:120" s="59" customFormat="1" ht="15.75" customHeight="1" outlineLevel="1" x14ac:dyDescent="0.25">
      <c r="A10" s="11">
        <v>4</v>
      </c>
      <c r="B10" s="5" t="s">
        <v>83</v>
      </c>
      <c r="C10" s="18">
        <f t="shared" si="122"/>
        <v>140000</v>
      </c>
      <c r="D10" s="18">
        <f t="shared" si="122"/>
        <v>47104.889999999992</v>
      </c>
      <c r="E10" s="18">
        <f t="shared" si="122"/>
        <v>42041.130000000005</v>
      </c>
      <c r="F10" s="19">
        <f t="shared" si="98"/>
        <v>0.33646349999999997</v>
      </c>
      <c r="G10" s="19">
        <f t="shared" si="123"/>
        <v>1.120447761513546</v>
      </c>
      <c r="H10" s="10">
        <f t="shared" si="124"/>
        <v>125000</v>
      </c>
      <c r="I10" s="14">
        <f t="shared" si="124"/>
        <v>38514.889999999992</v>
      </c>
      <c r="J10" s="10">
        <f t="shared" si="124"/>
        <v>32131.13</v>
      </c>
      <c r="K10" s="19">
        <f t="shared" si="99"/>
        <v>0.30811911999999991</v>
      </c>
      <c r="L10" s="19">
        <f t="shared" si="125"/>
        <v>1.1986783533601213</v>
      </c>
      <c r="M10" s="31">
        <v>20000</v>
      </c>
      <c r="N10" s="31">
        <v>11443.3</v>
      </c>
      <c r="O10" s="31">
        <v>11670.98</v>
      </c>
      <c r="P10" s="19">
        <f t="shared" si="100"/>
        <v>0.57216499999999992</v>
      </c>
      <c r="Q10" s="19">
        <f t="shared" si="126"/>
        <v>0.98049178389475433</v>
      </c>
      <c r="R10" s="31"/>
      <c r="S10" s="31"/>
      <c r="T10" s="20"/>
      <c r="U10" s="19" t="str">
        <f t="shared" si="101"/>
        <v xml:space="preserve"> </v>
      </c>
      <c r="V10" s="19" t="str">
        <f t="shared" si="158"/>
        <v xml:space="preserve"> </v>
      </c>
      <c r="W10" s="31">
        <v>0</v>
      </c>
      <c r="X10" s="31">
        <v>0</v>
      </c>
      <c r="Y10" s="6"/>
      <c r="Z10" s="19" t="str">
        <f t="shared" si="102"/>
        <v xml:space="preserve"> </v>
      </c>
      <c r="AA10" s="19" t="str">
        <f t="shared" si="128"/>
        <v xml:space="preserve"> </v>
      </c>
      <c r="AB10" s="31">
        <v>5000</v>
      </c>
      <c r="AC10" s="31">
        <v>554.77</v>
      </c>
      <c r="AD10" s="31">
        <v>946.06</v>
      </c>
      <c r="AE10" s="19">
        <f t="shared" si="103"/>
        <v>0.110954</v>
      </c>
      <c r="AF10" s="19">
        <f t="shared" si="129"/>
        <v>0.58640043971841116</v>
      </c>
      <c r="AG10" s="31">
        <v>100000</v>
      </c>
      <c r="AH10" s="31">
        <v>26516.82</v>
      </c>
      <c r="AI10" s="31">
        <v>19514.09</v>
      </c>
      <c r="AJ10" s="19">
        <f t="shared" si="104"/>
        <v>0.26516820000000002</v>
      </c>
      <c r="AK10" s="19">
        <f t="shared" si="130"/>
        <v>1.3588550631876761</v>
      </c>
      <c r="AL10" s="31"/>
      <c r="AM10" s="31"/>
      <c r="AN10" s="6"/>
      <c r="AO10" s="19" t="str">
        <f>IF(AM10&lt;=0," ",IF(AL10&lt;=0," ",IF(AM10/AL10*100&gt;200,"СВ.200",AM10/AL10)))</f>
        <v xml:space="preserve"> </v>
      </c>
      <c r="AP10" s="19" t="str">
        <f>IF(AM10=0," ",IF(AM10/AN10*100&gt;200,"св.200",AM10/AN10))</f>
        <v xml:space="preserve"> </v>
      </c>
      <c r="AQ10" s="6">
        <f t="shared" si="152"/>
        <v>15000</v>
      </c>
      <c r="AR10" s="6">
        <f t="shared" si="153"/>
        <v>8590</v>
      </c>
      <c r="AS10" s="6">
        <f t="shared" si="154"/>
        <v>9910</v>
      </c>
      <c r="AT10" s="19">
        <f t="shared" si="106"/>
        <v>0.57266666666666666</v>
      </c>
      <c r="AU10" s="19">
        <f>IF(AR10=0," ",IF(AR10/AS10*100&gt;200,"св.200",AR10/AS10))</f>
        <v>0.86680121089808271</v>
      </c>
      <c r="AV10" s="31">
        <v>0</v>
      </c>
      <c r="AW10" s="31">
        <v>0</v>
      </c>
      <c r="AX10" s="6"/>
      <c r="AY10" s="19" t="str">
        <f t="shared" si="107"/>
        <v xml:space="preserve"> </v>
      </c>
      <c r="AZ10" s="19" t="str">
        <f t="shared" si="133"/>
        <v xml:space="preserve"> </v>
      </c>
      <c r="BA10" s="31">
        <v>0</v>
      </c>
      <c r="BB10" s="31">
        <v>0</v>
      </c>
      <c r="BC10" s="20"/>
      <c r="BD10" s="19" t="str">
        <f t="shared" si="134"/>
        <v xml:space="preserve"> </v>
      </c>
      <c r="BE10" s="19" t="str">
        <f t="shared" si="135"/>
        <v xml:space="preserve"> </v>
      </c>
      <c r="BF10" s="31"/>
      <c r="BG10" s="31"/>
      <c r="BH10" s="20"/>
      <c r="BI10" s="19" t="str">
        <f t="shared" si="110"/>
        <v xml:space="preserve"> </v>
      </c>
      <c r="BJ10" s="19" t="str">
        <f t="shared" si="136"/>
        <v xml:space="preserve"> </v>
      </c>
      <c r="BK10" s="31"/>
      <c r="BL10" s="31"/>
      <c r="BM10" s="20"/>
      <c r="BN10" s="19" t="str">
        <f>IF(BL10&lt;=0," ",IF(BK10&lt;=0," ",IF(BL10/BK10*100&gt;200,"СВ.200",BL10/BK10)))</f>
        <v xml:space="preserve"> </v>
      </c>
      <c r="BO10" s="19" t="str">
        <f t="shared" si="137"/>
        <v xml:space="preserve"> </v>
      </c>
      <c r="BP10" s="31"/>
      <c r="BQ10" s="31"/>
      <c r="BR10" s="20"/>
      <c r="BS10" s="19" t="str">
        <f t="shared" si="138"/>
        <v xml:space="preserve"> </v>
      </c>
      <c r="BT10" s="19" t="str">
        <f>IF(BQ10=0," ",IF(BQ10/BR10*100&gt;200,"св.200",BQ10/BR10))</f>
        <v xml:space="preserve"> </v>
      </c>
      <c r="BU10" s="31">
        <v>15000</v>
      </c>
      <c r="BV10" s="31">
        <v>8590</v>
      </c>
      <c r="BW10" s="31">
        <v>9910</v>
      </c>
      <c r="BX10" s="19">
        <f t="shared" si="113"/>
        <v>0.57266666666666666</v>
      </c>
      <c r="BY10" s="19">
        <f>IF(BV10=0," ",IF(BV10/BW10*100&gt;200,"св.200",BV10/BW10))</f>
        <v>0.86680121089808271</v>
      </c>
      <c r="BZ10" s="31"/>
      <c r="CA10" s="31"/>
      <c r="CB10" s="20"/>
      <c r="CC10" s="19" t="str">
        <f t="shared" si="114"/>
        <v xml:space="preserve"> </v>
      </c>
      <c r="CD10" s="19" t="str">
        <f t="shared" si="140"/>
        <v xml:space="preserve"> </v>
      </c>
      <c r="CE10" s="18">
        <f t="shared" si="155"/>
        <v>0</v>
      </c>
      <c r="CF10" s="18">
        <f t="shared" si="156"/>
        <v>0</v>
      </c>
      <c r="CG10" s="6"/>
      <c r="CH10" s="33" t="str">
        <f t="shared" si="141"/>
        <v xml:space="preserve"> </v>
      </c>
      <c r="CI10" s="19" t="str">
        <f t="shared" si="157"/>
        <v xml:space="preserve"> </v>
      </c>
      <c r="CJ10" s="31"/>
      <c r="CK10" s="31"/>
      <c r="CL10" s="20"/>
      <c r="CM10" s="19" t="str">
        <f t="shared" si="142"/>
        <v xml:space="preserve"> </v>
      </c>
      <c r="CN10" s="19" t="str">
        <f t="shared" si="143"/>
        <v xml:space="preserve"> </v>
      </c>
      <c r="CO10" s="31"/>
      <c r="CP10" s="31"/>
      <c r="CQ10" s="20"/>
      <c r="CR10" s="19" t="str">
        <f t="shared" si="144"/>
        <v xml:space="preserve"> </v>
      </c>
      <c r="CS10" s="19" t="str">
        <f t="shared" si="145"/>
        <v xml:space="preserve"> </v>
      </c>
      <c r="CT10" s="31"/>
      <c r="CU10" s="31"/>
      <c r="CV10" s="20"/>
      <c r="CW10" s="19" t="str">
        <f t="shared" si="146"/>
        <v xml:space="preserve"> </v>
      </c>
      <c r="CX10" s="19" t="str">
        <f t="shared" si="147"/>
        <v xml:space="preserve"> </v>
      </c>
      <c r="CY10" s="31"/>
      <c r="CZ10" s="31"/>
      <c r="DA10" s="20"/>
      <c r="DB10" s="19" t="str">
        <f t="shared" si="118"/>
        <v xml:space="preserve"> </v>
      </c>
      <c r="DC10" s="19" t="str">
        <f t="shared" si="148"/>
        <v xml:space="preserve"> </v>
      </c>
      <c r="DD10" s="31"/>
      <c r="DE10" s="31"/>
      <c r="DF10" s="20"/>
      <c r="DG10" s="19" t="str">
        <f t="shared" si="120"/>
        <v xml:space="preserve"> </v>
      </c>
      <c r="DH10" s="19" t="str">
        <f t="shared" si="149"/>
        <v xml:space="preserve"> </v>
      </c>
      <c r="DI10" s="31"/>
      <c r="DJ10" s="20"/>
      <c r="DK10" s="19" t="str">
        <f t="shared" si="150"/>
        <v xml:space="preserve"> </v>
      </c>
      <c r="DL10" s="31"/>
      <c r="DM10" s="31"/>
      <c r="DN10" s="20"/>
      <c r="DO10" s="19" t="str">
        <f t="shared" si="121"/>
        <v xml:space="preserve"> </v>
      </c>
      <c r="DP10" s="19" t="str">
        <f t="shared" si="151"/>
        <v xml:space="preserve"> </v>
      </c>
    </row>
    <row r="11" spans="1:120" s="58" customFormat="1" ht="32.1" customHeight="1" x14ac:dyDescent="0.25">
      <c r="A11" s="12"/>
      <c r="B11" s="4" t="s">
        <v>138</v>
      </c>
      <c r="C11" s="24">
        <f>SUM(C12:C17)</f>
        <v>33887449.219999999</v>
      </c>
      <c r="D11" s="24">
        <f>SUM(D12:D17)</f>
        <v>16413201.440000001</v>
      </c>
      <c r="E11" s="24">
        <f>SUM(E12:E17)</f>
        <v>15096839.479999999</v>
      </c>
      <c r="F11" s="16">
        <f t="shared" si="98"/>
        <v>0.48434455285920758</v>
      </c>
      <c r="G11" s="16">
        <f t="shared" si="123"/>
        <v>1.0871945390784536</v>
      </c>
      <c r="H11" s="15">
        <f>SUM(H12:H17)</f>
        <v>32810779.219999999</v>
      </c>
      <c r="I11" s="15">
        <f>SUM(I12:I17)</f>
        <v>15699740.040000003</v>
      </c>
      <c r="J11" s="15">
        <f>SUM(J12:J17)</f>
        <v>14391274.889999999</v>
      </c>
      <c r="K11" s="16">
        <f t="shared" si="99"/>
        <v>0.47849336142648319</v>
      </c>
      <c r="L11" s="16">
        <f t="shared" si="125"/>
        <v>1.0909207252311754</v>
      </c>
      <c r="M11" s="15">
        <f>SUM(M12:M17)</f>
        <v>21772342</v>
      </c>
      <c r="N11" s="15">
        <f>SUM(N12:N17)</f>
        <v>11932667.779999999</v>
      </c>
      <c r="O11" s="15">
        <f>SUM(O12:O17)</f>
        <v>10787113.160000002</v>
      </c>
      <c r="P11" s="16">
        <f t="shared" si="100"/>
        <v>0.54806542079855258</v>
      </c>
      <c r="Q11" s="16">
        <f t="shared" si="126"/>
        <v>1.1061965887451575</v>
      </c>
      <c r="R11" s="15">
        <f>SUM(R12:R17)</f>
        <v>1797657.22</v>
      </c>
      <c r="S11" s="15">
        <f>SUM(S12:S17)</f>
        <v>731036.04</v>
      </c>
      <c r="T11" s="15">
        <f>SUM(T12:T17)</f>
        <v>803295.34000000008</v>
      </c>
      <c r="U11" s="16">
        <f t="shared" si="101"/>
        <v>0.40666041994368651</v>
      </c>
      <c r="V11" s="16">
        <f t="shared" si="127"/>
        <v>0.91004640958081495</v>
      </c>
      <c r="W11" s="15">
        <f>SUM(W12:W17)</f>
        <v>26000</v>
      </c>
      <c r="X11" s="15">
        <f>SUM(X12:X17)</f>
        <v>765.23</v>
      </c>
      <c r="Y11" s="15">
        <f>SUM(Y12:Y17)</f>
        <v>207.32</v>
      </c>
      <c r="Z11" s="16">
        <f t="shared" si="102"/>
        <v>2.9431923076923078E-2</v>
      </c>
      <c r="AA11" s="16" t="str">
        <f>IF(Y11=0," ",IF(X11/Y11*100&gt;200,"св.200",X11/Y11))</f>
        <v>св.200</v>
      </c>
      <c r="AB11" s="15">
        <f>SUM(AB12:AB17)</f>
        <v>1253000</v>
      </c>
      <c r="AC11" s="15">
        <f>SUM(AC12:AC17)</f>
        <v>106384.31999999999</v>
      </c>
      <c r="AD11" s="15">
        <f>SUM(AD12:AD17)</f>
        <v>132858.46</v>
      </c>
      <c r="AE11" s="16">
        <f t="shared" si="103"/>
        <v>8.4903687150837986E-2</v>
      </c>
      <c r="AF11" s="16">
        <f t="shared" si="129"/>
        <v>0.80073425508620222</v>
      </c>
      <c r="AG11" s="15">
        <f>SUM(AG12:AG17)</f>
        <v>7961780</v>
      </c>
      <c r="AH11" s="15">
        <f>SUM(AH12:AH17)</f>
        <v>2928886.67</v>
      </c>
      <c r="AI11" s="15">
        <f>SUM(AI12:AI17)</f>
        <v>2667800.6100000003</v>
      </c>
      <c r="AJ11" s="16">
        <f t="shared" si="104"/>
        <v>0.36786832467111624</v>
      </c>
      <c r="AK11" s="16">
        <f t="shared" si="130"/>
        <v>1.0978656572089169</v>
      </c>
      <c r="AL11" s="15">
        <f>SUM(AL12:AL17)</f>
        <v>0</v>
      </c>
      <c r="AM11" s="15">
        <f>SUM(AM12:AM17)</f>
        <v>0</v>
      </c>
      <c r="AN11" s="15">
        <f>SUM(AN12:AN17)</f>
        <v>0</v>
      </c>
      <c r="AO11" s="21">
        <f>SUM(AO12:AO17)</f>
        <v>0</v>
      </c>
      <c r="AP11" s="16" t="str">
        <f t="shared" si="131"/>
        <v xml:space="preserve"> </v>
      </c>
      <c r="AQ11" s="15">
        <f>SUM(AQ12:AQ17)</f>
        <v>1076670</v>
      </c>
      <c r="AR11" s="15">
        <f t="shared" ref="AR11:AS11" si="159">SUM(AR12:AR17)</f>
        <v>713461.4</v>
      </c>
      <c r="AS11" s="15">
        <f t="shared" si="159"/>
        <v>705564.59</v>
      </c>
      <c r="AT11" s="16">
        <f t="shared" si="106"/>
        <v>0.66265559549351238</v>
      </c>
      <c r="AU11" s="16">
        <f t="shared" si="132"/>
        <v>1.0111921858210033</v>
      </c>
      <c r="AV11" s="15">
        <f>SUM(AV12:AV17)</f>
        <v>325100</v>
      </c>
      <c r="AW11" s="15">
        <f>SUM(AW12:AW17)</f>
        <v>347379.76</v>
      </c>
      <c r="AX11" s="15">
        <f>SUM(AX12:AX17)</f>
        <v>35999.54</v>
      </c>
      <c r="AY11" s="16">
        <f t="shared" si="107"/>
        <v>1.0685320209166411</v>
      </c>
      <c r="AZ11" s="16" t="str">
        <f t="shared" si="133"/>
        <v>св.200</v>
      </c>
      <c r="BA11" s="15">
        <f>SUM(BA12:BA17)</f>
        <v>3000</v>
      </c>
      <c r="BB11" s="15">
        <f>SUM(BB12:BB17)</f>
        <v>1500</v>
      </c>
      <c r="BC11" s="17">
        <f>SUM(BC12:BC17)</f>
        <v>1500</v>
      </c>
      <c r="BD11" s="16">
        <f t="shared" si="134"/>
        <v>0.5</v>
      </c>
      <c r="BE11" s="16">
        <f t="shared" si="135"/>
        <v>1</v>
      </c>
      <c r="BF11" s="15">
        <f>SUM(BF12:BF17)</f>
        <v>217650</v>
      </c>
      <c r="BG11" s="15">
        <f>SUM(BG12:BG17)</f>
        <v>107027.34</v>
      </c>
      <c r="BH11" s="22">
        <f>SUM(BH12:BH17)</f>
        <v>110522.46</v>
      </c>
      <c r="BI11" s="16">
        <f t="shared" si="110"/>
        <v>0.49174059269469328</v>
      </c>
      <c r="BJ11" s="16">
        <f t="shared" si="136"/>
        <v>0.96837638250180091</v>
      </c>
      <c r="BK11" s="15">
        <f>SUM(BK12:BK17)</f>
        <v>357000</v>
      </c>
      <c r="BL11" s="15">
        <f>SUM(BL12:BL17)</f>
        <v>164754.51</v>
      </c>
      <c r="BM11" s="17">
        <f t="shared" ref="BM11" si="160">SUM(BM12:BM17)</f>
        <v>211409.46999999997</v>
      </c>
      <c r="BN11" s="16">
        <f t="shared" ref="BN11:BN17" si="161">IF(BL11&lt;=0," ",IF(BK11&lt;=0," ",IF(BL11/BK11*100&gt;200,"СВ.200",BL11/BK11)))</f>
        <v>0.46149722689075634</v>
      </c>
      <c r="BO11" s="16">
        <f t="shared" si="137"/>
        <v>0.77931471092567439</v>
      </c>
      <c r="BP11" s="15">
        <f>SUM(BP12:BP17)</f>
        <v>0</v>
      </c>
      <c r="BQ11" s="15">
        <f>SUM(BQ12:BQ17)</f>
        <v>0</v>
      </c>
      <c r="BR11" s="15">
        <f>SUM(BR12:BR17)</f>
        <v>0</v>
      </c>
      <c r="BS11" s="16" t="str">
        <f t="shared" si="138"/>
        <v xml:space="preserve"> </v>
      </c>
      <c r="BT11" s="16" t="str">
        <f t="shared" si="112"/>
        <v xml:space="preserve"> </v>
      </c>
      <c r="BU11" s="15">
        <f>SUM(BU12:BU17)</f>
        <v>72500</v>
      </c>
      <c r="BV11" s="15">
        <f>SUM(BV12:BV17)</f>
        <v>73663.95</v>
      </c>
      <c r="BW11" s="15">
        <f>SUM(BW12:BW17)</f>
        <v>150</v>
      </c>
      <c r="BX11" s="16">
        <f t="shared" si="113"/>
        <v>1.0160544827586206</v>
      </c>
      <c r="BY11" s="16" t="str">
        <f t="shared" si="139"/>
        <v>св.200</v>
      </c>
      <c r="BZ11" s="15">
        <f>SUM(BZ12:BZ17)</f>
        <v>0</v>
      </c>
      <c r="CA11" s="15">
        <f>SUM(CA12:CA17)</f>
        <v>0</v>
      </c>
      <c r="CB11" s="15">
        <f>SUM(CB12:CB17)</f>
        <v>59000</v>
      </c>
      <c r="CC11" s="16" t="str">
        <f t="shared" si="114"/>
        <v xml:space="preserve"> </v>
      </c>
      <c r="CD11" s="16">
        <f t="shared" si="140"/>
        <v>0</v>
      </c>
      <c r="CE11" s="24">
        <f>SUM(CE12:CE17)</f>
        <v>101420</v>
      </c>
      <c r="CF11" s="24">
        <f>SUM(CF12:CF17)</f>
        <v>19135.84</v>
      </c>
      <c r="CG11" s="34">
        <f>SUM(CG12:CG17)</f>
        <v>286983.12</v>
      </c>
      <c r="CH11" s="16">
        <f t="shared" si="141"/>
        <v>0.18867915598501281</v>
      </c>
      <c r="CI11" s="16">
        <f t="shared" si="157"/>
        <v>6.6679322463286339E-2</v>
      </c>
      <c r="CJ11" s="15">
        <f>SUM(CJ12:CJ17)</f>
        <v>101420</v>
      </c>
      <c r="CK11" s="15">
        <f>SUM(CK12:CK17)</f>
        <v>19135.84</v>
      </c>
      <c r="CL11" s="17">
        <f>SUM(CL12:CL17)</f>
        <v>216714.23</v>
      </c>
      <c r="CM11" s="16">
        <f t="shared" si="142"/>
        <v>0.18867915598501281</v>
      </c>
      <c r="CN11" s="16">
        <f t="shared" si="143"/>
        <v>8.8299877677621819E-2</v>
      </c>
      <c r="CO11" s="15">
        <f>SUM(CO12:CO17)</f>
        <v>0</v>
      </c>
      <c r="CP11" s="15">
        <f>SUM(CP12:CP17)</f>
        <v>0</v>
      </c>
      <c r="CQ11" s="17">
        <f t="shared" ref="CQ11" si="162">SUM(CQ12:CQ17)</f>
        <v>70268.89</v>
      </c>
      <c r="CR11" s="16" t="str">
        <f t="shared" si="144"/>
        <v xml:space="preserve"> </v>
      </c>
      <c r="CS11" s="16">
        <f t="shared" si="145"/>
        <v>0</v>
      </c>
      <c r="CT11" s="15">
        <f>SUM(CT12:CT17)</f>
        <v>0</v>
      </c>
      <c r="CU11" s="15">
        <f>SUM(CU12:CU17)</f>
        <v>0</v>
      </c>
      <c r="CV11" s="17">
        <f t="shared" ref="CV11" si="163">SUM(CV12:CV17)</f>
        <v>0</v>
      </c>
      <c r="CW11" s="43" t="str">
        <f t="shared" si="146"/>
        <v xml:space="preserve"> </v>
      </c>
      <c r="CX11" s="43" t="str">
        <f t="shared" si="147"/>
        <v xml:space="preserve"> </v>
      </c>
      <c r="CY11" s="15">
        <f>SUM(CY12:CY17)</f>
        <v>0</v>
      </c>
      <c r="CZ11" s="15">
        <f>SUM(CZ12:CZ17)</f>
        <v>0</v>
      </c>
      <c r="DA11" s="15">
        <f>SUM(DA12:DA17)</f>
        <v>0</v>
      </c>
      <c r="DB11" s="16" t="str">
        <f t="shared" si="118"/>
        <v xml:space="preserve"> </v>
      </c>
      <c r="DC11" s="16" t="str">
        <f t="shared" si="148"/>
        <v xml:space="preserve"> </v>
      </c>
      <c r="DD11" s="15">
        <f>SUM(DD12:DD17)</f>
        <v>0</v>
      </c>
      <c r="DE11" s="15">
        <f>SUM(DE12:DE17)</f>
        <v>0</v>
      </c>
      <c r="DF11" s="26">
        <f>SUM(DF12:DF17)</f>
        <v>0</v>
      </c>
      <c r="DG11" s="16" t="str">
        <f t="shared" si="120"/>
        <v xml:space="preserve"> </v>
      </c>
      <c r="DH11" s="16" t="str">
        <f t="shared" si="149"/>
        <v xml:space="preserve"> </v>
      </c>
      <c r="DI11" s="15">
        <f>SUM(DI12:DI17)</f>
        <v>0</v>
      </c>
      <c r="DJ11" s="15">
        <f>SUM(DJ12:DJ17)</f>
        <v>0</v>
      </c>
      <c r="DK11" s="16" t="str">
        <f t="shared" si="150"/>
        <v xml:space="preserve"> </v>
      </c>
      <c r="DL11" s="15">
        <f>SUM(DL12:DL17)</f>
        <v>0</v>
      </c>
      <c r="DM11" s="15">
        <f>SUM(DM12:DM17)</f>
        <v>0</v>
      </c>
      <c r="DN11" s="15">
        <f>SUM(DN12:DN17)</f>
        <v>0</v>
      </c>
      <c r="DO11" s="16" t="str">
        <f t="shared" si="121"/>
        <v xml:space="preserve"> </v>
      </c>
      <c r="DP11" s="16" t="str">
        <f t="shared" si="151"/>
        <v xml:space="preserve"> </v>
      </c>
    </row>
    <row r="12" spans="1:120" s="59" customFormat="1" ht="15.75" customHeight="1" outlineLevel="1" x14ac:dyDescent="0.25">
      <c r="A12" s="11">
        <v>5</v>
      </c>
      <c r="B12" s="5" t="s">
        <v>53</v>
      </c>
      <c r="C12" s="18">
        <f t="shared" ref="C12:E17" si="164">H12+AQ12</f>
        <v>11556600</v>
      </c>
      <c r="D12" s="18">
        <f t="shared" si="164"/>
        <v>6819049.71</v>
      </c>
      <c r="E12" s="18">
        <f t="shared" si="164"/>
        <v>5270595.1999999983</v>
      </c>
      <c r="F12" s="19">
        <f t="shared" si="98"/>
        <v>0.59005673900628208</v>
      </c>
      <c r="G12" s="19">
        <f t="shared" si="123"/>
        <v>1.2937912040750164</v>
      </c>
      <c r="H12" s="10">
        <f t="shared" ref="H12:J17" si="165">W12++AG12+M12+AB12+AL12+R12</f>
        <v>11261300</v>
      </c>
      <c r="I12" s="14">
        <f t="shared" si="165"/>
        <v>6647106.9000000004</v>
      </c>
      <c r="J12" s="10">
        <f t="shared" si="165"/>
        <v>5104378.3099999987</v>
      </c>
      <c r="K12" s="19">
        <f t="shared" si="99"/>
        <v>0.59026106222194596</v>
      </c>
      <c r="L12" s="19">
        <f t="shared" si="125"/>
        <v>1.3022363344381507</v>
      </c>
      <c r="M12" s="31">
        <v>8900000</v>
      </c>
      <c r="N12" s="31">
        <v>5859297.3200000003</v>
      </c>
      <c r="O12" s="31">
        <v>4244735.8099999996</v>
      </c>
      <c r="P12" s="19">
        <f t="shared" si="100"/>
        <v>0.65834801348314609</v>
      </c>
      <c r="Q12" s="19">
        <f t="shared" si="126"/>
        <v>1.3803679621700651</v>
      </c>
      <c r="R12" s="31">
        <v>651300</v>
      </c>
      <c r="S12" s="31">
        <v>264853.90999999997</v>
      </c>
      <c r="T12" s="31">
        <v>293283.64</v>
      </c>
      <c r="U12" s="19">
        <f t="shared" si="101"/>
        <v>0.40665424535544292</v>
      </c>
      <c r="V12" s="19">
        <f t="shared" si="127"/>
        <v>0.90306404407692142</v>
      </c>
      <c r="W12" s="31">
        <v>0</v>
      </c>
      <c r="X12" s="31">
        <v>0</v>
      </c>
      <c r="Y12" s="6"/>
      <c r="Z12" s="19" t="str">
        <f t="shared" si="102"/>
        <v xml:space="preserve"> </v>
      </c>
      <c r="AA12" s="19" t="str">
        <f t="shared" si="128"/>
        <v xml:space="preserve"> </v>
      </c>
      <c r="AB12" s="31">
        <v>390000</v>
      </c>
      <c r="AC12" s="31">
        <v>43474.76</v>
      </c>
      <c r="AD12" s="31">
        <v>50946.31</v>
      </c>
      <c r="AE12" s="19">
        <f t="shared" si="103"/>
        <v>0.1114737435897436</v>
      </c>
      <c r="AF12" s="19">
        <f t="shared" si="129"/>
        <v>0.85334462888480056</v>
      </c>
      <c r="AG12" s="31">
        <v>1320000</v>
      </c>
      <c r="AH12" s="31">
        <v>479480.91</v>
      </c>
      <c r="AI12" s="31">
        <v>515412.55</v>
      </c>
      <c r="AJ12" s="19">
        <f t="shared" si="104"/>
        <v>0.36324311363636363</v>
      </c>
      <c r="AK12" s="19">
        <f t="shared" si="130"/>
        <v>0.93028567115798788</v>
      </c>
      <c r="AL12" s="31"/>
      <c r="AM12" s="31"/>
      <c r="AN12" s="20"/>
      <c r="AO12" s="19" t="str">
        <f>IF(AM12&lt;=0," ",IF(AL12&lt;=0," ",IF(AM12/AL12*100&gt;200,"СВ.200",AM12/AL12)))</f>
        <v xml:space="preserve"> </v>
      </c>
      <c r="AP12" s="19" t="str">
        <f t="shared" si="131"/>
        <v xml:space="preserve"> </v>
      </c>
      <c r="AQ12" s="6">
        <f>AV12+BA12+BF12+BK12+BP12+BU12+BZ12+CE12+CY12+DD12+DL12+CT12</f>
        <v>295300</v>
      </c>
      <c r="AR12" s="6">
        <f t="shared" ref="AR12" si="166">AW12+BB12+BG12+BL12+BQ12+BV12+CA12+CF12+CZ12+DE12+DM12+CU12+DI12</f>
        <v>171942.81</v>
      </c>
      <c r="AS12" s="6">
        <f>AX12+BC12+BH12+BM12+BR12+BW12+CB12+CG12+DA12+DF12+DN12+CV12+DJ12</f>
        <v>166216.89000000001</v>
      </c>
      <c r="AT12" s="19">
        <f t="shared" si="106"/>
        <v>0.5822648493057907</v>
      </c>
      <c r="AU12" s="19">
        <f t="shared" si="132"/>
        <v>1.0344484847478495</v>
      </c>
      <c r="AV12" s="31">
        <v>70000</v>
      </c>
      <c r="AW12" s="31">
        <v>37239.370000000003</v>
      </c>
      <c r="AX12" s="31">
        <v>26451.56</v>
      </c>
      <c r="AY12" s="19">
        <f t="shared" si="107"/>
        <v>0.53199099999999999</v>
      </c>
      <c r="AZ12" s="19">
        <f>IF(AX12=0," ",IF(AW12/AX12*100&gt;200,"св.200",AW12/AX12))</f>
        <v>1.407832657128729</v>
      </c>
      <c r="BA12" s="31"/>
      <c r="BB12" s="31"/>
      <c r="BC12" s="20"/>
      <c r="BD12" s="19" t="str">
        <f>IF(BB12&lt;=0," ",IF(BA12&lt;=0," ",IF(BB12/BA12*100&gt;200,"СВ.200",BB12/BA12)))</f>
        <v xml:space="preserve"> </v>
      </c>
      <c r="BE12" s="19" t="str">
        <f>IF(BC12=0," ",IF(BB12/BC12*100&gt;200,"св.200",BB12/BC12))</f>
        <v xml:space="preserve"> </v>
      </c>
      <c r="BF12" s="31">
        <v>142800</v>
      </c>
      <c r="BG12" s="31">
        <v>69600</v>
      </c>
      <c r="BH12" s="31">
        <v>72000</v>
      </c>
      <c r="BI12" s="19">
        <f t="shared" si="110"/>
        <v>0.48739495798319327</v>
      </c>
      <c r="BJ12" s="19">
        <f t="shared" si="136"/>
        <v>0.96666666666666667</v>
      </c>
      <c r="BK12" s="31">
        <v>0</v>
      </c>
      <c r="BL12" s="31">
        <v>0</v>
      </c>
      <c r="BM12" s="20"/>
      <c r="BN12" s="19" t="str">
        <f t="shared" si="161"/>
        <v xml:space="preserve"> </v>
      </c>
      <c r="BO12" s="19" t="str">
        <f t="shared" si="137"/>
        <v xml:space="preserve"> </v>
      </c>
      <c r="BP12" s="31"/>
      <c r="BQ12" s="31"/>
      <c r="BR12" s="20"/>
      <c r="BS12" s="19" t="str">
        <f t="shared" si="138"/>
        <v xml:space="preserve"> </v>
      </c>
      <c r="BT12" s="19" t="str">
        <f t="shared" si="112"/>
        <v xml:space="preserve"> </v>
      </c>
      <c r="BU12" s="31">
        <v>60000</v>
      </c>
      <c r="BV12" s="31">
        <v>59000</v>
      </c>
      <c r="BW12" s="6">
        <v>150</v>
      </c>
      <c r="BX12" s="19">
        <f t="shared" si="113"/>
        <v>0.98333333333333328</v>
      </c>
      <c r="BY12" s="19" t="str">
        <f t="shared" si="139"/>
        <v>св.200</v>
      </c>
      <c r="BZ12" s="31"/>
      <c r="CA12" s="31"/>
      <c r="CB12" s="6"/>
      <c r="CC12" s="19" t="str">
        <f t="shared" si="114"/>
        <v xml:space="preserve"> </v>
      </c>
      <c r="CD12" s="19" t="str">
        <f t="shared" si="140"/>
        <v xml:space="preserve"> </v>
      </c>
      <c r="CE12" s="18">
        <f t="shared" ref="CE12:CE17" si="167">CJ12+CO12</f>
        <v>22500</v>
      </c>
      <c r="CF12" s="18">
        <f t="shared" ref="CF12:CF17" si="168">CK12+CP12</f>
        <v>6103.44</v>
      </c>
      <c r="CG12" s="31">
        <v>67615.33</v>
      </c>
      <c r="CH12" s="19">
        <f t="shared" si="141"/>
        <v>0.27126400000000001</v>
      </c>
      <c r="CI12" s="19">
        <f t="shared" si="157"/>
        <v>9.0267103628718509E-2</v>
      </c>
      <c r="CJ12" s="31">
        <v>22500</v>
      </c>
      <c r="CK12" s="31">
        <v>6103.44</v>
      </c>
      <c r="CL12" s="31">
        <v>67615.33</v>
      </c>
      <c r="CM12" s="19">
        <f t="shared" si="142"/>
        <v>0.27126400000000001</v>
      </c>
      <c r="CN12" s="19">
        <f t="shared" si="143"/>
        <v>9.0267103628718509E-2</v>
      </c>
      <c r="CO12" s="31"/>
      <c r="CP12" s="31"/>
      <c r="CQ12" s="20"/>
      <c r="CR12" s="19" t="str">
        <f t="shared" si="144"/>
        <v xml:space="preserve"> </v>
      </c>
      <c r="CS12" s="19" t="str">
        <f t="shared" si="145"/>
        <v xml:space="preserve"> </v>
      </c>
      <c r="CT12" s="31"/>
      <c r="CU12" s="31"/>
      <c r="CV12" s="20"/>
      <c r="CW12" s="19" t="str">
        <f t="shared" si="146"/>
        <v xml:space="preserve"> </v>
      </c>
      <c r="CX12" s="19" t="str">
        <f t="shared" si="147"/>
        <v xml:space="preserve"> </v>
      </c>
      <c r="CY12" s="31"/>
      <c r="CZ12" s="31"/>
      <c r="DA12" s="20"/>
      <c r="DB12" s="19" t="str">
        <f t="shared" si="118"/>
        <v xml:space="preserve"> </v>
      </c>
      <c r="DC12" s="19" t="str">
        <f t="shared" si="148"/>
        <v xml:space="preserve"> </v>
      </c>
      <c r="DD12" s="31"/>
      <c r="DE12" s="31"/>
      <c r="DF12" s="25"/>
      <c r="DG12" s="19" t="str">
        <f t="shared" si="120"/>
        <v xml:space="preserve"> </v>
      </c>
      <c r="DH12" s="19" t="str">
        <f t="shared" si="149"/>
        <v xml:space="preserve"> </v>
      </c>
      <c r="DI12" s="31"/>
      <c r="DJ12" s="20"/>
      <c r="DK12" s="19" t="str">
        <f t="shared" si="150"/>
        <v xml:space="preserve"> </v>
      </c>
      <c r="DL12" s="31"/>
      <c r="DM12" s="31"/>
      <c r="DN12" s="6"/>
      <c r="DO12" s="19" t="str">
        <f t="shared" si="121"/>
        <v xml:space="preserve"> </v>
      </c>
      <c r="DP12" s="19" t="str">
        <f t="shared" si="151"/>
        <v xml:space="preserve"> </v>
      </c>
    </row>
    <row r="13" spans="1:120" s="59" customFormat="1" ht="15.75" customHeight="1" outlineLevel="1" x14ac:dyDescent="0.25">
      <c r="A13" s="11">
        <v>6</v>
      </c>
      <c r="B13" s="5" t="s">
        <v>87</v>
      </c>
      <c r="C13" s="18">
        <f t="shared" si="164"/>
        <v>5867887</v>
      </c>
      <c r="D13" s="18">
        <f t="shared" si="164"/>
        <v>2809765.2</v>
      </c>
      <c r="E13" s="18">
        <f t="shared" si="164"/>
        <v>2443646.4900000002</v>
      </c>
      <c r="F13" s="19">
        <f t="shared" si="98"/>
        <v>0.4788376463282269</v>
      </c>
      <c r="G13" s="19">
        <f t="shared" si="123"/>
        <v>1.1498247440856308</v>
      </c>
      <c r="H13" s="10">
        <f t="shared" si="165"/>
        <v>5597467</v>
      </c>
      <c r="I13" s="14">
        <f t="shared" si="165"/>
        <v>2708502.3600000003</v>
      </c>
      <c r="J13" s="10">
        <f t="shared" si="165"/>
        <v>2302195.75</v>
      </c>
      <c r="K13" s="19">
        <f t="shared" si="99"/>
        <v>0.48388000500940875</v>
      </c>
      <c r="L13" s="19">
        <f t="shared" si="125"/>
        <v>1.1764865607105739</v>
      </c>
      <c r="M13" s="31">
        <v>3709960</v>
      </c>
      <c r="N13" s="31">
        <v>1824718.71</v>
      </c>
      <c r="O13" s="31">
        <v>1674828.82</v>
      </c>
      <c r="P13" s="19">
        <f t="shared" si="100"/>
        <v>0.49184323011568859</v>
      </c>
      <c r="Q13" s="19">
        <f t="shared" si="126"/>
        <v>1.089495647680579</v>
      </c>
      <c r="R13" s="31">
        <v>571977</v>
      </c>
      <c r="S13" s="31">
        <v>232602.43</v>
      </c>
      <c r="T13" s="31">
        <v>247997.25</v>
      </c>
      <c r="U13" s="19">
        <f t="shared" si="101"/>
        <v>0.4066639567674924</v>
      </c>
      <c r="V13" s="19">
        <f t="shared" si="127"/>
        <v>0.93792342455410294</v>
      </c>
      <c r="W13" s="31">
        <v>0</v>
      </c>
      <c r="X13" s="31">
        <v>0</v>
      </c>
      <c r="Y13" s="6"/>
      <c r="Z13" s="19" t="str">
        <f t="shared" si="102"/>
        <v xml:space="preserve"> </v>
      </c>
      <c r="AA13" s="19" t="str">
        <f t="shared" si="128"/>
        <v xml:space="preserve"> </v>
      </c>
      <c r="AB13" s="31">
        <v>205000</v>
      </c>
      <c r="AC13" s="31">
        <v>16881.740000000002</v>
      </c>
      <c r="AD13" s="31">
        <v>18220.849999999999</v>
      </c>
      <c r="AE13" s="19">
        <f t="shared" si="103"/>
        <v>8.2349951219512205E-2</v>
      </c>
      <c r="AF13" s="19">
        <f t="shared" si="129"/>
        <v>0.92650672169520099</v>
      </c>
      <c r="AG13" s="31">
        <v>1110530</v>
      </c>
      <c r="AH13" s="31">
        <v>634299.48</v>
      </c>
      <c r="AI13" s="31">
        <v>361148.83</v>
      </c>
      <c r="AJ13" s="19">
        <f t="shared" si="104"/>
        <v>0.57116825299631702</v>
      </c>
      <c r="AK13" s="19">
        <f t="shared" si="130"/>
        <v>1.7563381833467382</v>
      </c>
      <c r="AL13" s="31"/>
      <c r="AM13" s="31"/>
      <c r="AN13" s="20"/>
      <c r="AO13" s="19" t="str">
        <f>IF(AM13&lt;=0," ",IF(AL13&lt;=0," ",IF(AM13/AL13*100&gt;200,"СВ.200",AM13/AL13)))</f>
        <v xml:space="preserve"> </v>
      </c>
      <c r="AP13" s="19" t="str">
        <f t="shared" si="131"/>
        <v xml:space="preserve"> </v>
      </c>
      <c r="AQ13" s="6">
        <f t="shared" ref="AQ13:AQ17" si="169">AV13+BA13+BF13+BK13+BP13+BU13+BZ13+CE13+CY13+DD13+DL13+CT13</f>
        <v>270420</v>
      </c>
      <c r="AR13" s="6">
        <f t="shared" ref="AR13:AR17" si="170">AW13+BB13+BG13+BL13+BQ13+BV13+CA13+CF13+CZ13+DE13+DM13+CU13+DI13</f>
        <v>101262.84</v>
      </c>
      <c r="AS13" s="6">
        <f>AX13+BC13+BH13+BM13+BR13+BW13+CB13+CG13+DA13+DF13+DN13+CV13+DJ13</f>
        <v>141450.74</v>
      </c>
      <c r="AT13" s="19">
        <f t="shared" si="106"/>
        <v>0.37446505435988459</v>
      </c>
      <c r="AU13" s="19">
        <f t="shared" si="132"/>
        <v>0.71588766520415514</v>
      </c>
      <c r="AV13" s="31">
        <v>24000</v>
      </c>
      <c r="AW13" s="31">
        <v>2290.4499999999998</v>
      </c>
      <c r="AX13" s="31">
        <v>1046.74</v>
      </c>
      <c r="AY13" s="19">
        <f t="shared" si="107"/>
        <v>9.5435416666666661E-2</v>
      </c>
      <c r="AZ13" s="19" t="str">
        <f>IF(AX13=0," ",IF(AW13/AX13*100&gt;200,"св.200",AW13/AX13))</f>
        <v>св.200</v>
      </c>
      <c r="BA13" s="31"/>
      <c r="BB13" s="31"/>
      <c r="BC13" s="20"/>
      <c r="BD13" s="19" t="str">
        <f t="shared" si="134"/>
        <v xml:space="preserve"> </v>
      </c>
      <c r="BE13" s="19" t="str">
        <f t="shared" si="135"/>
        <v xml:space="preserve"> </v>
      </c>
      <c r="BF13" s="31">
        <v>0</v>
      </c>
      <c r="BG13" s="31">
        <v>0</v>
      </c>
      <c r="BH13" s="6"/>
      <c r="BI13" s="19" t="str">
        <f t="shared" si="110"/>
        <v xml:space="preserve"> </v>
      </c>
      <c r="BJ13" s="19" t="str">
        <f>IF(BG13=0," ",IF(BG13/BH13*100&gt;200,"св.200",BG13/BH13))</f>
        <v xml:space="preserve"> </v>
      </c>
      <c r="BK13" s="31">
        <v>157000</v>
      </c>
      <c r="BL13" s="31">
        <v>76000.350000000006</v>
      </c>
      <c r="BM13" s="31">
        <v>72356.7</v>
      </c>
      <c r="BN13" s="19">
        <f t="shared" si="161"/>
        <v>0.48407866242038222</v>
      </c>
      <c r="BO13" s="19">
        <f t="shared" si="137"/>
        <v>1.0503567741480748</v>
      </c>
      <c r="BP13" s="31"/>
      <c r="BQ13" s="31"/>
      <c r="BR13" s="20"/>
      <c r="BS13" s="19" t="str">
        <f t="shared" si="111"/>
        <v xml:space="preserve"> </v>
      </c>
      <c r="BT13" s="19" t="str">
        <f t="shared" ref="BT13:BT64" si="171">IF(BR13=0," ",IF(BQ13/BR13*100&gt;200,"св.200",BQ13/BR13))</f>
        <v xml:space="preserve"> </v>
      </c>
      <c r="BU13" s="31">
        <v>12500</v>
      </c>
      <c r="BV13" s="31">
        <v>14663.95</v>
      </c>
      <c r="BW13" s="6"/>
      <c r="BX13" s="19">
        <f t="shared" si="113"/>
        <v>1.173116</v>
      </c>
      <c r="BY13" s="19" t="str">
        <f t="shared" si="139"/>
        <v xml:space="preserve"> </v>
      </c>
      <c r="BZ13" s="31"/>
      <c r="CA13" s="31"/>
      <c r="CB13" s="6"/>
      <c r="CC13" s="19" t="str">
        <f t="shared" si="114"/>
        <v xml:space="preserve"> </v>
      </c>
      <c r="CD13" s="19" t="str">
        <f t="shared" si="140"/>
        <v xml:space="preserve"> </v>
      </c>
      <c r="CE13" s="18">
        <f t="shared" si="167"/>
        <v>76920</v>
      </c>
      <c r="CF13" s="18">
        <f t="shared" si="168"/>
        <v>8308.09</v>
      </c>
      <c r="CG13" s="31">
        <v>68047.3</v>
      </c>
      <c r="CH13" s="19">
        <f t="shared" si="141"/>
        <v>0.10800949037961519</v>
      </c>
      <c r="CI13" s="19">
        <f t="shared" si="157"/>
        <v>0.1220928677552232</v>
      </c>
      <c r="CJ13" s="31">
        <v>76920</v>
      </c>
      <c r="CK13" s="31">
        <v>8308.09</v>
      </c>
      <c r="CL13" s="31">
        <v>68047.3</v>
      </c>
      <c r="CM13" s="19">
        <f t="shared" si="142"/>
        <v>0.10800949037961519</v>
      </c>
      <c r="CN13" s="19">
        <f t="shared" si="143"/>
        <v>0.1220928677552232</v>
      </c>
      <c r="CO13" s="31"/>
      <c r="CP13" s="31"/>
      <c r="CQ13" s="20"/>
      <c r="CR13" s="19" t="str">
        <f t="shared" si="144"/>
        <v xml:space="preserve"> </v>
      </c>
      <c r="CS13" s="19" t="str">
        <f t="shared" si="145"/>
        <v xml:space="preserve"> </v>
      </c>
      <c r="CT13" s="31"/>
      <c r="CU13" s="31"/>
      <c r="CV13" s="20"/>
      <c r="CW13" s="19" t="str">
        <f t="shared" si="146"/>
        <v xml:space="preserve"> </v>
      </c>
      <c r="CX13" s="19" t="str">
        <f t="shared" si="147"/>
        <v xml:space="preserve"> </v>
      </c>
      <c r="CY13" s="31"/>
      <c r="CZ13" s="31"/>
      <c r="DA13" s="20"/>
      <c r="DB13" s="19" t="str">
        <f t="shared" si="118"/>
        <v xml:space="preserve"> </v>
      </c>
      <c r="DC13" s="19" t="str">
        <f t="shared" si="148"/>
        <v xml:space="preserve"> </v>
      </c>
      <c r="DD13" s="31"/>
      <c r="DE13" s="31"/>
      <c r="DF13" s="25"/>
      <c r="DG13" s="19" t="str">
        <f t="shared" si="120"/>
        <v xml:space="preserve"> </v>
      </c>
      <c r="DH13" s="19" t="str">
        <f t="shared" si="149"/>
        <v xml:space="preserve"> </v>
      </c>
      <c r="DI13" s="31"/>
      <c r="DJ13" s="20"/>
      <c r="DK13" s="19" t="str">
        <f t="shared" si="150"/>
        <v xml:space="preserve"> </v>
      </c>
      <c r="DL13" s="31"/>
      <c r="DM13" s="31"/>
      <c r="DN13" s="6"/>
      <c r="DO13" s="19" t="str">
        <f t="shared" si="121"/>
        <v xml:space="preserve"> </v>
      </c>
      <c r="DP13" s="19" t="str">
        <f t="shared" si="151"/>
        <v xml:space="preserve"> </v>
      </c>
    </row>
    <row r="14" spans="1:120" s="59" customFormat="1" ht="15.75" customHeight="1" outlineLevel="1" x14ac:dyDescent="0.25">
      <c r="A14" s="11">
        <v>7</v>
      </c>
      <c r="B14" s="5" t="s">
        <v>70</v>
      </c>
      <c r="C14" s="18">
        <f t="shared" si="164"/>
        <v>12196480.220000001</v>
      </c>
      <c r="D14" s="18">
        <f t="shared" si="164"/>
        <v>5623701.2200000007</v>
      </c>
      <c r="E14" s="18">
        <f t="shared" si="164"/>
        <v>6083150.5500000007</v>
      </c>
      <c r="F14" s="19">
        <f t="shared" si="98"/>
        <v>0.46109214450068614</v>
      </c>
      <c r="G14" s="19">
        <f t="shared" si="123"/>
        <v>0.92447181337637618</v>
      </c>
      <c r="H14" s="10">
        <f t="shared" si="165"/>
        <v>11763380.220000001</v>
      </c>
      <c r="I14" s="14">
        <f t="shared" si="165"/>
        <v>5222372.8100000005</v>
      </c>
      <c r="J14" s="10">
        <f t="shared" si="165"/>
        <v>5802544.9400000004</v>
      </c>
      <c r="K14" s="19">
        <f t="shared" si="99"/>
        <v>0.4439517139062602</v>
      </c>
      <c r="L14" s="19">
        <f t="shared" si="125"/>
        <v>0.90001419446137032</v>
      </c>
      <c r="M14" s="31">
        <v>8619000</v>
      </c>
      <c r="N14" s="31">
        <v>3929485.64</v>
      </c>
      <c r="O14" s="31">
        <v>4588407.08</v>
      </c>
      <c r="P14" s="19">
        <f t="shared" si="100"/>
        <v>0.45590969253973779</v>
      </c>
      <c r="Q14" s="19">
        <f t="shared" si="126"/>
        <v>0.85639429359436869</v>
      </c>
      <c r="R14" s="31">
        <v>574380.22</v>
      </c>
      <c r="S14" s="31">
        <v>233579.7</v>
      </c>
      <c r="T14" s="31">
        <v>262014.45</v>
      </c>
      <c r="U14" s="19">
        <f t="shared" si="101"/>
        <v>0.40666389939402864</v>
      </c>
      <c r="V14" s="19">
        <f t="shared" si="127"/>
        <v>0.89147640521352922</v>
      </c>
      <c r="W14" s="31">
        <v>0</v>
      </c>
      <c r="X14" s="31">
        <v>0</v>
      </c>
      <c r="Y14" s="31"/>
      <c r="Z14" s="19" t="str">
        <f t="shared" si="102"/>
        <v xml:space="preserve"> </v>
      </c>
      <c r="AA14" s="19" t="str">
        <f t="shared" si="128"/>
        <v xml:space="preserve"> </v>
      </c>
      <c r="AB14" s="31">
        <v>350000</v>
      </c>
      <c r="AC14" s="31">
        <v>19925.5</v>
      </c>
      <c r="AD14" s="31">
        <v>28256.23</v>
      </c>
      <c r="AE14" s="19">
        <f t="shared" si="103"/>
        <v>5.6930000000000001E-2</v>
      </c>
      <c r="AF14" s="19">
        <f t="shared" si="129"/>
        <v>0.70517192137804652</v>
      </c>
      <c r="AG14" s="31">
        <v>2220000</v>
      </c>
      <c r="AH14" s="31">
        <v>1039381.97</v>
      </c>
      <c r="AI14" s="31">
        <v>923867.18</v>
      </c>
      <c r="AJ14" s="19">
        <f t="shared" si="104"/>
        <v>0.46819007657657657</v>
      </c>
      <c r="AK14" s="19">
        <f t="shared" si="130"/>
        <v>1.1250339794514617</v>
      </c>
      <c r="AL14" s="31"/>
      <c r="AM14" s="31"/>
      <c r="AN14" s="20"/>
      <c r="AO14" s="19" t="str">
        <f t="shared" ref="AO14:AO17" si="172">IF(AM14&lt;=0," ",IF(AL14&lt;=0," ",IF(AM14/AL14*100&gt;200,"СВ.200",AM14/AL14)))</f>
        <v xml:space="preserve"> </v>
      </c>
      <c r="AP14" s="19" t="str">
        <f t="shared" si="131"/>
        <v xml:space="preserve"> </v>
      </c>
      <c r="AQ14" s="6">
        <f t="shared" si="169"/>
        <v>433100</v>
      </c>
      <c r="AR14" s="6">
        <f t="shared" si="170"/>
        <v>401328.41</v>
      </c>
      <c r="AS14" s="6">
        <f>AX14+BC14+BH14+BM14+BR14+BW14+CB14+CG14+DA14+DF14+DN14+CV14+DJ14</f>
        <v>280605.61</v>
      </c>
      <c r="AT14" s="19">
        <f t="shared" si="106"/>
        <v>0.92664144539367344</v>
      </c>
      <c r="AU14" s="19">
        <f t="shared" si="132"/>
        <v>1.4302223323332701</v>
      </c>
      <c r="AV14" s="31">
        <v>231100</v>
      </c>
      <c r="AW14" s="31">
        <v>307849.94</v>
      </c>
      <c r="AX14" s="31">
        <v>8501.24</v>
      </c>
      <c r="AY14" s="19">
        <f t="shared" si="107"/>
        <v>1.3321070532237127</v>
      </c>
      <c r="AZ14" s="19" t="str">
        <f>IF(AX14=0," ",IF(AW14/AX14*100&gt;200,"св.200",AW14/AX14))</f>
        <v>св.200</v>
      </c>
      <c r="BA14" s="31"/>
      <c r="BB14" s="31"/>
      <c r="BC14" s="20"/>
      <c r="BD14" s="19" t="str">
        <f>IF(BB14&lt;=0," ",IF(BA14&lt;=0," ",IF(BB14/BA14*100&gt;200,"СВ.200",BB14/BA14)))</f>
        <v xml:space="preserve"> </v>
      </c>
      <c r="BE14" s="19" t="str">
        <f>IF(BC14=0," ",IF(BB14/BC14*100&gt;200,"св.200",BB14/BC14))</f>
        <v xml:space="preserve"> </v>
      </c>
      <c r="BF14" s="31">
        <v>0</v>
      </c>
      <c r="BG14" s="31">
        <v>0</v>
      </c>
      <c r="BH14" s="6"/>
      <c r="BI14" s="19" t="str">
        <f t="shared" si="110"/>
        <v xml:space="preserve"> </v>
      </c>
      <c r="BJ14" s="19" t="str">
        <f>IF(BG14=0," ",IF(BG14/BH14*100&gt;200,"св.200",BG14/BH14))</f>
        <v xml:space="preserve"> </v>
      </c>
      <c r="BK14" s="31">
        <v>200000</v>
      </c>
      <c r="BL14" s="31">
        <v>88754.16</v>
      </c>
      <c r="BM14" s="31">
        <v>139052.76999999999</v>
      </c>
      <c r="BN14" s="19">
        <f t="shared" si="161"/>
        <v>0.44377080000000002</v>
      </c>
      <c r="BO14" s="19">
        <f t="shared" si="137"/>
        <v>0.63827682109461037</v>
      </c>
      <c r="BP14" s="31"/>
      <c r="BQ14" s="31"/>
      <c r="BR14" s="20"/>
      <c r="BS14" s="19" t="str">
        <f t="shared" si="111"/>
        <v xml:space="preserve"> </v>
      </c>
      <c r="BT14" s="19" t="str">
        <f t="shared" si="171"/>
        <v xml:space="preserve"> </v>
      </c>
      <c r="BU14" s="31">
        <v>0</v>
      </c>
      <c r="BV14" s="31">
        <v>0</v>
      </c>
      <c r="BW14" s="20"/>
      <c r="BX14" s="19" t="str">
        <f t="shared" si="113"/>
        <v xml:space="preserve"> </v>
      </c>
      <c r="BY14" s="19" t="str">
        <f t="shared" si="139"/>
        <v xml:space="preserve"> </v>
      </c>
      <c r="BZ14" s="31"/>
      <c r="CA14" s="31"/>
      <c r="CB14" s="6">
        <v>52000</v>
      </c>
      <c r="CC14" s="19" t="str">
        <f t="shared" si="114"/>
        <v xml:space="preserve"> </v>
      </c>
      <c r="CD14" s="19">
        <f t="shared" si="140"/>
        <v>0</v>
      </c>
      <c r="CE14" s="18">
        <f t="shared" si="167"/>
        <v>2000</v>
      </c>
      <c r="CF14" s="18">
        <f t="shared" si="168"/>
        <v>4724.3100000000004</v>
      </c>
      <c r="CG14" s="31">
        <v>81051.600000000006</v>
      </c>
      <c r="CH14" s="19" t="str">
        <f t="shared" si="141"/>
        <v>СВ.200</v>
      </c>
      <c r="CI14" s="19">
        <f t="shared" si="157"/>
        <v>5.8287683401684852E-2</v>
      </c>
      <c r="CJ14" s="31">
        <v>2000</v>
      </c>
      <c r="CK14" s="31">
        <v>4724.3100000000004</v>
      </c>
      <c r="CL14" s="31">
        <v>81051.600000000006</v>
      </c>
      <c r="CM14" s="19" t="str">
        <f t="shared" si="142"/>
        <v>СВ.200</v>
      </c>
      <c r="CN14" s="19">
        <f t="shared" si="143"/>
        <v>5.8287683401684852E-2</v>
      </c>
      <c r="CO14" s="31"/>
      <c r="CP14" s="31"/>
      <c r="CQ14" s="20"/>
      <c r="CR14" s="19" t="str">
        <f t="shared" si="144"/>
        <v xml:space="preserve"> </v>
      </c>
      <c r="CS14" s="19" t="str">
        <f t="shared" si="145"/>
        <v xml:space="preserve"> </v>
      </c>
      <c r="CT14" s="31"/>
      <c r="CU14" s="31"/>
      <c r="CV14" s="20"/>
      <c r="CW14" s="19" t="str">
        <f t="shared" si="146"/>
        <v xml:space="preserve"> </v>
      </c>
      <c r="CX14" s="19" t="str">
        <f t="shared" si="147"/>
        <v xml:space="preserve"> </v>
      </c>
      <c r="CY14" s="31"/>
      <c r="CZ14" s="31"/>
      <c r="DA14" s="20"/>
      <c r="DB14" s="19" t="str">
        <f t="shared" si="118"/>
        <v xml:space="preserve"> </v>
      </c>
      <c r="DC14" s="19" t="str">
        <f t="shared" si="148"/>
        <v xml:space="preserve"> </v>
      </c>
      <c r="DD14" s="31"/>
      <c r="DE14" s="31"/>
      <c r="DF14" s="25"/>
      <c r="DG14" s="19" t="str">
        <f t="shared" si="120"/>
        <v xml:space="preserve"> </v>
      </c>
      <c r="DH14" s="19" t="str">
        <f t="shared" si="149"/>
        <v xml:space="preserve"> </v>
      </c>
      <c r="DI14" s="31"/>
      <c r="DJ14" s="20"/>
      <c r="DK14" s="19" t="str">
        <f t="shared" si="150"/>
        <v xml:space="preserve"> </v>
      </c>
      <c r="DL14" s="31"/>
      <c r="DM14" s="31"/>
      <c r="DN14" s="6"/>
      <c r="DO14" s="19" t="str">
        <f t="shared" si="121"/>
        <v xml:space="preserve"> </v>
      </c>
      <c r="DP14" s="19" t="str">
        <f t="shared" si="151"/>
        <v xml:space="preserve"> </v>
      </c>
    </row>
    <row r="15" spans="1:120" s="59" customFormat="1" ht="14.25" customHeight="1" outlineLevel="1" x14ac:dyDescent="0.25">
      <c r="A15" s="11">
        <v>8</v>
      </c>
      <c r="B15" s="5" t="s">
        <v>165</v>
      </c>
      <c r="C15" s="18">
        <f t="shared" si="164"/>
        <v>1769100</v>
      </c>
      <c r="D15" s="18">
        <f t="shared" si="164"/>
        <v>360122.85</v>
      </c>
      <c r="E15" s="18">
        <f t="shared" si="164"/>
        <v>460148.95</v>
      </c>
      <c r="F15" s="19">
        <f t="shared" si="98"/>
        <v>0.20356274376801761</v>
      </c>
      <c r="G15" s="19">
        <f t="shared" si="123"/>
        <v>0.78262234435175815</v>
      </c>
      <c r="H15" s="10">
        <f t="shared" si="165"/>
        <v>1710000</v>
      </c>
      <c r="I15" s="14">
        <f t="shared" si="165"/>
        <v>330570.32999999996</v>
      </c>
      <c r="J15" s="10">
        <f t="shared" si="165"/>
        <v>430596.43</v>
      </c>
      <c r="K15" s="19">
        <f t="shared" si="99"/>
        <v>0.19331598245614032</v>
      </c>
      <c r="L15" s="19">
        <f t="shared" si="125"/>
        <v>0.76770336902235803</v>
      </c>
      <c r="M15" s="31">
        <v>185000</v>
      </c>
      <c r="N15" s="31">
        <v>106148.09</v>
      </c>
      <c r="O15" s="31">
        <v>95096.55</v>
      </c>
      <c r="P15" s="19">
        <f t="shared" si="100"/>
        <v>0.57377345945945946</v>
      </c>
      <c r="Q15" s="19">
        <f t="shared" si="126"/>
        <v>1.1162138899886482</v>
      </c>
      <c r="R15" s="31"/>
      <c r="S15" s="31"/>
      <c r="T15" s="20"/>
      <c r="U15" s="19" t="str">
        <f t="shared" si="101"/>
        <v xml:space="preserve"> </v>
      </c>
      <c r="V15" s="19" t="str">
        <f t="shared" ref="V15:V17" si="173">IF(S15=0," ",IF(S15/T15*100&gt;200,"св.200",S15/T15))</f>
        <v xml:space="preserve"> </v>
      </c>
      <c r="W15" s="31">
        <v>25000</v>
      </c>
      <c r="X15" s="31">
        <v>765.23</v>
      </c>
      <c r="Y15" s="31">
        <v>207.32</v>
      </c>
      <c r="Z15" s="19">
        <f t="shared" si="102"/>
        <v>3.06092E-2</v>
      </c>
      <c r="AA15" s="19" t="str">
        <f t="shared" si="128"/>
        <v>св.200</v>
      </c>
      <c r="AB15" s="31">
        <v>200000</v>
      </c>
      <c r="AC15" s="31">
        <v>6504.23</v>
      </c>
      <c r="AD15" s="31">
        <v>26033.42</v>
      </c>
      <c r="AE15" s="19">
        <f t="shared" si="103"/>
        <v>3.2521149999999999E-2</v>
      </c>
      <c r="AF15" s="19">
        <f t="shared" si="129"/>
        <v>0.24984154982326565</v>
      </c>
      <c r="AG15" s="31">
        <v>1300000</v>
      </c>
      <c r="AH15" s="31">
        <v>217152.78</v>
      </c>
      <c r="AI15" s="31">
        <v>309259.14</v>
      </c>
      <c r="AJ15" s="19">
        <f t="shared" si="104"/>
        <v>0.16704060000000001</v>
      </c>
      <c r="AK15" s="19">
        <f t="shared" si="130"/>
        <v>0.70217093664555874</v>
      </c>
      <c r="AL15" s="31"/>
      <c r="AM15" s="31"/>
      <c r="AN15" s="20"/>
      <c r="AO15" s="19" t="str">
        <f t="shared" si="172"/>
        <v xml:space="preserve"> </v>
      </c>
      <c r="AP15" s="19" t="str">
        <f t="shared" si="131"/>
        <v xml:space="preserve"> </v>
      </c>
      <c r="AQ15" s="6">
        <f t="shared" si="169"/>
        <v>59100</v>
      </c>
      <c r="AR15" s="6">
        <f t="shared" si="170"/>
        <v>29552.52</v>
      </c>
      <c r="AS15" s="6">
        <f t="shared" ref="AS15:AS17" si="174">AX15+BC15+BH15+BM15+BR15+BW15+CB15+CG15+DA15+DF15+DN15+CV15+DJ15</f>
        <v>29552.52</v>
      </c>
      <c r="AT15" s="19">
        <f t="shared" si="106"/>
        <v>0.5000426395939086</v>
      </c>
      <c r="AU15" s="19">
        <f t="shared" si="132"/>
        <v>1</v>
      </c>
      <c r="AV15" s="31"/>
      <c r="AW15" s="31"/>
      <c r="AX15" s="6"/>
      <c r="AY15" s="19" t="str">
        <f t="shared" si="107"/>
        <v xml:space="preserve"> </v>
      </c>
      <c r="AZ15" s="19" t="str">
        <f t="shared" si="133"/>
        <v xml:space="preserve"> </v>
      </c>
      <c r="BA15" s="31"/>
      <c r="BB15" s="31"/>
      <c r="BC15" s="20"/>
      <c r="BD15" s="19" t="str">
        <f t="shared" si="134"/>
        <v xml:space="preserve"> </v>
      </c>
      <c r="BE15" s="19" t="str">
        <f t="shared" si="135"/>
        <v xml:space="preserve"> </v>
      </c>
      <c r="BF15" s="31">
        <v>59100</v>
      </c>
      <c r="BG15" s="31">
        <v>29552.52</v>
      </c>
      <c r="BH15" s="31">
        <v>29552.52</v>
      </c>
      <c r="BI15" s="19">
        <f t="shared" si="110"/>
        <v>0.5000426395939086</v>
      </c>
      <c r="BJ15" s="19">
        <f t="shared" si="136"/>
        <v>1</v>
      </c>
      <c r="BK15" s="31">
        <v>0</v>
      </c>
      <c r="BL15" s="31">
        <v>0</v>
      </c>
      <c r="BM15" s="20"/>
      <c r="BN15" s="19" t="str">
        <f t="shared" si="161"/>
        <v xml:space="preserve"> </v>
      </c>
      <c r="BO15" s="19" t="str">
        <f t="shared" si="137"/>
        <v xml:space="preserve"> </v>
      </c>
      <c r="BP15" s="31"/>
      <c r="BQ15" s="31"/>
      <c r="BR15" s="20"/>
      <c r="BS15" s="19" t="str">
        <f t="shared" si="111"/>
        <v xml:space="preserve"> </v>
      </c>
      <c r="BT15" s="19" t="str">
        <f t="shared" si="171"/>
        <v xml:space="preserve"> </v>
      </c>
      <c r="BU15" s="31">
        <v>0</v>
      </c>
      <c r="BV15" s="31">
        <v>0</v>
      </c>
      <c r="BW15" s="20"/>
      <c r="BX15" s="19" t="str">
        <f t="shared" si="113"/>
        <v xml:space="preserve"> </v>
      </c>
      <c r="BY15" s="19" t="str">
        <f t="shared" si="139"/>
        <v xml:space="preserve"> </v>
      </c>
      <c r="BZ15" s="31"/>
      <c r="CA15" s="31"/>
      <c r="CB15" s="20"/>
      <c r="CC15" s="19" t="str">
        <f t="shared" si="114"/>
        <v xml:space="preserve"> </v>
      </c>
      <c r="CD15" s="19" t="str">
        <f t="shared" si="140"/>
        <v xml:space="preserve"> </v>
      </c>
      <c r="CE15" s="18">
        <f t="shared" si="167"/>
        <v>0</v>
      </c>
      <c r="CF15" s="18">
        <f t="shared" si="168"/>
        <v>0</v>
      </c>
      <c r="CG15" s="31"/>
      <c r="CH15" s="19" t="str">
        <f t="shared" si="141"/>
        <v xml:space="preserve"> </v>
      </c>
      <c r="CI15" s="19" t="str">
        <f t="shared" si="157"/>
        <v xml:space="preserve"> </v>
      </c>
      <c r="CJ15" s="31"/>
      <c r="CK15" s="31"/>
      <c r="CL15" s="20"/>
      <c r="CM15" s="19" t="str">
        <f t="shared" si="142"/>
        <v xml:space="preserve"> </v>
      </c>
      <c r="CN15" s="19" t="str">
        <f t="shared" si="143"/>
        <v xml:space="preserve"> </v>
      </c>
      <c r="CO15" s="31"/>
      <c r="CP15" s="31"/>
      <c r="CQ15" s="31"/>
      <c r="CR15" s="19" t="str">
        <f t="shared" si="144"/>
        <v xml:space="preserve"> </v>
      </c>
      <c r="CS15" s="19" t="str">
        <f t="shared" si="145"/>
        <v xml:space="preserve"> </v>
      </c>
      <c r="CT15" s="31"/>
      <c r="CU15" s="31"/>
      <c r="CV15" s="20"/>
      <c r="CW15" s="19" t="str">
        <f t="shared" si="146"/>
        <v xml:space="preserve"> </v>
      </c>
      <c r="CX15" s="19" t="str">
        <f t="shared" si="147"/>
        <v xml:space="preserve"> </v>
      </c>
      <c r="CY15" s="31"/>
      <c r="CZ15" s="31"/>
      <c r="DA15" s="20"/>
      <c r="DB15" s="19" t="str">
        <f t="shared" si="118"/>
        <v xml:space="preserve"> </v>
      </c>
      <c r="DC15" s="19" t="str">
        <f t="shared" si="148"/>
        <v xml:space="preserve"> </v>
      </c>
      <c r="DD15" s="31"/>
      <c r="DE15" s="31"/>
      <c r="DF15" s="25"/>
      <c r="DG15" s="19" t="str">
        <f t="shared" si="120"/>
        <v xml:space="preserve"> </v>
      </c>
      <c r="DH15" s="19" t="str">
        <f t="shared" si="149"/>
        <v xml:space="preserve"> </v>
      </c>
      <c r="DI15" s="31"/>
      <c r="DJ15" s="20"/>
      <c r="DK15" s="19" t="str">
        <f t="shared" si="150"/>
        <v xml:space="preserve"> </v>
      </c>
      <c r="DL15" s="31"/>
      <c r="DM15" s="31"/>
      <c r="DN15" s="6"/>
      <c r="DO15" s="19" t="str">
        <f t="shared" si="121"/>
        <v xml:space="preserve"> </v>
      </c>
      <c r="DP15" s="19" t="str">
        <f t="shared" si="151"/>
        <v xml:space="preserve"> </v>
      </c>
    </row>
    <row r="16" spans="1:120" s="59" customFormat="1" ht="15.75" customHeight="1" outlineLevel="1" x14ac:dyDescent="0.25">
      <c r="A16" s="11">
        <v>9</v>
      </c>
      <c r="B16" s="5" t="s">
        <v>34</v>
      </c>
      <c r="C16" s="18">
        <f t="shared" si="164"/>
        <v>801632</v>
      </c>
      <c r="D16" s="18">
        <f t="shared" si="164"/>
        <v>268018.45999999996</v>
      </c>
      <c r="E16" s="18">
        <f t="shared" si="164"/>
        <v>289616.30000000005</v>
      </c>
      <c r="F16" s="19">
        <f t="shared" si="98"/>
        <v>0.33434101932058596</v>
      </c>
      <c r="G16" s="19">
        <f t="shared" si="123"/>
        <v>0.92542602056583112</v>
      </c>
      <c r="H16" s="10">
        <f t="shared" si="165"/>
        <v>785882</v>
      </c>
      <c r="I16" s="14">
        <f t="shared" si="165"/>
        <v>260143.63999999998</v>
      </c>
      <c r="J16" s="10">
        <f t="shared" si="165"/>
        <v>262410.36000000004</v>
      </c>
      <c r="K16" s="19">
        <f t="shared" si="99"/>
        <v>0.33102124746463207</v>
      </c>
      <c r="L16" s="19">
        <f t="shared" si="125"/>
        <v>0.99136192641174659</v>
      </c>
      <c r="M16" s="31">
        <v>79882</v>
      </c>
      <c r="N16" s="31">
        <v>47698.77</v>
      </c>
      <c r="O16" s="31">
        <v>53070.63</v>
      </c>
      <c r="P16" s="19">
        <f t="shared" si="100"/>
        <v>0.59711537017100214</v>
      </c>
      <c r="Q16" s="19">
        <f t="shared" si="126"/>
        <v>0.898779042193394</v>
      </c>
      <c r="R16" s="31"/>
      <c r="S16" s="31"/>
      <c r="T16" s="20"/>
      <c r="U16" s="19" t="str">
        <f t="shared" si="101"/>
        <v xml:space="preserve"> </v>
      </c>
      <c r="V16" s="19" t="str">
        <f t="shared" si="173"/>
        <v xml:space="preserve"> </v>
      </c>
      <c r="W16" s="31">
        <v>0</v>
      </c>
      <c r="X16" s="31">
        <v>0</v>
      </c>
      <c r="Y16" s="31"/>
      <c r="Z16" s="19" t="str">
        <f t="shared" si="102"/>
        <v xml:space="preserve"> </v>
      </c>
      <c r="AA16" s="19" t="str">
        <f>IF(Y16=0," ",IF(X16/Y16*100&gt;200,"св.200",X16/Y16))</f>
        <v xml:space="preserve"> </v>
      </c>
      <c r="AB16" s="31">
        <v>36000</v>
      </c>
      <c r="AC16" s="31">
        <v>4564.54</v>
      </c>
      <c r="AD16" s="31">
        <v>10015.06</v>
      </c>
      <c r="AE16" s="19">
        <f t="shared" si="103"/>
        <v>0.12679277777777778</v>
      </c>
      <c r="AF16" s="19">
        <f t="shared" si="129"/>
        <v>0.45576761397335613</v>
      </c>
      <c r="AG16" s="31">
        <v>670000</v>
      </c>
      <c r="AH16" s="31">
        <v>207880.33</v>
      </c>
      <c r="AI16" s="31">
        <v>199324.67</v>
      </c>
      <c r="AJ16" s="19">
        <f t="shared" si="104"/>
        <v>0.31026914925373134</v>
      </c>
      <c r="AK16" s="19">
        <f t="shared" si="130"/>
        <v>1.0429232367473629</v>
      </c>
      <c r="AL16" s="31"/>
      <c r="AM16" s="31"/>
      <c r="AN16" s="20"/>
      <c r="AO16" s="19" t="str">
        <f t="shared" si="172"/>
        <v xml:space="preserve"> </v>
      </c>
      <c r="AP16" s="19" t="str">
        <f t="shared" si="131"/>
        <v xml:space="preserve"> </v>
      </c>
      <c r="AQ16" s="6">
        <f t="shared" si="169"/>
        <v>15750</v>
      </c>
      <c r="AR16" s="6">
        <f t="shared" si="170"/>
        <v>7874.82</v>
      </c>
      <c r="AS16" s="6">
        <f t="shared" si="174"/>
        <v>27205.940000000002</v>
      </c>
      <c r="AT16" s="19">
        <f t="shared" si="106"/>
        <v>0.49998857142857139</v>
      </c>
      <c r="AU16" s="19">
        <f t="shared" si="132"/>
        <v>0.28945222991743713</v>
      </c>
      <c r="AV16" s="31"/>
      <c r="AW16" s="31"/>
      <c r="AX16" s="6"/>
      <c r="AY16" s="19" t="str">
        <f t="shared" si="107"/>
        <v xml:space="preserve"> </v>
      </c>
      <c r="AZ16" s="19" t="str">
        <f t="shared" si="133"/>
        <v xml:space="preserve"> </v>
      </c>
      <c r="BA16" s="31"/>
      <c r="BB16" s="31"/>
      <c r="BC16" s="20"/>
      <c r="BD16" s="19" t="str">
        <f t="shared" si="134"/>
        <v xml:space="preserve"> </v>
      </c>
      <c r="BE16" s="19" t="str">
        <f t="shared" si="135"/>
        <v xml:space="preserve"> </v>
      </c>
      <c r="BF16" s="31">
        <v>15750</v>
      </c>
      <c r="BG16" s="31">
        <v>7874.82</v>
      </c>
      <c r="BH16" s="31">
        <v>8969.94</v>
      </c>
      <c r="BI16" s="19">
        <f t="shared" si="110"/>
        <v>0.49998857142857139</v>
      </c>
      <c r="BJ16" s="19">
        <f t="shared" si="136"/>
        <v>0.87791222683763759</v>
      </c>
      <c r="BK16" s="31">
        <v>0</v>
      </c>
      <c r="BL16" s="31">
        <v>0</v>
      </c>
      <c r="BM16" s="20"/>
      <c r="BN16" s="19" t="str">
        <f t="shared" si="161"/>
        <v xml:space="preserve"> </v>
      </c>
      <c r="BO16" s="19" t="str">
        <f t="shared" si="137"/>
        <v xml:space="preserve"> </v>
      </c>
      <c r="BP16" s="31"/>
      <c r="BQ16" s="31"/>
      <c r="BR16" s="20"/>
      <c r="BS16" s="19" t="str">
        <f t="shared" si="111"/>
        <v xml:space="preserve"> </v>
      </c>
      <c r="BT16" s="19" t="str">
        <f t="shared" si="171"/>
        <v xml:space="preserve"> </v>
      </c>
      <c r="BU16" s="31">
        <v>0</v>
      </c>
      <c r="BV16" s="31">
        <v>0</v>
      </c>
      <c r="BW16" s="20"/>
      <c r="BX16" s="19" t="str">
        <f t="shared" si="113"/>
        <v xml:space="preserve"> </v>
      </c>
      <c r="BY16" s="19" t="str">
        <f t="shared" si="139"/>
        <v xml:space="preserve"> </v>
      </c>
      <c r="BZ16" s="31"/>
      <c r="CA16" s="31"/>
      <c r="CB16" s="20">
        <v>7000</v>
      </c>
      <c r="CC16" s="19" t="str">
        <f t="shared" si="114"/>
        <v xml:space="preserve"> </v>
      </c>
      <c r="CD16" s="19">
        <f t="shared" si="140"/>
        <v>0</v>
      </c>
      <c r="CE16" s="18">
        <f t="shared" si="167"/>
        <v>0</v>
      </c>
      <c r="CF16" s="18">
        <f t="shared" si="168"/>
        <v>0</v>
      </c>
      <c r="CG16" s="6">
        <v>11236</v>
      </c>
      <c r="CH16" s="19" t="str">
        <f t="shared" si="141"/>
        <v xml:space="preserve"> </v>
      </c>
      <c r="CI16" s="19">
        <f t="shared" si="157"/>
        <v>0</v>
      </c>
      <c r="CJ16" s="31"/>
      <c r="CK16" s="31"/>
      <c r="CL16" s="20"/>
      <c r="CM16" s="19" t="str">
        <f t="shared" si="142"/>
        <v xml:space="preserve"> </v>
      </c>
      <c r="CN16" s="19" t="str">
        <f t="shared" si="143"/>
        <v xml:space="preserve"> </v>
      </c>
      <c r="CO16" s="31"/>
      <c r="CP16" s="31"/>
      <c r="CQ16" s="20">
        <v>11236</v>
      </c>
      <c r="CR16" s="19" t="str">
        <f t="shared" si="144"/>
        <v xml:space="preserve"> </v>
      </c>
      <c r="CS16" s="19">
        <f t="shared" si="145"/>
        <v>0</v>
      </c>
      <c r="CT16" s="31"/>
      <c r="CU16" s="31"/>
      <c r="CV16" s="20"/>
      <c r="CW16" s="19" t="str">
        <f t="shared" si="146"/>
        <v xml:space="preserve"> </v>
      </c>
      <c r="CX16" s="19" t="str">
        <f t="shared" si="147"/>
        <v xml:space="preserve"> </v>
      </c>
      <c r="CY16" s="31"/>
      <c r="CZ16" s="31"/>
      <c r="DA16" s="20"/>
      <c r="DB16" s="19" t="str">
        <f t="shared" si="118"/>
        <v xml:space="preserve"> </v>
      </c>
      <c r="DC16" s="19" t="str">
        <f t="shared" si="148"/>
        <v xml:space="preserve"> </v>
      </c>
      <c r="DD16" s="31"/>
      <c r="DE16" s="31"/>
      <c r="DF16" s="25"/>
      <c r="DG16" s="19" t="str">
        <f t="shared" si="120"/>
        <v xml:space="preserve"> </v>
      </c>
      <c r="DH16" s="19" t="str">
        <f t="shared" si="149"/>
        <v xml:space="preserve"> </v>
      </c>
      <c r="DI16" s="31"/>
      <c r="DJ16" s="20"/>
      <c r="DK16" s="19" t="str">
        <f t="shared" si="150"/>
        <v xml:space="preserve"> </v>
      </c>
      <c r="DL16" s="31"/>
      <c r="DM16" s="31"/>
      <c r="DN16" s="6"/>
      <c r="DO16" s="19" t="str">
        <f t="shared" si="121"/>
        <v xml:space="preserve"> </v>
      </c>
      <c r="DP16" s="19" t="str">
        <f t="shared" si="151"/>
        <v xml:space="preserve"> </v>
      </c>
    </row>
    <row r="17" spans="1:120" s="59" customFormat="1" ht="15.75" customHeight="1" outlineLevel="1" x14ac:dyDescent="0.25">
      <c r="A17" s="11">
        <v>10</v>
      </c>
      <c r="B17" s="5" t="s">
        <v>79</v>
      </c>
      <c r="C17" s="18">
        <f t="shared" si="164"/>
        <v>1695750</v>
      </c>
      <c r="D17" s="18">
        <f t="shared" si="164"/>
        <v>532544</v>
      </c>
      <c r="E17" s="18">
        <f t="shared" si="164"/>
        <v>549681.99</v>
      </c>
      <c r="F17" s="19">
        <f t="shared" si="98"/>
        <v>0.31404629220109098</v>
      </c>
      <c r="G17" s="19">
        <f t="shared" si="123"/>
        <v>0.96882199105704736</v>
      </c>
      <c r="H17" s="10">
        <f t="shared" si="165"/>
        <v>1692750</v>
      </c>
      <c r="I17" s="14">
        <f t="shared" si="165"/>
        <v>531044</v>
      </c>
      <c r="J17" s="10">
        <f t="shared" si="165"/>
        <v>489149.10000000003</v>
      </c>
      <c r="K17" s="19">
        <f t="shared" si="99"/>
        <v>0.31371673312656917</v>
      </c>
      <c r="L17" s="19">
        <f t="shared" si="125"/>
        <v>1.0856485272077572</v>
      </c>
      <c r="M17" s="31">
        <v>278500</v>
      </c>
      <c r="N17" s="31">
        <v>165319.25</v>
      </c>
      <c r="O17" s="31">
        <v>130974.27</v>
      </c>
      <c r="P17" s="19">
        <f t="shared" si="100"/>
        <v>0.59360592459605022</v>
      </c>
      <c r="Q17" s="19">
        <f t="shared" si="126"/>
        <v>1.2622269244180555</v>
      </c>
      <c r="R17" s="31"/>
      <c r="S17" s="31"/>
      <c r="T17" s="20"/>
      <c r="U17" s="19" t="str">
        <f t="shared" si="101"/>
        <v xml:space="preserve"> </v>
      </c>
      <c r="V17" s="19" t="str">
        <f t="shared" si="173"/>
        <v xml:space="preserve"> </v>
      </c>
      <c r="W17" s="31">
        <v>1000</v>
      </c>
      <c r="X17" s="31">
        <v>0</v>
      </c>
      <c r="Y17" s="6"/>
      <c r="Z17" s="19" t="str">
        <f t="shared" si="102"/>
        <v xml:space="preserve"> </v>
      </c>
      <c r="AA17" s="19" t="str">
        <f>IF(X17=0," ",IF(X17/Y17*100&gt;200,"св.200",X17/Y17))</f>
        <v xml:space="preserve"> </v>
      </c>
      <c r="AB17" s="31">
        <v>72000</v>
      </c>
      <c r="AC17" s="31">
        <v>15033.55</v>
      </c>
      <c r="AD17" s="31">
        <v>-613.41</v>
      </c>
      <c r="AE17" s="19">
        <f t="shared" si="103"/>
        <v>0.20879930555555554</v>
      </c>
      <c r="AF17" s="19">
        <f t="shared" ref="AF17" si="175">IF(AD17=0," ",IF(AC17/AD17*100&gt;200,"св.200",AC17/AD17))</f>
        <v>-24.508159306173685</v>
      </c>
      <c r="AG17" s="31">
        <v>1341250</v>
      </c>
      <c r="AH17" s="31">
        <v>350691.2</v>
      </c>
      <c r="AI17" s="31">
        <v>358788.24</v>
      </c>
      <c r="AJ17" s="19">
        <f t="shared" si="104"/>
        <v>0.26146594594594597</v>
      </c>
      <c r="AK17" s="19">
        <f t="shared" si="130"/>
        <v>0.97743225920671206</v>
      </c>
      <c r="AL17" s="31"/>
      <c r="AM17" s="31"/>
      <c r="AN17" s="20"/>
      <c r="AO17" s="19" t="str">
        <f t="shared" si="172"/>
        <v xml:space="preserve"> </v>
      </c>
      <c r="AP17" s="19" t="str">
        <f t="shared" si="131"/>
        <v xml:space="preserve"> </v>
      </c>
      <c r="AQ17" s="6">
        <f t="shared" si="169"/>
        <v>3000</v>
      </c>
      <c r="AR17" s="6">
        <f t="shared" si="170"/>
        <v>1500</v>
      </c>
      <c r="AS17" s="6">
        <f t="shared" si="174"/>
        <v>60532.89</v>
      </c>
      <c r="AT17" s="19">
        <f t="shared" si="106"/>
        <v>0.5</v>
      </c>
      <c r="AU17" s="19">
        <f>IF(AR17=0," ",IF(AR17/AS17*100&gt;200,"св.200",AR17/AS17))</f>
        <v>2.4779917165692899E-2</v>
      </c>
      <c r="AV17" s="31"/>
      <c r="AW17" s="31"/>
      <c r="AX17" s="6"/>
      <c r="AY17" s="19" t="str">
        <f t="shared" si="107"/>
        <v xml:space="preserve"> </v>
      </c>
      <c r="AZ17" s="19" t="str">
        <f t="shared" si="133"/>
        <v xml:space="preserve"> </v>
      </c>
      <c r="BA17" s="31">
        <v>3000</v>
      </c>
      <c r="BB17" s="31">
        <v>1500</v>
      </c>
      <c r="BC17" s="20">
        <v>1500</v>
      </c>
      <c r="BD17" s="19">
        <f t="shared" si="134"/>
        <v>0.5</v>
      </c>
      <c r="BE17" s="19">
        <f t="shared" si="135"/>
        <v>1</v>
      </c>
      <c r="BF17" s="31">
        <v>0</v>
      </c>
      <c r="BG17" s="31">
        <v>0</v>
      </c>
      <c r="BH17" s="6"/>
      <c r="BI17" s="19" t="str">
        <f t="shared" si="110"/>
        <v xml:space="preserve"> </v>
      </c>
      <c r="BJ17" s="19" t="str">
        <f>IF(BG17=0," ",IF(BG17/BH17*100&gt;200,"св.200",BG17/BH17))</f>
        <v xml:space="preserve"> </v>
      </c>
      <c r="BK17" s="31">
        <v>0</v>
      </c>
      <c r="BL17" s="31">
        <v>0</v>
      </c>
      <c r="BM17" s="31"/>
      <c r="BN17" s="19" t="str">
        <f t="shared" si="161"/>
        <v xml:space="preserve"> </v>
      </c>
      <c r="BO17" s="19" t="str">
        <f t="shared" si="137"/>
        <v xml:space="preserve"> </v>
      </c>
      <c r="BP17" s="31"/>
      <c r="BQ17" s="31"/>
      <c r="BR17" s="20"/>
      <c r="BS17" s="19" t="str">
        <f t="shared" si="111"/>
        <v xml:space="preserve"> </v>
      </c>
      <c r="BT17" s="19" t="str">
        <f t="shared" si="171"/>
        <v xml:space="preserve"> </v>
      </c>
      <c r="BU17" s="31">
        <v>0</v>
      </c>
      <c r="BV17" s="31">
        <v>0</v>
      </c>
      <c r="BW17" s="20"/>
      <c r="BX17" s="19" t="str">
        <f t="shared" si="113"/>
        <v xml:space="preserve"> </v>
      </c>
      <c r="BY17" s="19" t="str">
        <f t="shared" si="139"/>
        <v xml:space="preserve"> </v>
      </c>
      <c r="BZ17" s="31"/>
      <c r="CA17" s="31"/>
      <c r="CB17" s="20"/>
      <c r="CC17" s="19" t="str">
        <f t="shared" si="114"/>
        <v xml:space="preserve"> </v>
      </c>
      <c r="CD17" s="19" t="str">
        <f t="shared" si="140"/>
        <v xml:space="preserve"> </v>
      </c>
      <c r="CE17" s="18">
        <f t="shared" si="167"/>
        <v>0</v>
      </c>
      <c r="CF17" s="18">
        <f t="shared" si="168"/>
        <v>0</v>
      </c>
      <c r="CG17" s="6">
        <v>59032.89</v>
      </c>
      <c r="CH17" s="19" t="str">
        <f t="shared" si="141"/>
        <v xml:space="preserve"> </v>
      </c>
      <c r="CI17" s="19">
        <f t="shared" si="157"/>
        <v>0</v>
      </c>
      <c r="CJ17" s="31"/>
      <c r="CK17" s="31"/>
      <c r="CL17" s="20"/>
      <c r="CM17" s="19" t="str">
        <f t="shared" si="142"/>
        <v xml:space="preserve"> </v>
      </c>
      <c r="CN17" s="19" t="str">
        <f t="shared" si="143"/>
        <v xml:space="preserve"> </v>
      </c>
      <c r="CO17" s="31"/>
      <c r="CP17" s="31"/>
      <c r="CQ17" s="20">
        <v>59032.89</v>
      </c>
      <c r="CR17" s="19" t="str">
        <f t="shared" si="144"/>
        <v xml:space="preserve"> </v>
      </c>
      <c r="CS17" s="19">
        <f t="shared" si="145"/>
        <v>0</v>
      </c>
      <c r="CT17" s="31"/>
      <c r="CU17" s="31"/>
      <c r="CV17" s="20"/>
      <c r="CW17" s="19" t="str">
        <f t="shared" si="146"/>
        <v xml:space="preserve"> </v>
      </c>
      <c r="CX17" s="19" t="str">
        <f t="shared" si="147"/>
        <v xml:space="preserve"> </v>
      </c>
      <c r="CY17" s="31"/>
      <c r="CZ17" s="31"/>
      <c r="DA17" s="20"/>
      <c r="DB17" s="19" t="str">
        <f t="shared" si="118"/>
        <v xml:space="preserve"> </v>
      </c>
      <c r="DC17" s="19" t="str">
        <f t="shared" si="148"/>
        <v xml:space="preserve"> </v>
      </c>
      <c r="DD17" s="31"/>
      <c r="DE17" s="31"/>
      <c r="DF17" s="25"/>
      <c r="DG17" s="19" t="str">
        <f t="shared" si="120"/>
        <v xml:space="preserve"> </v>
      </c>
      <c r="DH17" s="19" t="str">
        <f t="shared" si="149"/>
        <v xml:space="preserve"> </v>
      </c>
      <c r="DI17" s="31"/>
      <c r="DJ17" s="20"/>
      <c r="DK17" s="19" t="str">
        <f t="shared" si="150"/>
        <v xml:space="preserve"> </v>
      </c>
      <c r="DL17" s="31"/>
      <c r="DM17" s="31"/>
      <c r="DN17" s="6"/>
      <c r="DO17" s="19" t="str">
        <f t="shared" si="121"/>
        <v xml:space="preserve"> </v>
      </c>
      <c r="DP17" s="19" t="str">
        <f t="shared" si="151"/>
        <v xml:space="preserve"> </v>
      </c>
    </row>
    <row r="18" spans="1:120" s="58" customFormat="1" ht="32.1" customHeight="1" x14ac:dyDescent="0.25">
      <c r="A18" s="12"/>
      <c r="B18" s="4" t="s">
        <v>139</v>
      </c>
      <c r="C18" s="24">
        <f>SUM(C19:C23)</f>
        <v>45749331.909999996</v>
      </c>
      <c r="D18" s="24">
        <f>SUM(D19:D23)</f>
        <v>21362294.239999998</v>
      </c>
      <c r="E18" s="24">
        <f>SUM(E19:E23)</f>
        <v>22448048.520000003</v>
      </c>
      <c r="F18" s="16">
        <f t="shared" si="98"/>
        <v>0.46694221200923325</v>
      </c>
      <c r="G18" s="16">
        <f t="shared" si="123"/>
        <v>0.9516325760329386</v>
      </c>
      <c r="H18" s="15">
        <f>SUM(H19:H23)</f>
        <v>40805117.409999996</v>
      </c>
      <c r="I18" s="15">
        <f>SUM(I19:I23)</f>
        <v>19078027.879999999</v>
      </c>
      <c r="J18" s="15">
        <f>SUM(J19:J23)</f>
        <v>20834185.990000002</v>
      </c>
      <c r="K18" s="16">
        <f t="shared" si="99"/>
        <v>0.46754008053226676</v>
      </c>
      <c r="L18" s="16">
        <f t="shared" si="125"/>
        <v>0.91570786058822151</v>
      </c>
      <c r="M18" s="15">
        <f>SUM(M19:M23)</f>
        <v>26581000</v>
      </c>
      <c r="N18" s="15">
        <f>SUM(N19:N23)</f>
        <v>14002201.27</v>
      </c>
      <c r="O18" s="15">
        <f>SUM(O19:O23)</f>
        <v>13044488.699999999</v>
      </c>
      <c r="P18" s="16">
        <f t="shared" si="100"/>
        <v>0.52677481170761065</v>
      </c>
      <c r="Q18" s="16">
        <f t="shared" si="126"/>
        <v>1.0734189428214231</v>
      </c>
      <c r="R18" s="15">
        <f>SUM(R19:R23)</f>
        <v>2645117.41</v>
      </c>
      <c r="S18" s="15">
        <f>SUM(S19:S23)</f>
        <v>1105349.96</v>
      </c>
      <c r="T18" s="15">
        <f>SUM(T19:T23)</f>
        <v>1272333.52</v>
      </c>
      <c r="U18" s="16">
        <f t="shared" si="101"/>
        <v>0.41788313661282805</v>
      </c>
      <c r="V18" s="16">
        <f t="shared" si="127"/>
        <v>0.8687580281623013</v>
      </c>
      <c r="W18" s="15">
        <f>SUM(W19:W23)</f>
        <v>472000</v>
      </c>
      <c r="X18" s="15">
        <f>SUM(X19:X23)</f>
        <v>257734.06000000003</v>
      </c>
      <c r="Y18" s="15">
        <f>SUM(Y19:Y23)</f>
        <v>2510142.67</v>
      </c>
      <c r="Z18" s="16">
        <f t="shared" si="102"/>
        <v>0.54604673728813569</v>
      </c>
      <c r="AA18" s="16">
        <f t="shared" si="128"/>
        <v>0.10267705620095292</v>
      </c>
      <c r="AB18" s="15">
        <f>SUM(AB19:AB23)</f>
        <v>1057000</v>
      </c>
      <c r="AC18" s="15">
        <f>SUM(AC19:AC23)</f>
        <v>150695.16999999998</v>
      </c>
      <c r="AD18" s="15">
        <f>SUM(AD19:AD23)</f>
        <v>171464.46000000002</v>
      </c>
      <c r="AE18" s="16">
        <f t="shared" si="103"/>
        <v>0.14256875118259224</v>
      </c>
      <c r="AF18" s="16">
        <f t="shared" si="129"/>
        <v>0.87887116665459397</v>
      </c>
      <c r="AG18" s="15">
        <f>SUM(AG19:AG23)</f>
        <v>10050000</v>
      </c>
      <c r="AH18" s="15">
        <f>SUM(AH19:AH23)</f>
        <v>3562047.42</v>
      </c>
      <c r="AI18" s="15">
        <f>SUM(AI19:AI23)</f>
        <v>3835756.64</v>
      </c>
      <c r="AJ18" s="16">
        <f t="shared" si="104"/>
        <v>0.35443257910447762</v>
      </c>
      <c r="AK18" s="16">
        <f t="shared" si="130"/>
        <v>0.9286427045069261</v>
      </c>
      <c r="AL18" s="15">
        <f>SUM(AL19:AL23)</f>
        <v>0</v>
      </c>
      <c r="AM18" s="15">
        <f>SUM(AM19:AM23)</f>
        <v>0</v>
      </c>
      <c r="AN18" s="15">
        <f>SUM(AN19:AN23)</f>
        <v>0</v>
      </c>
      <c r="AO18" s="21">
        <f>SUM(AO19:AO23)</f>
        <v>0</v>
      </c>
      <c r="AP18" s="16" t="str">
        <f t="shared" si="131"/>
        <v xml:space="preserve"> </v>
      </c>
      <c r="AQ18" s="15">
        <f>SUM(AQ19:AQ23)</f>
        <v>4944214.5</v>
      </c>
      <c r="AR18" s="15">
        <f t="shared" ref="AR18:AS18" si="176">SUM(AR19:AR23)</f>
        <v>2284266.36</v>
      </c>
      <c r="AS18" s="15">
        <f t="shared" si="176"/>
        <v>1613862.53</v>
      </c>
      <c r="AT18" s="16">
        <f t="shared" si="106"/>
        <v>0.4620079407962579</v>
      </c>
      <c r="AU18" s="16">
        <f t="shared" si="132"/>
        <v>1.4154033057573991</v>
      </c>
      <c r="AV18" s="15">
        <f>SUM(AV19:AV23)</f>
        <v>730000</v>
      </c>
      <c r="AW18" s="15">
        <f>SUM(AW19:AW23)</f>
        <v>317884.32</v>
      </c>
      <c r="AX18" s="15">
        <f>SUM(AX19:AX23)</f>
        <v>570325.06000000006</v>
      </c>
      <c r="AY18" s="16">
        <f t="shared" si="107"/>
        <v>0.43545797260273972</v>
      </c>
      <c r="AZ18" s="16">
        <f t="shared" si="133"/>
        <v>0.55737392987781387</v>
      </c>
      <c r="BA18" s="15">
        <f>SUM(BA19:BA23)</f>
        <v>0</v>
      </c>
      <c r="BB18" s="15">
        <f>SUM(BB19:BB23)</f>
        <v>0</v>
      </c>
      <c r="BC18" s="17">
        <f t="shared" ref="BC18" si="177">SUM(BC19:BC23)</f>
        <v>0</v>
      </c>
      <c r="BD18" s="16" t="str">
        <f t="shared" si="134"/>
        <v xml:space="preserve"> </v>
      </c>
      <c r="BE18" s="16" t="str">
        <f t="shared" si="135"/>
        <v xml:space="preserve"> </v>
      </c>
      <c r="BF18" s="15">
        <f>SUM(BF19:BF23)</f>
        <v>0</v>
      </c>
      <c r="BG18" s="15">
        <f>SUM(BG19:BG23)</f>
        <v>0</v>
      </c>
      <c r="BH18" s="17">
        <f t="shared" ref="BH18" si="178">SUM(BH19:BH23)</f>
        <v>0</v>
      </c>
      <c r="BI18" s="16" t="str">
        <f t="shared" si="110"/>
        <v xml:space="preserve"> </v>
      </c>
      <c r="BJ18" s="16" t="str">
        <f t="shared" si="136"/>
        <v xml:space="preserve"> </v>
      </c>
      <c r="BK18" s="15">
        <f>SUM(BK19:BK23)</f>
        <v>0</v>
      </c>
      <c r="BL18" s="15">
        <f>SUM(BL19:BL23)</f>
        <v>0</v>
      </c>
      <c r="BM18" s="15">
        <f>SUM(BM19:BM23)</f>
        <v>0</v>
      </c>
      <c r="BN18" s="16" t="str">
        <f t="shared" ref="BN18:BN42" si="179">IF(BL18&lt;=0," ",IF(BK18&lt;=0," ",IF(BL18/BK18*100&gt;200,"СВ.200",BL18/BK18)))</f>
        <v xml:space="preserve"> </v>
      </c>
      <c r="BO18" s="16" t="str">
        <f t="shared" si="137"/>
        <v xml:space="preserve"> </v>
      </c>
      <c r="BP18" s="15">
        <f>SUM(BP19:BP23)</f>
        <v>1885000</v>
      </c>
      <c r="BQ18" s="15">
        <f>SUM(BQ19:BQ23)</f>
        <v>469766.62</v>
      </c>
      <c r="BR18" s="15">
        <f>SUM(BR19:BR23)</f>
        <v>343109.76</v>
      </c>
      <c r="BS18" s="16">
        <f t="shared" si="111"/>
        <v>0.24921306100795756</v>
      </c>
      <c r="BT18" s="16">
        <f t="shared" si="171"/>
        <v>1.3691438564732172</v>
      </c>
      <c r="BU18" s="15">
        <f>SUM(BU19:BU23)</f>
        <v>317000</v>
      </c>
      <c r="BV18" s="15">
        <f>SUM(BV19:BV23)</f>
        <v>128810</v>
      </c>
      <c r="BW18" s="15">
        <f>SUM(BW19:BW23)</f>
        <v>197146</v>
      </c>
      <c r="BX18" s="16">
        <f t="shared" si="113"/>
        <v>0.40634069400630912</v>
      </c>
      <c r="BY18" s="16">
        <f t="shared" si="139"/>
        <v>0.65337364186947744</v>
      </c>
      <c r="BZ18" s="15">
        <f>SUM(BZ19:BZ23)</f>
        <v>0</v>
      </c>
      <c r="CA18" s="15">
        <f>SUM(CA19:CA23)</f>
        <v>0</v>
      </c>
      <c r="CB18" s="15">
        <f>SUM(CB19:CB23)</f>
        <v>0</v>
      </c>
      <c r="CC18" s="16" t="str">
        <f t="shared" ref="CC18:CC49" si="180">IF(CA18&lt;=0," ",IF(BZ18&lt;=0," ",IF(CA18/BZ18*100&gt;200,"СВ.200",CA18/BZ18)))</f>
        <v xml:space="preserve"> </v>
      </c>
      <c r="CD18" s="16" t="str">
        <f t="shared" si="140"/>
        <v xml:space="preserve"> </v>
      </c>
      <c r="CE18" s="24">
        <f>SUM(CE19:CE23)</f>
        <v>1395114</v>
      </c>
      <c r="CF18" s="24">
        <f>SUM(CF19:CF23)</f>
        <v>65158.25</v>
      </c>
      <c r="CG18" s="34">
        <f>SUM(CG19:CG23)</f>
        <v>181477.21</v>
      </c>
      <c r="CH18" s="16">
        <f t="shared" si="141"/>
        <v>4.6704606218559916E-2</v>
      </c>
      <c r="CI18" s="16">
        <f t="shared" si="157"/>
        <v>0.35904370581848821</v>
      </c>
      <c r="CJ18" s="15">
        <f>SUM(CJ19:CJ23)</f>
        <v>1395114</v>
      </c>
      <c r="CK18" s="15">
        <f>SUM(CK19:CK23)</f>
        <v>65158.25</v>
      </c>
      <c r="CL18" s="17">
        <f>SUM(CL19:CL23)</f>
        <v>181477.21</v>
      </c>
      <c r="CM18" s="16">
        <f t="shared" si="142"/>
        <v>4.6704606218559916E-2</v>
      </c>
      <c r="CN18" s="16">
        <f t="shared" si="143"/>
        <v>0.35904370581848821</v>
      </c>
      <c r="CO18" s="15">
        <f>SUM(CO19:CO23)</f>
        <v>0</v>
      </c>
      <c r="CP18" s="15">
        <f>SUM(CP19:CP23)</f>
        <v>0</v>
      </c>
      <c r="CQ18" s="17">
        <f t="shared" ref="CQ18" si="181">SUM(CQ19:CQ23)</f>
        <v>0</v>
      </c>
      <c r="CR18" s="16" t="str">
        <f t="shared" si="144"/>
        <v xml:space="preserve"> </v>
      </c>
      <c r="CS18" s="16" t="str">
        <f t="shared" si="145"/>
        <v xml:space="preserve"> </v>
      </c>
      <c r="CT18" s="15">
        <f>SUM(CT19:CT23)</f>
        <v>0</v>
      </c>
      <c r="CU18" s="15">
        <f>SUM(CU19:CU23)</f>
        <v>0</v>
      </c>
      <c r="CV18" s="17">
        <f t="shared" ref="CV18" si="182">SUM(CV19:CV23)</f>
        <v>0</v>
      </c>
      <c r="CW18" s="43" t="str">
        <f t="shared" si="146"/>
        <v xml:space="preserve"> </v>
      </c>
      <c r="CX18" s="43" t="str">
        <f t="shared" si="147"/>
        <v xml:space="preserve"> </v>
      </c>
      <c r="CY18" s="15">
        <f>SUM(CY19:CY23)</f>
        <v>500000</v>
      </c>
      <c r="CZ18" s="15">
        <f>SUM(CZ19:CZ23)</f>
        <v>377017.14</v>
      </c>
      <c r="DA18" s="15">
        <f>SUM(DA19:DA23)</f>
        <v>288933.71999999997</v>
      </c>
      <c r="DB18" s="16">
        <f t="shared" si="118"/>
        <v>0.75403428000000006</v>
      </c>
      <c r="DC18" s="16">
        <f t="shared" si="148"/>
        <v>1.3048568370628393</v>
      </c>
      <c r="DD18" s="15">
        <f>SUM(DD19:DD23)</f>
        <v>0</v>
      </c>
      <c r="DE18" s="15">
        <f>SUM(DE19:DE23)</f>
        <v>400</v>
      </c>
      <c r="DF18" s="26">
        <f>SUM(DF19:DF23)</f>
        <v>32180.73</v>
      </c>
      <c r="DG18" s="16" t="str">
        <f t="shared" si="120"/>
        <v xml:space="preserve"> </v>
      </c>
      <c r="DH18" s="16">
        <f t="shared" si="149"/>
        <v>1.2429798826813438E-2</v>
      </c>
      <c r="DI18" s="15">
        <f>SUM(DI19:DI23)</f>
        <v>846411</v>
      </c>
      <c r="DJ18" s="15">
        <f>SUM(DJ19:DJ23)</f>
        <v>167.75</v>
      </c>
      <c r="DK18" s="16" t="str">
        <f>IF(DI18=0," ",IF(DI18/DJ18*100&gt;200,"св.200",DI18/DJ18))</f>
        <v>св.200</v>
      </c>
      <c r="DL18" s="15">
        <f>SUM(DL19:DL23)</f>
        <v>117100.5</v>
      </c>
      <c r="DM18" s="15">
        <f>SUM(DM19:DM23)</f>
        <v>78819.03</v>
      </c>
      <c r="DN18" s="15">
        <f>SUM(DN19:DN23)</f>
        <v>522.29999999999995</v>
      </c>
      <c r="DO18" s="16">
        <f t="shared" si="121"/>
        <v>0.67308875709326599</v>
      </c>
      <c r="DP18" s="16" t="str">
        <f t="shared" si="151"/>
        <v>св.200</v>
      </c>
    </row>
    <row r="19" spans="1:120" s="59" customFormat="1" ht="17.25" customHeight="1" outlineLevel="1" x14ac:dyDescent="0.25">
      <c r="A19" s="11">
        <v>11</v>
      </c>
      <c r="B19" s="5" t="s">
        <v>104</v>
      </c>
      <c r="C19" s="18">
        <f t="shared" ref="C19:E23" si="183">H19+AQ19</f>
        <v>28645468.57</v>
      </c>
      <c r="D19" s="18">
        <f t="shared" si="183"/>
        <v>12569579.369999999</v>
      </c>
      <c r="E19" s="18">
        <f t="shared" si="183"/>
        <v>12786978.350000001</v>
      </c>
      <c r="F19" s="19">
        <f t="shared" si="98"/>
        <v>0.43879817637767476</v>
      </c>
      <c r="G19" s="19">
        <f t="shared" si="123"/>
        <v>0.98299840868972754</v>
      </c>
      <c r="H19" s="10">
        <f t="shared" ref="H19:J23" si="184">W19++AG19+M19+AB19+AL19+R19</f>
        <v>26347354.57</v>
      </c>
      <c r="I19" s="14">
        <f t="shared" si="184"/>
        <v>11846202.42</v>
      </c>
      <c r="J19" s="10">
        <f t="shared" si="184"/>
        <v>11866929.810000001</v>
      </c>
      <c r="K19" s="19">
        <f t="shared" si="99"/>
        <v>0.4496163889443569</v>
      </c>
      <c r="L19" s="19">
        <f t="shared" si="125"/>
        <v>0.99825334856345627</v>
      </c>
      <c r="M19" s="31">
        <v>20790000</v>
      </c>
      <c r="N19" s="31">
        <v>9918633.0700000003</v>
      </c>
      <c r="O19" s="31">
        <v>9693674.1999999993</v>
      </c>
      <c r="P19" s="19">
        <f t="shared" si="100"/>
        <v>0.47708672775372779</v>
      </c>
      <c r="Q19" s="19">
        <f t="shared" si="126"/>
        <v>1.0232067702461056</v>
      </c>
      <c r="R19" s="31">
        <v>1347354.57</v>
      </c>
      <c r="S19" s="31">
        <v>577596.66</v>
      </c>
      <c r="T19" s="31">
        <v>646949.24</v>
      </c>
      <c r="U19" s="19">
        <f t="shared" si="101"/>
        <v>0.42868942805456178</v>
      </c>
      <c r="V19" s="19">
        <f t="shared" si="127"/>
        <v>0.89280058509690818</v>
      </c>
      <c r="W19" s="31">
        <v>210000</v>
      </c>
      <c r="X19" s="31">
        <v>161129.14000000001</v>
      </c>
      <c r="Y19" s="31">
        <v>156750.78</v>
      </c>
      <c r="Z19" s="19">
        <f t="shared" si="102"/>
        <v>0.76728161904761916</v>
      </c>
      <c r="AA19" s="19">
        <f t="shared" si="128"/>
        <v>1.0279319822204394</v>
      </c>
      <c r="AB19" s="31">
        <v>700000</v>
      </c>
      <c r="AC19" s="31">
        <v>65078.01</v>
      </c>
      <c r="AD19" s="31">
        <v>110183.65</v>
      </c>
      <c r="AE19" s="19">
        <f t="shared" si="103"/>
        <v>9.296858571428572E-2</v>
      </c>
      <c r="AF19" s="19">
        <f t="shared" si="129"/>
        <v>0.59063218544675189</v>
      </c>
      <c r="AG19" s="31">
        <v>3300000</v>
      </c>
      <c r="AH19" s="31">
        <v>1123765.54</v>
      </c>
      <c r="AI19" s="31">
        <v>1259371.94</v>
      </c>
      <c r="AJ19" s="19">
        <f t="shared" si="104"/>
        <v>0.34053501212121212</v>
      </c>
      <c r="AK19" s="19">
        <f t="shared" si="130"/>
        <v>0.89232219990545458</v>
      </c>
      <c r="AL19" s="31"/>
      <c r="AM19" s="31"/>
      <c r="AN19" s="20"/>
      <c r="AO19" s="19" t="str">
        <f t="shared" ref="AO19:AO50" si="185">IF(AM19&lt;=0," ",IF(AL19&lt;=0," ",IF(AM19/AL19*100&gt;200,"СВ.200",AM19/AL19)))</f>
        <v xml:space="preserve"> </v>
      </c>
      <c r="AP19" s="19" t="str">
        <f t="shared" si="131"/>
        <v xml:space="preserve"> </v>
      </c>
      <c r="AQ19" s="6">
        <f>AV19+BA19+BF19+BK19+BP19+BU19+BZ19+CE19+CY19+DD19+DL19+CT19</f>
        <v>2298114</v>
      </c>
      <c r="AR19" s="6">
        <f t="shared" ref="AR19" si="186">AW19+BB19+BG19+BL19+BQ19+BV19+CA19+CF19+CZ19+DE19+DM19+CU19+DI19</f>
        <v>723376.95</v>
      </c>
      <c r="AS19" s="6">
        <f t="shared" ref="AS19" si="187">AX19+BC19+BH19+BM19+BR19+BW19+CB19+CG19+DA19+DF19+DN19+CV19+DJ19</f>
        <v>920048.54</v>
      </c>
      <c r="AT19" s="19">
        <f t="shared" si="106"/>
        <v>0.314769828650798</v>
      </c>
      <c r="AU19" s="19">
        <f t="shared" si="132"/>
        <v>0.78623781088767331</v>
      </c>
      <c r="AV19" s="31">
        <v>480000</v>
      </c>
      <c r="AW19" s="31">
        <v>256394.54</v>
      </c>
      <c r="AX19" s="31">
        <v>421919.28</v>
      </c>
      <c r="AY19" s="19">
        <f t="shared" si="107"/>
        <v>0.53415529166666664</v>
      </c>
      <c r="AZ19" s="19">
        <f t="shared" si="133"/>
        <v>0.60768623799320098</v>
      </c>
      <c r="BA19" s="31"/>
      <c r="BB19" s="31"/>
      <c r="BC19" s="20"/>
      <c r="BD19" s="19" t="str">
        <f t="shared" si="134"/>
        <v xml:space="preserve"> </v>
      </c>
      <c r="BE19" s="19" t="str">
        <f t="shared" si="135"/>
        <v xml:space="preserve"> </v>
      </c>
      <c r="BF19" s="31"/>
      <c r="BG19" s="31"/>
      <c r="BH19" s="20"/>
      <c r="BI19" s="19" t="str">
        <f t="shared" si="110"/>
        <v xml:space="preserve"> </v>
      </c>
      <c r="BJ19" s="19" t="str">
        <f t="shared" si="136"/>
        <v xml:space="preserve"> </v>
      </c>
      <c r="BK19" s="31"/>
      <c r="BL19" s="31"/>
      <c r="BM19" s="20"/>
      <c r="BN19" s="19" t="str">
        <f t="shared" si="179"/>
        <v xml:space="preserve"> </v>
      </c>
      <c r="BO19" s="19" t="str">
        <f t="shared" si="137"/>
        <v xml:space="preserve"> </v>
      </c>
      <c r="BP19" s="31">
        <v>0</v>
      </c>
      <c r="BQ19" s="31">
        <v>51525.54</v>
      </c>
      <c r="BR19" s="31">
        <v>14864.19</v>
      </c>
      <c r="BS19" s="19" t="str">
        <f t="shared" si="111"/>
        <v xml:space="preserve"> </v>
      </c>
      <c r="BT19" s="19" t="str">
        <f>IF(BQ19=0," ",IF(BQ19/BR19*100&gt;200,"св.200",BQ19/BR19))</f>
        <v>св.200</v>
      </c>
      <c r="BU19" s="31">
        <v>23000</v>
      </c>
      <c r="BV19" s="31">
        <v>0</v>
      </c>
      <c r="BW19" s="6">
        <v>12570</v>
      </c>
      <c r="BX19" s="19" t="str">
        <f t="shared" si="113"/>
        <v xml:space="preserve"> </v>
      </c>
      <c r="BY19" s="19">
        <f t="shared" si="139"/>
        <v>0</v>
      </c>
      <c r="BZ19" s="31"/>
      <c r="CA19" s="31"/>
      <c r="CB19" s="20"/>
      <c r="CC19" s="19" t="str">
        <f t="shared" si="180"/>
        <v xml:space="preserve"> </v>
      </c>
      <c r="CD19" s="19" t="str">
        <f t="shared" si="140"/>
        <v xml:space="preserve"> </v>
      </c>
      <c r="CE19" s="18">
        <f t="shared" ref="CE19:CE23" si="188">CJ19+CO19</f>
        <v>1295114</v>
      </c>
      <c r="CF19" s="18">
        <f t="shared" ref="CF19:CF23" si="189">CK19+CP19</f>
        <v>38039.730000000003</v>
      </c>
      <c r="CG19" s="31">
        <v>152412.87</v>
      </c>
      <c r="CH19" s="19">
        <f t="shared" si="141"/>
        <v>2.9371723261427181E-2</v>
      </c>
      <c r="CI19" s="19">
        <f t="shared" si="157"/>
        <v>0.24958345053144138</v>
      </c>
      <c r="CJ19" s="31">
        <v>1295114</v>
      </c>
      <c r="CK19" s="31">
        <v>38039.730000000003</v>
      </c>
      <c r="CL19" s="31">
        <v>152412.87</v>
      </c>
      <c r="CM19" s="19">
        <f t="shared" si="142"/>
        <v>2.9371723261427181E-2</v>
      </c>
      <c r="CN19" s="19">
        <f t="shared" si="143"/>
        <v>0.24958345053144138</v>
      </c>
      <c r="CO19" s="31"/>
      <c r="CP19" s="31"/>
      <c r="CQ19" s="20"/>
      <c r="CR19" s="19" t="str">
        <f t="shared" si="144"/>
        <v xml:space="preserve"> </v>
      </c>
      <c r="CS19" s="19" t="str">
        <f t="shared" si="145"/>
        <v xml:space="preserve"> </v>
      </c>
      <c r="CT19" s="31"/>
      <c r="CU19" s="31"/>
      <c r="CV19" s="20"/>
      <c r="CW19" s="19" t="str">
        <f t="shared" si="146"/>
        <v xml:space="preserve"> </v>
      </c>
      <c r="CX19" s="19" t="str">
        <f t="shared" si="147"/>
        <v xml:space="preserve"> </v>
      </c>
      <c r="CY19" s="31">
        <v>500000</v>
      </c>
      <c r="CZ19" s="31">
        <v>377017.14</v>
      </c>
      <c r="DA19" s="31">
        <v>288933.71999999997</v>
      </c>
      <c r="DB19" s="19">
        <f t="shared" si="118"/>
        <v>0.75403428000000006</v>
      </c>
      <c r="DC19" s="19">
        <f t="shared" si="148"/>
        <v>1.3048568370628393</v>
      </c>
      <c r="DD19" s="31"/>
      <c r="DE19" s="31">
        <v>400</v>
      </c>
      <c r="DF19" s="27">
        <v>29180.73</v>
      </c>
      <c r="DG19" s="19" t="str">
        <f t="shared" si="120"/>
        <v xml:space="preserve"> </v>
      </c>
      <c r="DH19" s="19">
        <f t="shared" si="149"/>
        <v>1.3707676264438895E-2</v>
      </c>
      <c r="DI19" s="31">
        <v>0</v>
      </c>
      <c r="DJ19" s="6">
        <v>167.75</v>
      </c>
      <c r="DK19" s="19">
        <f t="shared" si="150"/>
        <v>0</v>
      </c>
      <c r="DL19" s="31">
        <v>0</v>
      </c>
      <c r="DM19" s="31">
        <v>0</v>
      </c>
      <c r="DN19" s="20"/>
      <c r="DO19" s="19" t="str">
        <f t="shared" si="121"/>
        <v xml:space="preserve"> </v>
      </c>
      <c r="DP19" s="19" t="str">
        <f t="shared" si="151"/>
        <v xml:space="preserve"> </v>
      </c>
    </row>
    <row r="20" spans="1:120" s="59" customFormat="1" ht="17.25" customHeight="1" outlineLevel="1" x14ac:dyDescent="0.25">
      <c r="A20" s="11">
        <v>12</v>
      </c>
      <c r="B20" s="5" t="s">
        <v>40</v>
      </c>
      <c r="C20" s="18">
        <f t="shared" si="183"/>
        <v>8124762.8399999999</v>
      </c>
      <c r="D20" s="18">
        <f t="shared" si="183"/>
        <v>5601439.6100000003</v>
      </c>
      <c r="E20" s="18">
        <f t="shared" si="183"/>
        <v>4579643.46</v>
      </c>
      <c r="F20" s="19">
        <f t="shared" si="98"/>
        <v>0.68942807566306763</v>
      </c>
      <c r="G20" s="19">
        <f t="shared" si="123"/>
        <v>1.2231169650923002</v>
      </c>
      <c r="H20" s="10">
        <f t="shared" si="184"/>
        <v>7104762.8399999999</v>
      </c>
      <c r="I20" s="14">
        <f t="shared" si="184"/>
        <v>4158887.2300000004</v>
      </c>
      <c r="J20" s="10">
        <f t="shared" si="184"/>
        <v>4107785.9699999997</v>
      </c>
      <c r="K20" s="19">
        <f t="shared" si="99"/>
        <v>0.58536608802553647</v>
      </c>
      <c r="L20" s="19">
        <f t="shared" si="125"/>
        <v>1.0124400979927395</v>
      </c>
      <c r="M20" s="31">
        <v>3605000</v>
      </c>
      <c r="N20" s="31">
        <v>2962123.42</v>
      </c>
      <c r="O20" s="31">
        <v>2548102.91</v>
      </c>
      <c r="P20" s="19">
        <f t="shared" si="100"/>
        <v>0.82167085159500697</v>
      </c>
      <c r="Q20" s="19">
        <f t="shared" si="126"/>
        <v>1.1624818638113794</v>
      </c>
      <c r="R20" s="31">
        <v>1297762.8400000001</v>
      </c>
      <c r="S20" s="31">
        <v>527753.30000000005</v>
      </c>
      <c r="T20" s="31">
        <v>625384.28</v>
      </c>
      <c r="U20" s="19">
        <f t="shared" si="101"/>
        <v>0.40666390170333433</v>
      </c>
      <c r="V20" s="19">
        <f t="shared" si="127"/>
        <v>0.84388641812358955</v>
      </c>
      <c r="W20" s="31">
        <v>2000</v>
      </c>
      <c r="X20" s="31">
        <v>1758.12</v>
      </c>
      <c r="Y20" s="6">
        <v>168</v>
      </c>
      <c r="Z20" s="19">
        <f t="shared" si="102"/>
        <v>0.87905999999999995</v>
      </c>
      <c r="AA20" s="19" t="str">
        <f>IF(X20=0," ",IF(X20/Y20*100&gt;200,"св.200",X20/Y20))</f>
        <v>св.200</v>
      </c>
      <c r="AB20" s="31">
        <v>200000</v>
      </c>
      <c r="AC20" s="31">
        <v>23377.02</v>
      </c>
      <c r="AD20" s="31">
        <v>36586.629999999997</v>
      </c>
      <c r="AE20" s="19">
        <f t="shared" si="103"/>
        <v>0.11688510000000001</v>
      </c>
      <c r="AF20" s="19">
        <f t="shared" si="129"/>
        <v>0.63894980215450292</v>
      </c>
      <c r="AG20" s="31">
        <v>2000000</v>
      </c>
      <c r="AH20" s="31">
        <v>643875.37</v>
      </c>
      <c r="AI20" s="31">
        <v>897544.15</v>
      </c>
      <c r="AJ20" s="19">
        <f t="shared" si="104"/>
        <v>0.32193768499999997</v>
      </c>
      <c r="AK20" s="19">
        <f t="shared" si="130"/>
        <v>0.71737459377346502</v>
      </c>
      <c r="AL20" s="31"/>
      <c r="AM20" s="31"/>
      <c r="AN20" s="20"/>
      <c r="AO20" s="19" t="str">
        <f t="shared" si="185"/>
        <v xml:space="preserve"> </v>
      </c>
      <c r="AP20" s="19" t="str">
        <f t="shared" si="131"/>
        <v xml:space="preserve"> </v>
      </c>
      <c r="AQ20" s="6">
        <f t="shared" ref="AQ20:AQ23" si="190">AV20+BA20+BF20+BK20+BP20+BU20+BZ20+CE20+CY20+DD20+DL20+CT20</f>
        <v>1020000</v>
      </c>
      <c r="AR20" s="6">
        <f t="shared" ref="AR20:AR23" si="191">AW20+BB20+BG20+BL20+BQ20+BV20+CA20+CF20+CZ20+DE20+DM20+CU20+DI20</f>
        <v>1442552.38</v>
      </c>
      <c r="AS20" s="6">
        <f t="shared" ref="AS20:AS23" si="192">AX20+BC20+BH20+BM20+BR20+BW20+CB20+CG20+DA20+DF20+DN20+CV20+DJ20</f>
        <v>471857.49</v>
      </c>
      <c r="AT20" s="19">
        <f t="shared" si="106"/>
        <v>1.4142670392156862</v>
      </c>
      <c r="AU20" s="19" t="str">
        <f t="shared" si="132"/>
        <v>св.200</v>
      </c>
      <c r="AV20" s="31">
        <v>250000</v>
      </c>
      <c r="AW20" s="31">
        <v>61489.78</v>
      </c>
      <c r="AX20" s="31">
        <v>148405.78</v>
      </c>
      <c r="AY20" s="19">
        <f t="shared" si="107"/>
        <v>0.24595912</v>
      </c>
      <c r="AZ20" s="19">
        <f t="shared" si="133"/>
        <v>0.41433547938631499</v>
      </c>
      <c r="BA20" s="31"/>
      <c r="BB20" s="31"/>
      <c r="BC20" s="20"/>
      <c r="BD20" s="19" t="str">
        <f t="shared" si="134"/>
        <v xml:space="preserve"> </v>
      </c>
      <c r="BE20" s="19" t="str">
        <f t="shared" si="135"/>
        <v xml:space="preserve"> </v>
      </c>
      <c r="BF20" s="31"/>
      <c r="BG20" s="31"/>
      <c r="BH20" s="20"/>
      <c r="BI20" s="19" t="str">
        <f t="shared" si="110"/>
        <v xml:space="preserve"> </v>
      </c>
      <c r="BJ20" s="19" t="str">
        <f t="shared" si="136"/>
        <v xml:space="preserve"> </v>
      </c>
      <c r="BK20" s="31"/>
      <c r="BL20" s="31"/>
      <c r="BM20" s="20"/>
      <c r="BN20" s="19" t="str">
        <f t="shared" si="179"/>
        <v xml:space="preserve"> </v>
      </c>
      <c r="BO20" s="19" t="str">
        <f t="shared" si="137"/>
        <v xml:space="preserve"> </v>
      </c>
      <c r="BP20" s="31">
        <v>500000</v>
      </c>
      <c r="BQ20" s="31">
        <v>408120.08</v>
      </c>
      <c r="BR20" s="31">
        <v>220063.07</v>
      </c>
      <c r="BS20" s="19">
        <f t="shared" si="111"/>
        <v>0.81624015999999999</v>
      </c>
      <c r="BT20" s="19">
        <f t="shared" si="171"/>
        <v>1.8545596042080119</v>
      </c>
      <c r="BU20" s="31">
        <v>170000</v>
      </c>
      <c r="BV20" s="31">
        <v>68920</v>
      </c>
      <c r="BW20" s="31">
        <v>70802</v>
      </c>
      <c r="BX20" s="19">
        <f t="shared" si="113"/>
        <v>0.40541176470588236</v>
      </c>
      <c r="BY20" s="19">
        <f t="shared" si="139"/>
        <v>0.97341882997655438</v>
      </c>
      <c r="BZ20" s="31"/>
      <c r="CA20" s="31"/>
      <c r="CB20" s="20"/>
      <c r="CC20" s="19" t="str">
        <f t="shared" si="180"/>
        <v xml:space="preserve"> </v>
      </c>
      <c r="CD20" s="19" t="str">
        <f t="shared" si="140"/>
        <v xml:space="preserve"> </v>
      </c>
      <c r="CE20" s="18">
        <f t="shared" si="188"/>
        <v>100000</v>
      </c>
      <c r="CF20" s="18">
        <f t="shared" si="189"/>
        <v>27118.52</v>
      </c>
      <c r="CG20" s="31">
        <v>29064.34</v>
      </c>
      <c r="CH20" s="19">
        <f t="shared" si="141"/>
        <v>0.27118520000000002</v>
      </c>
      <c r="CI20" s="19">
        <f t="shared" si="157"/>
        <v>0.93305129240849782</v>
      </c>
      <c r="CJ20" s="31">
        <v>100000</v>
      </c>
      <c r="CK20" s="31">
        <v>27118.52</v>
      </c>
      <c r="CL20" s="31">
        <v>29064.34</v>
      </c>
      <c r="CM20" s="19">
        <f t="shared" si="142"/>
        <v>0.27118520000000002</v>
      </c>
      <c r="CN20" s="19">
        <f t="shared" si="143"/>
        <v>0.93305129240849782</v>
      </c>
      <c r="CO20" s="31"/>
      <c r="CP20" s="31"/>
      <c r="CQ20" s="20"/>
      <c r="CR20" s="19" t="str">
        <f t="shared" si="144"/>
        <v xml:space="preserve"> </v>
      </c>
      <c r="CS20" s="19" t="str">
        <f t="shared" si="145"/>
        <v xml:space="preserve"> </v>
      </c>
      <c r="CT20" s="31"/>
      <c r="CU20" s="31"/>
      <c r="CV20" s="20"/>
      <c r="CW20" s="19" t="str">
        <f t="shared" si="146"/>
        <v xml:space="preserve"> </v>
      </c>
      <c r="CX20" s="19" t="str">
        <f t="shared" si="147"/>
        <v xml:space="preserve"> </v>
      </c>
      <c r="CY20" s="31"/>
      <c r="CZ20" s="31"/>
      <c r="DA20" s="20"/>
      <c r="DB20" s="19" t="str">
        <f t="shared" si="118"/>
        <v xml:space="preserve"> </v>
      </c>
      <c r="DC20" s="19" t="str">
        <f t="shared" si="148"/>
        <v xml:space="preserve"> </v>
      </c>
      <c r="DD20" s="31"/>
      <c r="DE20" s="31"/>
      <c r="DF20" s="25">
        <v>3000</v>
      </c>
      <c r="DG20" s="19" t="str">
        <f t="shared" si="120"/>
        <v xml:space="preserve"> </v>
      </c>
      <c r="DH20" s="19">
        <f t="shared" si="149"/>
        <v>0</v>
      </c>
      <c r="DI20" s="31">
        <v>845248</v>
      </c>
      <c r="DJ20" s="31"/>
      <c r="DK20" s="19" t="str">
        <f t="shared" si="150"/>
        <v xml:space="preserve"> </v>
      </c>
      <c r="DL20" s="31">
        <v>0</v>
      </c>
      <c r="DM20" s="31">
        <v>31656</v>
      </c>
      <c r="DN20" s="20">
        <v>522.29999999999995</v>
      </c>
      <c r="DO20" s="19" t="str">
        <f t="shared" si="121"/>
        <v xml:space="preserve"> </v>
      </c>
      <c r="DP20" s="19" t="str">
        <f t="shared" si="151"/>
        <v>св.200</v>
      </c>
    </row>
    <row r="21" spans="1:120" s="59" customFormat="1" ht="17.25" customHeight="1" outlineLevel="1" x14ac:dyDescent="0.25">
      <c r="A21" s="11">
        <v>13</v>
      </c>
      <c r="B21" s="5" t="s">
        <v>10</v>
      </c>
      <c r="C21" s="18">
        <f t="shared" si="183"/>
        <v>1385000</v>
      </c>
      <c r="D21" s="18">
        <f t="shared" si="183"/>
        <v>295071.35999999999</v>
      </c>
      <c r="E21" s="18">
        <f t="shared" si="183"/>
        <v>426129.75000000006</v>
      </c>
      <c r="F21" s="19">
        <f t="shared" si="98"/>
        <v>0.21304791335740073</v>
      </c>
      <c r="G21" s="19">
        <f t="shared" si="123"/>
        <v>0.69244487154440626</v>
      </c>
      <c r="H21" s="10">
        <f t="shared" si="184"/>
        <v>1310000</v>
      </c>
      <c r="I21" s="14">
        <f t="shared" si="184"/>
        <v>263997.36</v>
      </c>
      <c r="J21" s="10">
        <f t="shared" si="184"/>
        <v>337073.25000000006</v>
      </c>
      <c r="K21" s="19">
        <f t="shared" si="99"/>
        <v>0.20152470229007632</v>
      </c>
      <c r="L21" s="19">
        <f t="shared" si="125"/>
        <v>0.78320471885561949</v>
      </c>
      <c r="M21" s="31">
        <v>200000</v>
      </c>
      <c r="N21" s="31">
        <v>82860.509999999995</v>
      </c>
      <c r="O21" s="31">
        <v>79605.09</v>
      </c>
      <c r="P21" s="19">
        <f t="shared" si="100"/>
        <v>0.41430254999999999</v>
      </c>
      <c r="Q21" s="19">
        <f t="shared" si="126"/>
        <v>1.0408946211856553</v>
      </c>
      <c r="R21" s="31"/>
      <c r="S21" s="31"/>
      <c r="T21" s="31"/>
      <c r="U21" s="19" t="str">
        <f t="shared" si="101"/>
        <v xml:space="preserve"> </v>
      </c>
      <c r="V21" s="19" t="str">
        <f t="shared" ref="V21:V23" si="193">IF(S21=0," ",IF(S21/T21*100&gt;200,"св.200",S21/T21))</f>
        <v xml:space="preserve"> </v>
      </c>
      <c r="W21" s="31">
        <v>150000</v>
      </c>
      <c r="X21" s="31">
        <v>63625.2</v>
      </c>
      <c r="Y21" s="31">
        <v>80369.95</v>
      </c>
      <c r="Z21" s="19">
        <f t="shared" si="102"/>
        <v>0.42416799999999999</v>
      </c>
      <c r="AA21" s="19">
        <f t="shared" si="128"/>
        <v>0.79165409459630121</v>
      </c>
      <c r="AB21" s="31">
        <v>60000</v>
      </c>
      <c r="AC21" s="31">
        <v>12658.88</v>
      </c>
      <c r="AD21" s="31">
        <v>7693.32</v>
      </c>
      <c r="AE21" s="19">
        <f t="shared" si="103"/>
        <v>0.21098133333333333</v>
      </c>
      <c r="AF21" s="19">
        <f t="shared" si="129"/>
        <v>1.6454378603775743</v>
      </c>
      <c r="AG21" s="31">
        <v>900000</v>
      </c>
      <c r="AH21" s="31">
        <v>104852.77</v>
      </c>
      <c r="AI21" s="31">
        <v>169404.89</v>
      </c>
      <c r="AJ21" s="19">
        <f t="shared" si="104"/>
        <v>0.11650307777777778</v>
      </c>
      <c r="AK21" s="19">
        <f t="shared" si="130"/>
        <v>0.61894771750685584</v>
      </c>
      <c r="AL21" s="31"/>
      <c r="AM21" s="31"/>
      <c r="AN21" s="20"/>
      <c r="AO21" s="19" t="str">
        <f t="shared" si="185"/>
        <v xml:space="preserve"> </v>
      </c>
      <c r="AP21" s="19" t="str">
        <f t="shared" si="131"/>
        <v xml:space="preserve"> </v>
      </c>
      <c r="AQ21" s="6">
        <f t="shared" si="190"/>
        <v>75000</v>
      </c>
      <c r="AR21" s="6">
        <f t="shared" si="191"/>
        <v>31074</v>
      </c>
      <c r="AS21" s="6">
        <f t="shared" si="192"/>
        <v>89056.5</v>
      </c>
      <c r="AT21" s="19">
        <f t="shared" si="106"/>
        <v>0.41432000000000002</v>
      </c>
      <c r="AU21" s="19">
        <f t="shared" si="132"/>
        <v>0.34892455912819392</v>
      </c>
      <c r="AV21" s="31"/>
      <c r="AW21" s="31"/>
      <c r="AX21" s="6"/>
      <c r="AY21" s="19" t="str">
        <f t="shared" si="107"/>
        <v xml:space="preserve"> </v>
      </c>
      <c r="AZ21" s="19" t="str">
        <f t="shared" si="133"/>
        <v xml:space="preserve"> </v>
      </c>
      <c r="BA21" s="31"/>
      <c r="BB21" s="31"/>
      <c r="BC21" s="20"/>
      <c r="BD21" s="19" t="str">
        <f t="shared" si="134"/>
        <v xml:space="preserve"> </v>
      </c>
      <c r="BE21" s="19" t="str">
        <f t="shared" si="135"/>
        <v xml:space="preserve"> </v>
      </c>
      <c r="BF21" s="31"/>
      <c r="BG21" s="31"/>
      <c r="BH21" s="20"/>
      <c r="BI21" s="19" t="str">
        <f t="shared" si="110"/>
        <v xml:space="preserve"> </v>
      </c>
      <c r="BJ21" s="19" t="str">
        <f t="shared" si="136"/>
        <v xml:space="preserve"> </v>
      </c>
      <c r="BK21" s="31"/>
      <c r="BL21" s="31"/>
      <c r="BM21" s="20"/>
      <c r="BN21" s="19" t="str">
        <f t="shared" si="179"/>
        <v xml:space="preserve"> </v>
      </c>
      <c r="BO21" s="19" t="str">
        <f t="shared" si="137"/>
        <v xml:space="preserve"> </v>
      </c>
      <c r="BP21" s="31">
        <v>25000</v>
      </c>
      <c r="BQ21" s="31">
        <v>10121</v>
      </c>
      <c r="BR21" s="31">
        <v>23872.5</v>
      </c>
      <c r="BS21" s="19">
        <f t="shared" si="111"/>
        <v>0.40483999999999998</v>
      </c>
      <c r="BT21" s="19">
        <f t="shared" si="171"/>
        <v>0.42396062414912555</v>
      </c>
      <c r="BU21" s="31">
        <v>50000</v>
      </c>
      <c r="BV21" s="31">
        <v>19790</v>
      </c>
      <c r="BW21" s="31">
        <v>65184</v>
      </c>
      <c r="BX21" s="19">
        <f t="shared" si="113"/>
        <v>0.39579999999999999</v>
      </c>
      <c r="BY21" s="19">
        <f t="shared" si="139"/>
        <v>0.30360211094747175</v>
      </c>
      <c r="BZ21" s="31"/>
      <c r="CA21" s="31"/>
      <c r="CB21" s="20"/>
      <c r="CC21" s="19" t="str">
        <f t="shared" si="180"/>
        <v xml:space="preserve"> </v>
      </c>
      <c r="CD21" s="19" t="str">
        <f t="shared" si="140"/>
        <v xml:space="preserve"> </v>
      </c>
      <c r="CE21" s="18">
        <f t="shared" si="188"/>
        <v>0</v>
      </c>
      <c r="CF21" s="18">
        <f t="shared" si="189"/>
        <v>0</v>
      </c>
      <c r="CG21" s="6"/>
      <c r="CH21" s="19" t="str">
        <f t="shared" si="141"/>
        <v xml:space="preserve"> </v>
      </c>
      <c r="CI21" s="19" t="str">
        <f t="shared" si="157"/>
        <v xml:space="preserve"> </v>
      </c>
      <c r="CJ21" s="31"/>
      <c r="CK21" s="31"/>
      <c r="CL21" s="20"/>
      <c r="CM21" s="19" t="str">
        <f t="shared" si="142"/>
        <v xml:space="preserve"> </v>
      </c>
      <c r="CN21" s="19" t="str">
        <f t="shared" si="143"/>
        <v xml:space="preserve"> </v>
      </c>
      <c r="CO21" s="31"/>
      <c r="CP21" s="31"/>
      <c r="CQ21" s="20"/>
      <c r="CR21" s="19" t="str">
        <f t="shared" si="144"/>
        <v xml:space="preserve"> </v>
      </c>
      <c r="CS21" s="19" t="str">
        <f t="shared" si="145"/>
        <v xml:space="preserve"> </v>
      </c>
      <c r="CT21" s="31"/>
      <c r="CU21" s="31"/>
      <c r="CV21" s="20"/>
      <c r="CW21" s="19" t="str">
        <f t="shared" si="146"/>
        <v xml:space="preserve"> </v>
      </c>
      <c r="CX21" s="19" t="str">
        <f t="shared" si="147"/>
        <v xml:space="preserve"> </v>
      </c>
      <c r="CY21" s="31"/>
      <c r="CZ21" s="31"/>
      <c r="DA21" s="20"/>
      <c r="DB21" s="19" t="str">
        <f t="shared" si="118"/>
        <v xml:space="preserve"> </v>
      </c>
      <c r="DC21" s="19" t="str">
        <f t="shared" si="148"/>
        <v xml:space="preserve"> </v>
      </c>
      <c r="DD21" s="31"/>
      <c r="DE21" s="31"/>
      <c r="DF21" s="25"/>
      <c r="DG21" s="19" t="str">
        <f t="shared" si="120"/>
        <v xml:space="preserve"> </v>
      </c>
      <c r="DH21" s="19" t="str">
        <f t="shared" si="149"/>
        <v xml:space="preserve"> </v>
      </c>
      <c r="DI21" s="31">
        <v>1163</v>
      </c>
      <c r="DJ21" s="31"/>
      <c r="DK21" s="19" t="str">
        <f t="shared" si="150"/>
        <v xml:space="preserve"> </v>
      </c>
      <c r="DL21" s="31">
        <v>0</v>
      </c>
      <c r="DM21" s="31">
        <v>0</v>
      </c>
      <c r="DN21" s="20"/>
      <c r="DO21" s="19" t="str">
        <f t="shared" si="121"/>
        <v xml:space="preserve"> </v>
      </c>
      <c r="DP21" s="19" t="str">
        <f t="shared" si="151"/>
        <v xml:space="preserve"> </v>
      </c>
    </row>
    <row r="22" spans="1:120" s="59" customFormat="1" ht="17.25" customHeight="1" outlineLevel="1" x14ac:dyDescent="0.25">
      <c r="A22" s="11">
        <v>14</v>
      </c>
      <c r="B22" s="5" t="s">
        <v>22</v>
      </c>
      <c r="C22" s="18">
        <f t="shared" si="183"/>
        <v>2526000</v>
      </c>
      <c r="D22" s="18">
        <f t="shared" si="183"/>
        <v>1383937.42</v>
      </c>
      <c r="E22" s="18">
        <f t="shared" si="183"/>
        <v>656103.34</v>
      </c>
      <c r="F22" s="19">
        <f t="shared" si="98"/>
        <v>0.54787704671417259</v>
      </c>
      <c r="G22" s="19" t="str">
        <f t="shared" si="123"/>
        <v>св.200</v>
      </c>
      <c r="H22" s="10">
        <f t="shared" si="184"/>
        <v>2502000</v>
      </c>
      <c r="I22" s="14">
        <f t="shared" si="184"/>
        <v>1374937.42</v>
      </c>
      <c r="J22" s="10">
        <f t="shared" si="184"/>
        <v>650103.34</v>
      </c>
      <c r="K22" s="19">
        <f t="shared" si="99"/>
        <v>0.54953533972821744</v>
      </c>
      <c r="L22" s="19" t="str">
        <f t="shared" si="125"/>
        <v>св.200</v>
      </c>
      <c r="M22" s="31">
        <v>700000</v>
      </c>
      <c r="N22" s="31">
        <v>495062.1</v>
      </c>
      <c r="O22" s="31">
        <v>150520.14000000001</v>
      </c>
      <c r="P22" s="19">
        <f t="shared" si="100"/>
        <v>0.7072315714285714</v>
      </c>
      <c r="Q22" s="19" t="str">
        <f t="shared" si="126"/>
        <v>св.200</v>
      </c>
      <c r="R22" s="31"/>
      <c r="S22" s="31"/>
      <c r="T22" s="31"/>
      <c r="U22" s="19" t="str">
        <f t="shared" si="101"/>
        <v xml:space="preserve"> </v>
      </c>
      <c r="V22" s="19" t="str">
        <f t="shared" si="193"/>
        <v xml:space="preserve"> </v>
      </c>
      <c r="W22" s="31">
        <v>10000</v>
      </c>
      <c r="X22" s="31">
        <v>15095.7</v>
      </c>
      <c r="Y22" s="31">
        <v>6959.87</v>
      </c>
      <c r="Z22" s="19">
        <f t="shared" si="102"/>
        <v>1.5095700000000001</v>
      </c>
      <c r="AA22" s="19" t="str">
        <f t="shared" si="128"/>
        <v>св.200</v>
      </c>
      <c r="AB22" s="31">
        <v>42000</v>
      </c>
      <c r="AC22" s="31">
        <v>5824.01</v>
      </c>
      <c r="AD22" s="31">
        <v>8952.6299999999992</v>
      </c>
      <c r="AE22" s="19">
        <f t="shared" si="103"/>
        <v>0.13866690476190477</v>
      </c>
      <c r="AF22" s="19">
        <f t="shared" si="129"/>
        <v>0.65053621114689208</v>
      </c>
      <c r="AG22" s="31">
        <v>1750000</v>
      </c>
      <c r="AH22" s="31">
        <v>858955.61</v>
      </c>
      <c r="AI22" s="31">
        <v>483670.7</v>
      </c>
      <c r="AJ22" s="19">
        <f t="shared" si="104"/>
        <v>0.49083177714285714</v>
      </c>
      <c r="AK22" s="19">
        <f t="shared" si="130"/>
        <v>1.7759099527839912</v>
      </c>
      <c r="AL22" s="31"/>
      <c r="AM22" s="31"/>
      <c r="AN22" s="20"/>
      <c r="AO22" s="19" t="str">
        <f t="shared" si="185"/>
        <v xml:space="preserve"> </v>
      </c>
      <c r="AP22" s="19" t="str">
        <f t="shared" si="131"/>
        <v xml:space="preserve"> </v>
      </c>
      <c r="AQ22" s="6">
        <f t="shared" si="190"/>
        <v>24000</v>
      </c>
      <c r="AR22" s="6">
        <f t="shared" si="191"/>
        <v>9000</v>
      </c>
      <c r="AS22" s="6">
        <f t="shared" si="192"/>
        <v>6000</v>
      </c>
      <c r="AT22" s="19">
        <f t="shared" si="106"/>
        <v>0.375</v>
      </c>
      <c r="AU22" s="19">
        <f t="shared" si="132"/>
        <v>1.5</v>
      </c>
      <c r="AV22" s="31"/>
      <c r="AW22" s="31"/>
      <c r="AX22" s="6"/>
      <c r="AY22" s="19" t="str">
        <f t="shared" si="107"/>
        <v xml:space="preserve"> </v>
      </c>
      <c r="AZ22" s="19" t="str">
        <f t="shared" si="133"/>
        <v xml:space="preserve"> </v>
      </c>
      <c r="BA22" s="31"/>
      <c r="BB22" s="31"/>
      <c r="BC22" s="20"/>
      <c r="BD22" s="19" t="str">
        <f t="shared" si="134"/>
        <v xml:space="preserve"> </v>
      </c>
      <c r="BE22" s="19" t="str">
        <f t="shared" si="135"/>
        <v xml:space="preserve"> </v>
      </c>
      <c r="BF22" s="31"/>
      <c r="BG22" s="31"/>
      <c r="BH22" s="20"/>
      <c r="BI22" s="19" t="str">
        <f t="shared" si="110"/>
        <v xml:space="preserve"> </v>
      </c>
      <c r="BJ22" s="19" t="str">
        <f t="shared" si="136"/>
        <v xml:space="preserve"> </v>
      </c>
      <c r="BK22" s="31"/>
      <c r="BL22" s="31"/>
      <c r="BM22" s="20"/>
      <c r="BN22" s="19" t="str">
        <f t="shared" si="179"/>
        <v xml:space="preserve"> </v>
      </c>
      <c r="BO22" s="19" t="str">
        <f t="shared" si="137"/>
        <v xml:space="preserve"> </v>
      </c>
      <c r="BP22" s="31">
        <v>0</v>
      </c>
      <c r="BQ22" s="31">
        <v>0</v>
      </c>
      <c r="BR22" s="20"/>
      <c r="BS22" s="19" t="str">
        <f t="shared" si="111"/>
        <v xml:space="preserve"> </v>
      </c>
      <c r="BT22" s="19" t="str">
        <f t="shared" si="171"/>
        <v xml:space="preserve"> </v>
      </c>
      <c r="BU22" s="31">
        <v>24000</v>
      </c>
      <c r="BV22" s="31">
        <v>9000</v>
      </c>
      <c r="BW22" s="31">
        <v>6000</v>
      </c>
      <c r="BX22" s="19">
        <f t="shared" si="113"/>
        <v>0.375</v>
      </c>
      <c r="BY22" s="19">
        <f t="shared" si="139"/>
        <v>1.5</v>
      </c>
      <c r="BZ22" s="31"/>
      <c r="CA22" s="31"/>
      <c r="CB22" s="20"/>
      <c r="CC22" s="19" t="str">
        <f t="shared" si="180"/>
        <v xml:space="preserve"> </v>
      </c>
      <c r="CD22" s="19" t="str">
        <f t="shared" si="140"/>
        <v xml:space="preserve"> </v>
      </c>
      <c r="CE22" s="18">
        <f t="shared" si="188"/>
        <v>0</v>
      </c>
      <c r="CF22" s="18">
        <f t="shared" si="189"/>
        <v>0</v>
      </c>
      <c r="CG22" s="6"/>
      <c r="CH22" s="19" t="str">
        <f t="shared" si="141"/>
        <v xml:space="preserve"> </v>
      </c>
      <c r="CI22" s="19" t="str">
        <f t="shared" si="157"/>
        <v xml:space="preserve"> </v>
      </c>
      <c r="CJ22" s="31"/>
      <c r="CK22" s="31"/>
      <c r="CL22" s="20"/>
      <c r="CM22" s="19" t="str">
        <f t="shared" si="142"/>
        <v xml:space="preserve"> </v>
      </c>
      <c r="CN22" s="19" t="str">
        <f t="shared" si="143"/>
        <v xml:space="preserve"> </v>
      </c>
      <c r="CO22" s="31"/>
      <c r="CP22" s="31"/>
      <c r="CQ22" s="20"/>
      <c r="CR22" s="19" t="str">
        <f t="shared" si="144"/>
        <v xml:space="preserve"> </v>
      </c>
      <c r="CS22" s="19" t="str">
        <f t="shared" si="145"/>
        <v xml:space="preserve"> </v>
      </c>
      <c r="CT22" s="31"/>
      <c r="CU22" s="31"/>
      <c r="CV22" s="20"/>
      <c r="CW22" s="19" t="str">
        <f t="shared" si="146"/>
        <v xml:space="preserve"> </v>
      </c>
      <c r="CX22" s="19" t="str">
        <f t="shared" si="147"/>
        <v xml:space="preserve"> </v>
      </c>
      <c r="CY22" s="31"/>
      <c r="CZ22" s="31"/>
      <c r="DA22" s="20"/>
      <c r="DB22" s="19" t="str">
        <f t="shared" si="118"/>
        <v xml:space="preserve"> </v>
      </c>
      <c r="DC22" s="19" t="str">
        <f t="shared" si="148"/>
        <v xml:space="preserve"> </v>
      </c>
      <c r="DD22" s="31"/>
      <c r="DE22" s="31"/>
      <c r="DF22" s="25"/>
      <c r="DG22" s="19" t="str">
        <f t="shared" si="120"/>
        <v xml:space="preserve"> </v>
      </c>
      <c r="DH22" s="19" t="str">
        <f t="shared" si="149"/>
        <v xml:space="preserve"> </v>
      </c>
      <c r="DI22" s="31">
        <v>0</v>
      </c>
      <c r="DJ22" s="20"/>
      <c r="DK22" s="19" t="str">
        <f>IF(DI22=0," ",IF(DI22/DJ22*100&gt;200,"св.200",DI22/DJ22))</f>
        <v xml:space="preserve"> </v>
      </c>
      <c r="DL22" s="31">
        <v>0</v>
      </c>
      <c r="DM22" s="31">
        <v>0</v>
      </c>
      <c r="DN22" s="20"/>
      <c r="DO22" s="19" t="str">
        <f t="shared" si="121"/>
        <v xml:space="preserve"> </v>
      </c>
      <c r="DP22" s="19" t="str">
        <f t="shared" si="151"/>
        <v xml:space="preserve"> </v>
      </c>
    </row>
    <row r="23" spans="1:120" s="59" customFormat="1" ht="17.25" customHeight="1" outlineLevel="1" x14ac:dyDescent="0.25">
      <c r="A23" s="11">
        <v>15</v>
      </c>
      <c r="B23" s="5" t="s">
        <v>39</v>
      </c>
      <c r="C23" s="18">
        <f t="shared" si="183"/>
        <v>5068100.5</v>
      </c>
      <c r="D23" s="18">
        <f t="shared" si="183"/>
        <v>1512266.4800000002</v>
      </c>
      <c r="E23" s="18">
        <f t="shared" si="183"/>
        <v>3999193.6199999996</v>
      </c>
      <c r="F23" s="19">
        <f t="shared" si="98"/>
        <v>0.29838920518644019</v>
      </c>
      <c r="G23" s="19">
        <f t="shared" si="123"/>
        <v>0.37814285170819018</v>
      </c>
      <c r="H23" s="10">
        <f t="shared" si="184"/>
        <v>3541000</v>
      </c>
      <c r="I23" s="14">
        <f t="shared" si="184"/>
        <v>1434003.4500000002</v>
      </c>
      <c r="J23" s="10">
        <f t="shared" si="184"/>
        <v>3872293.6199999996</v>
      </c>
      <c r="K23" s="19">
        <f t="shared" si="99"/>
        <v>0.40497132166054794</v>
      </c>
      <c r="L23" s="19">
        <f t="shared" si="125"/>
        <v>0.37032404841242395</v>
      </c>
      <c r="M23" s="31">
        <v>1286000</v>
      </c>
      <c r="N23" s="31">
        <v>543522.17000000004</v>
      </c>
      <c r="O23" s="31">
        <v>572586.36</v>
      </c>
      <c r="P23" s="19">
        <f t="shared" si="100"/>
        <v>0.42264554432348372</v>
      </c>
      <c r="Q23" s="19">
        <f t="shared" si="126"/>
        <v>0.94924051281976063</v>
      </c>
      <c r="R23" s="31"/>
      <c r="S23" s="31"/>
      <c r="T23" s="20"/>
      <c r="U23" s="19" t="str">
        <f t="shared" si="101"/>
        <v xml:space="preserve"> </v>
      </c>
      <c r="V23" s="19" t="str">
        <f t="shared" si="193"/>
        <v xml:space="preserve"> </v>
      </c>
      <c r="W23" s="31">
        <v>100000</v>
      </c>
      <c r="X23" s="31">
        <v>16125.9</v>
      </c>
      <c r="Y23" s="31">
        <v>2265894.0699999998</v>
      </c>
      <c r="Z23" s="19">
        <f t="shared" si="102"/>
        <v>0.16125899999999999</v>
      </c>
      <c r="AA23" s="19">
        <f t="shared" si="128"/>
        <v>7.116793416560731E-3</v>
      </c>
      <c r="AB23" s="31">
        <v>55000</v>
      </c>
      <c r="AC23" s="31">
        <v>43757.25</v>
      </c>
      <c r="AD23" s="31">
        <v>8048.23</v>
      </c>
      <c r="AE23" s="19">
        <f t="shared" si="103"/>
        <v>0.79558636363636359</v>
      </c>
      <c r="AF23" s="19" t="str">
        <f t="shared" si="129"/>
        <v>св.200</v>
      </c>
      <c r="AG23" s="31">
        <v>2100000</v>
      </c>
      <c r="AH23" s="31">
        <v>830598.13</v>
      </c>
      <c r="AI23" s="31">
        <v>1025764.96</v>
      </c>
      <c r="AJ23" s="19">
        <f t="shared" si="104"/>
        <v>0.39552291904761905</v>
      </c>
      <c r="AK23" s="19">
        <f t="shared" si="130"/>
        <v>0.80973533157147426</v>
      </c>
      <c r="AL23" s="31"/>
      <c r="AM23" s="31"/>
      <c r="AN23" s="20"/>
      <c r="AO23" s="19" t="str">
        <f t="shared" si="185"/>
        <v xml:space="preserve"> </v>
      </c>
      <c r="AP23" s="19" t="str">
        <f t="shared" si="131"/>
        <v xml:space="preserve"> </v>
      </c>
      <c r="AQ23" s="6">
        <f t="shared" si="190"/>
        <v>1527100.5</v>
      </c>
      <c r="AR23" s="6">
        <f t="shared" si="191"/>
        <v>78263.03</v>
      </c>
      <c r="AS23" s="6">
        <f t="shared" si="192"/>
        <v>126900</v>
      </c>
      <c r="AT23" s="19">
        <f t="shared" si="106"/>
        <v>5.1249429883625866E-2</v>
      </c>
      <c r="AU23" s="19">
        <f t="shared" si="132"/>
        <v>0.61672994483845545</v>
      </c>
      <c r="AV23" s="31"/>
      <c r="AW23" s="31"/>
      <c r="AX23" s="6"/>
      <c r="AY23" s="19" t="str">
        <f t="shared" si="107"/>
        <v xml:space="preserve"> </v>
      </c>
      <c r="AZ23" s="19" t="str">
        <f t="shared" si="133"/>
        <v xml:space="preserve"> </v>
      </c>
      <c r="BA23" s="31"/>
      <c r="BB23" s="31"/>
      <c r="BC23" s="20"/>
      <c r="BD23" s="19" t="str">
        <f t="shared" si="134"/>
        <v xml:space="preserve"> </v>
      </c>
      <c r="BE23" s="19" t="str">
        <f t="shared" si="135"/>
        <v xml:space="preserve"> </v>
      </c>
      <c r="BF23" s="31"/>
      <c r="BG23" s="31"/>
      <c r="BH23" s="20"/>
      <c r="BI23" s="19" t="str">
        <f t="shared" si="110"/>
        <v xml:space="preserve"> </v>
      </c>
      <c r="BJ23" s="19" t="str">
        <f t="shared" si="136"/>
        <v xml:space="preserve"> </v>
      </c>
      <c r="BK23" s="31"/>
      <c r="BL23" s="31"/>
      <c r="BM23" s="20"/>
      <c r="BN23" s="19" t="str">
        <f t="shared" si="179"/>
        <v xml:space="preserve"> </v>
      </c>
      <c r="BO23" s="19" t="str">
        <f t="shared" si="137"/>
        <v xml:space="preserve"> </v>
      </c>
      <c r="BP23" s="31">
        <v>1360000</v>
      </c>
      <c r="BQ23" s="31">
        <v>0</v>
      </c>
      <c r="BR23" s="20">
        <v>84310</v>
      </c>
      <c r="BS23" s="19" t="str">
        <f t="shared" si="111"/>
        <v xml:space="preserve"> </v>
      </c>
      <c r="BT23" s="19">
        <f t="shared" si="171"/>
        <v>0</v>
      </c>
      <c r="BU23" s="31">
        <v>50000</v>
      </c>
      <c r="BV23" s="31">
        <v>31100</v>
      </c>
      <c r="BW23" s="31">
        <v>42590</v>
      </c>
      <c r="BX23" s="19">
        <f t="shared" si="113"/>
        <v>0.622</v>
      </c>
      <c r="BY23" s="19">
        <f t="shared" si="139"/>
        <v>0.73021836111763327</v>
      </c>
      <c r="BZ23" s="31"/>
      <c r="CA23" s="31"/>
      <c r="CB23" s="20"/>
      <c r="CC23" s="19" t="str">
        <f t="shared" si="180"/>
        <v xml:space="preserve"> </v>
      </c>
      <c r="CD23" s="19" t="str">
        <f t="shared" si="140"/>
        <v xml:space="preserve"> </v>
      </c>
      <c r="CE23" s="18">
        <f t="shared" si="188"/>
        <v>0</v>
      </c>
      <c r="CF23" s="18">
        <f t="shared" si="189"/>
        <v>0</v>
      </c>
      <c r="CG23" s="6"/>
      <c r="CH23" s="19" t="str">
        <f t="shared" si="141"/>
        <v xml:space="preserve"> </v>
      </c>
      <c r="CI23" s="19" t="str">
        <f t="shared" si="157"/>
        <v xml:space="preserve"> </v>
      </c>
      <c r="CJ23" s="31"/>
      <c r="CK23" s="31"/>
      <c r="CL23" s="20"/>
      <c r="CM23" s="19" t="str">
        <f t="shared" si="142"/>
        <v xml:space="preserve"> </v>
      </c>
      <c r="CN23" s="19" t="str">
        <f t="shared" si="143"/>
        <v xml:space="preserve"> </v>
      </c>
      <c r="CO23" s="31"/>
      <c r="CP23" s="31"/>
      <c r="CQ23" s="20"/>
      <c r="CR23" s="19" t="str">
        <f t="shared" si="144"/>
        <v xml:space="preserve"> </v>
      </c>
      <c r="CS23" s="19" t="str">
        <f t="shared" si="145"/>
        <v xml:space="preserve"> </v>
      </c>
      <c r="CT23" s="31"/>
      <c r="CU23" s="31"/>
      <c r="CV23" s="20"/>
      <c r="CW23" s="19" t="str">
        <f t="shared" si="146"/>
        <v xml:space="preserve"> </v>
      </c>
      <c r="CX23" s="19" t="str">
        <f t="shared" si="147"/>
        <v xml:space="preserve"> </v>
      </c>
      <c r="CY23" s="31"/>
      <c r="CZ23" s="31"/>
      <c r="DA23" s="20"/>
      <c r="DB23" s="19" t="str">
        <f t="shared" si="118"/>
        <v xml:space="preserve"> </v>
      </c>
      <c r="DC23" s="19" t="str">
        <f t="shared" si="148"/>
        <v xml:space="preserve"> </v>
      </c>
      <c r="DD23" s="31"/>
      <c r="DE23" s="31"/>
      <c r="DF23" s="25"/>
      <c r="DG23" s="19" t="str">
        <f t="shared" si="120"/>
        <v xml:space="preserve"> </v>
      </c>
      <c r="DH23" s="19" t="str">
        <f t="shared" si="149"/>
        <v xml:space="preserve"> </v>
      </c>
      <c r="DI23" s="31">
        <v>0</v>
      </c>
      <c r="DJ23" s="20"/>
      <c r="DK23" s="19" t="str">
        <f t="shared" si="150"/>
        <v xml:space="preserve"> </v>
      </c>
      <c r="DL23" s="31">
        <v>117100.5</v>
      </c>
      <c r="DM23" s="31">
        <v>47163.03</v>
      </c>
      <c r="DN23" s="20"/>
      <c r="DO23" s="19">
        <f t="shared" si="121"/>
        <v>0.40275686269486466</v>
      </c>
      <c r="DP23" s="19" t="str">
        <f t="shared" si="151"/>
        <v xml:space="preserve"> </v>
      </c>
    </row>
    <row r="24" spans="1:120" s="58" customFormat="1" ht="32.1" customHeight="1" x14ac:dyDescent="0.25">
      <c r="A24" s="12"/>
      <c r="B24" s="4" t="s">
        <v>140</v>
      </c>
      <c r="C24" s="24">
        <f>SUM(C25:C29)</f>
        <v>49633466.630000003</v>
      </c>
      <c r="D24" s="24">
        <f>SUM(D25:D29)</f>
        <v>20679384.379999999</v>
      </c>
      <c r="E24" s="24">
        <f>SUM(E25:E29)</f>
        <v>21376391.059999999</v>
      </c>
      <c r="F24" s="16">
        <f t="shared" si="98"/>
        <v>0.41664195116890623</v>
      </c>
      <c r="G24" s="16">
        <f t="shared" si="123"/>
        <v>0.96739362233579951</v>
      </c>
      <c r="H24" s="15">
        <f>SUM(H25:H29)</f>
        <v>45657406.630000003</v>
      </c>
      <c r="I24" s="15">
        <f>SUM(I25:I29)</f>
        <v>19319162.129999995</v>
      </c>
      <c r="J24" s="15">
        <f>SUM(J25:J29)</f>
        <v>19578829.919999998</v>
      </c>
      <c r="K24" s="16">
        <f t="shared" si="99"/>
        <v>0.42313314653544076</v>
      </c>
      <c r="L24" s="16">
        <f t="shared" si="125"/>
        <v>0.98673731826360322</v>
      </c>
      <c r="M24" s="15">
        <f>SUM(M25:M29)</f>
        <v>35119650</v>
      </c>
      <c r="N24" s="15">
        <f>SUM(N25:N29)</f>
        <v>15420899.209999999</v>
      </c>
      <c r="O24" s="15">
        <f>SUM(O25:O29)</f>
        <v>15919850.030000001</v>
      </c>
      <c r="P24" s="16">
        <f t="shared" si="100"/>
        <v>0.43909603911200706</v>
      </c>
      <c r="Q24" s="16">
        <f t="shared" si="126"/>
        <v>0.96865857284712109</v>
      </c>
      <c r="R24" s="15">
        <f>SUM(R25:R29)</f>
        <v>1896300</v>
      </c>
      <c r="S24" s="15">
        <f>SUM(S25:S29)</f>
        <v>852223.84</v>
      </c>
      <c r="T24" s="15">
        <f>SUM(T25:T29)</f>
        <v>947780.65</v>
      </c>
      <c r="U24" s="16">
        <f t="shared" si="101"/>
        <v>0.44941403786320727</v>
      </c>
      <c r="V24" s="16">
        <f t="shared" si="127"/>
        <v>0.8991783489143822</v>
      </c>
      <c r="W24" s="15">
        <f>SUM(W25:W29)</f>
        <v>12000</v>
      </c>
      <c r="X24" s="15">
        <f>SUM(X25:X29)</f>
        <v>0</v>
      </c>
      <c r="Y24" s="15">
        <f>SUM(Y25:Y29)</f>
        <v>10608.580000000002</v>
      </c>
      <c r="Z24" s="16" t="str">
        <f t="shared" si="102"/>
        <v xml:space="preserve"> </v>
      </c>
      <c r="AA24" s="16">
        <f t="shared" si="128"/>
        <v>0</v>
      </c>
      <c r="AB24" s="15">
        <f>SUM(AB25:AB29)</f>
        <v>1903000</v>
      </c>
      <c r="AC24" s="15">
        <f>SUM(AC25:AC29)</f>
        <v>177439.1</v>
      </c>
      <c r="AD24" s="15">
        <f>SUM(AD25:AD29)</f>
        <v>196968.6</v>
      </c>
      <c r="AE24" s="16">
        <f t="shared" si="103"/>
        <v>9.324177614293222E-2</v>
      </c>
      <c r="AF24" s="16">
        <f t="shared" si="129"/>
        <v>0.90084967857820997</v>
      </c>
      <c r="AG24" s="15">
        <f>SUM(AG25:AG29)</f>
        <v>6718056.6299999999</v>
      </c>
      <c r="AH24" s="15">
        <f>SUM(AH25:AH29)</f>
        <v>2865879.98</v>
      </c>
      <c r="AI24" s="15">
        <f>SUM(AI25:AI29)</f>
        <v>2518912.4099999997</v>
      </c>
      <c r="AJ24" s="16">
        <f t="shared" si="104"/>
        <v>0.42659360256092393</v>
      </c>
      <c r="AK24" s="16">
        <f t="shared" si="130"/>
        <v>1.1377449920936316</v>
      </c>
      <c r="AL24" s="15">
        <f>SUM(AL25:AL29)</f>
        <v>8400</v>
      </c>
      <c r="AM24" s="15">
        <f>SUM(AM25:AM29)</f>
        <v>2720</v>
      </c>
      <c r="AN24" s="15">
        <f>SUM(AN25:AN29)</f>
        <v>5494</v>
      </c>
      <c r="AO24" s="16">
        <f t="shared" si="185"/>
        <v>0.32380952380952382</v>
      </c>
      <c r="AP24" s="16">
        <f t="shared" si="131"/>
        <v>0.4950855478704041</v>
      </c>
      <c r="AQ24" s="15">
        <f>SUM(AQ25:AQ29)</f>
        <v>3976060</v>
      </c>
      <c r="AR24" s="15">
        <f t="shared" ref="AR24:AS24" si="194">SUM(AR25:AR29)</f>
        <v>1360222.2499999998</v>
      </c>
      <c r="AS24" s="15">
        <f t="shared" si="194"/>
        <v>1797561.1400000001</v>
      </c>
      <c r="AT24" s="16">
        <f t="shared" si="106"/>
        <v>0.34210304924975976</v>
      </c>
      <c r="AU24" s="16">
        <f t="shared" si="132"/>
        <v>0.75670430325390747</v>
      </c>
      <c r="AV24" s="15">
        <f>SUM(AV25:AV29)</f>
        <v>750000</v>
      </c>
      <c r="AW24" s="15">
        <f>SUM(AW25:AW29)</f>
        <v>278990.48</v>
      </c>
      <c r="AX24" s="15">
        <f>SUM(AX25:AX29)</f>
        <v>256923.76</v>
      </c>
      <c r="AY24" s="16">
        <f t="shared" si="107"/>
        <v>0.37198730666666663</v>
      </c>
      <c r="AZ24" s="16">
        <f t="shared" si="133"/>
        <v>1.0858882027882513</v>
      </c>
      <c r="BA24" s="15">
        <f>SUM(BA25:BA29)</f>
        <v>2000</v>
      </c>
      <c r="BB24" s="15">
        <f>SUM(BB25:BB29)</f>
        <v>2562.0699999999997</v>
      </c>
      <c r="BC24" s="17">
        <f t="shared" ref="BC24" si="195">SUM(BC25:BC29)</f>
        <v>0</v>
      </c>
      <c r="BD24" s="16">
        <f t="shared" si="134"/>
        <v>1.2810349999999999</v>
      </c>
      <c r="BE24" s="16" t="str">
        <f t="shared" si="135"/>
        <v xml:space="preserve"> </v>
      </c>
      <c r="BF24" s="15">
        <f>SUM(BF25:BF29)</f>
        <v>330000</v>
      </c>
      <c r="BG24" s="15">
        <f>SUM(BG25:BG29)</f>
        <v>94889.37</v>
      </c>
      <c r="BH24" s="17">
        <f>SUM(BH25:BH29)</f>
        <v>144702.22</v>
      </c>
      <c r="BI24" s="16">
        <f t="shared" si="110"/>
        <v>0.28754354545454541</v>
      </c>
      <c r="BJ24" s="16">
        <f t="shared" si="136"/>
        <v>0.65575614527544912</v>
      </c>
      <c r="BK24" s="15">
        <f>SUM(BK25:BK29)</f>
        <v>0</v>
      </c>
      <c r="BL24" s="15">
        <f>SUM(BL25:BL29)</f>
        <v>0</v>
      </c>
      <c r="BM24" s="15">
        <f>SUM(BM25:BM29)</f>
        <v>0</v>
      </c>
      <c r="BN24" s="16" t="str">
        <f t="shared" si="179"/>
        <v xml:space="preserve"> </v>
      </c>
      <c r="BO24" s="16" t="str">
        <f t="shared" si="137"/>
        <v xml:space="preserve"> </v>
      </c>
      <c r="BP24" s="15">
        <f>SUM(BP25:BP29)</f>
        <v>1080000</v>
      </c>
      <c r="BQ24" s="15">
        <f>SUM(BQ25:BQ29)</f>
        <v>374432.86</v>
      </c>
      <c r="BR24" s="15">
        <f>SUM(BR25:BR29)</f>
        <v>532762.26</v>
      </c>
      <c r="BS24" s="16">
        <f t="shared" si="111"/>
        <v>0.34669709259259257</v>
      </c>
      <c r="BT24" s="16">
        <f t="shared" si="171"/>
        <v>0.70281415954651139</v>
      </c>
      <c r="BU24" s="15">
        <f>SUM(BU25:BU29)</f>
        <v>548860</v>
      </c>
      <c r="BV24" s="15">
        <f>SUM(BV25:BV29)</f>
        <v>189859.68000000002</v>
      </c>
      <c r="BW24" s="15">
        <f>SUM(BW25:BW29)</f>
        <v>224604.15</v>
      </c>
      <c r="BX24" s="16">
        <f t="shared" si="113"/>
        <v>0.34591640855591593</v>
      </c>
      <c r="BY24" s="16">
        <f t="shared" si="139"/>
        <v>0.84530797850351402</v>
      </c>
      <c r="BZ24" s="15">
        <f>SUM(BZ25:BZ29)</f>
        <v>617400</v>
      </c>
      <c r="CA24" s="15">
        <f>SUM(CA25:CA29)</f>
        <v>109000</v>
      </c>
      <c r="CB24" s="15">
        <f t="shared" ref="CB24" si="196">SUM(CB25:CB29)</f>
        <v>0</v>
      </c>
      <c r="CC24" s="16">
        <f t="shared" si="180"/>
        <v>0.17654680919987042</v>
      </c>
      <c r="CD24" s="16" t="str">
        <f t="shared" si="140"/>
        <v xml:space="preserve"> </v>
      </c>
      <c r="CE24" s="24">
        <f>SUM(CE25:CE29)</f>
        <v>500000</v>
      </c>
      <c r="CF24" s="24">
        <f>SUM(CF25:CF29)</f>
        <v>123417.5</v>
      </c>
      <c r="CG24" s="34">
        <f t="shared" ref="CG24" si="197">SUM(CG25:CG29)</f>
        <v>440533.48</v>
      </c>
      <c r="CH24" s="16">
        <f t="shared" si="141"/>
        <v>0.246835</v>
      </c>
      <c r="CI24" s="16">
        <f t="shared" si="157"/>
        <v>0.28015464341098434</v>
      </c>
      <c r="CJ24" s="15">
        <f>SUM(CJ25:CJ29)</f>
        <v>500000</v>
      </c>
      <c r="CK24" s="15">
        <f>SUM(CK25:CK29)</f>
        <v>123417.5</v>
      </c>
      <c r="CL24" s="17">
        <f>SUM(CL25:CL29)</f>
        <v>288987.23</v>
      </c>
      <c r="CM24" s="16">
        <f t="shared" si="142"/>
        <v>0.246835</v>
      </c>
      <c r="CN24" s="16">
        <f t="shared" si="143"/>
        <v>0.42706904384667793</v>
      </c>
      <c r="CO24" s="15">
        <f>SUM(CO25:CO29)</f>
        <v>0</v>
      </c>
      <c r="CP24" s="15">
        <f>SUM(CP25:CP29)</f>
        <v>0</v>
      </c>
      <c r="CQ24" s="17">
        <f t="shared" ref="CQ24" si="198">SUM(CQ25:CQ29)</f>
        <v>151546.25</v>
      </c>
      <c r="CR24" s="16" t="str">
        <f t="shared" si="144"/>
        <v xml:space="preserve"> </v>
      </c>
      <c r="CS24" s="16">
        <f t="shared" si="145"/>
        <v>0</v>
      </c>
      <c r="CT24" s="15">
        <f>SUM(CT25:CT29)</f>
        <v>0</v>
      </c>
      <c r="CU24" s="15">
        <f>SUM(CU25:CU29)</f>
        <v>0</v>
      </c>
      <c r="CV24" s="17">
        <f t="shared" ref="CV24" si="199">SUM(CV25:CV29)</f>
        <v>0</v>
      </c>
      <c r="CW24" s="43" t="str">
        <f t="shared" si="146"/>
        <v xml:space="preserve"> </v>
      </c>
      <c r="CX24" s="43" t="str">
        <f t="shared" si="147"/>
        <v xml:space="preserve"> </v>
      </c>
      <c r="CY24" s="15">
        <f>SUM(CY25:CY29)</f>
        <v>0</v>
      </c>
      <c r="CZ24" s="15">
        <f>SUM(CZ25:CZ29)</f>
        <v>0</v>
      </c>
      <c r="DA24" s="15">
        <f>SUM(DA25:DA29)</f>
        <v>0</v>
      </c>
      <c r="DB24" s="16" t="str">
        <f t="shared" si="118"/>
        <v xml:space="preserve"> </v>
      </c>
      <c r="DC24" s="16" t="str">
        <f t="shared" si="148"/>
        <v xml:space="preserve"> </v>
      </c>
      <c r="DD24" s="15">
        <f>SUM(DD25:DD29)</f>
        <v>147800</v>
      </c>
      <c r="DE24" s="15">
        <f>SUM(DE25:DE29)</f>
        <v>153258.67000000001</v>
      </c>
      <c r="DF24" s="26">
        <f>SUM(DF25:DF29)</f>
        <v>153326.32</v>
      </c>
      <c r="DG24" s="16">
        <f t="shared" si="120"/>
        <v>1.0369328146143437</v>
      </c>
      <c r="DH24" s="16">
        <f t="shared" si="149"/>
        <v>0.99955878416699762</v>
      </c>
      <c r="DI24" s="15">
        <f>SUM(DI25:DI29)</f>
        <v>-881</v>
      </c>
      <c r="DJ24" s="15">
        <f>SUM(DJ25:DJ29)</f>
        <v>6500</v>
      </c>
      <c r="DK24" s="16" t="str">
        <f>IF(DI24&lt;=0," ",IF(DI24/DJ24*100&gt;200,"св.200",DI24/DJ24))</f>
        <v xml:space="preserve"> </v>
      </c>
      <c r="DL24" s="15">
        <f>SUM(DL25:DL29)</f>
        <v>0</v>
      </c>
      <c r="DM24" s="15">
        <f>SUM(DM25:DM29)</f>
        <v>34692.620000000003</v>
      </c>
      <c r="DN24" s="15">
        <f>SUM(DN25:DN29)</f>
        <v>38208.949999999997</v>
      </c>
      <c r="DO24" s="16" t="str">
        <f t="shared" si="121"/>
        <v xml:space="preserve"> </v>
      </c>
      <c r="DP24" s="16">
        <f t="shared" si="151"/>
        <v>0.90797103819916547</v>
      </c>
    </row>
    <row r="25" spans="1:120" s="59" customFormat="1" ht="16.5" customHeight="1" outlineLevel="1" x14ac:dyDescent="0.25">
      <c r="A25" s="11">
        <v>16</v>
      </c>
      <c r="B25" s="5" t="s">
        <v>61</v>
      </c>
      <c r="C25" s="18">
        <f t="shared" ref="C25:E29" si="200">H25+AQ25</f>
        <v>43536760</v>
      </c>
      <c r="D25" s="18">
        <f t="shared" si="200"/>
        <v>18136195.710000001</v>
      </c>
      <c r="E25" s="18">
        <f t="shared" si="200"/>
        <v>19492511.269999996</v>
      </c>
      <c r="F25" s="19">
        <f t="shared" si="98"/>
        <v>0.41657201201926836</v>
      </c>
      <c r="G25" s="19">
        <f t="shared" si="123"/>
        <v>0.93041863404806968</v>
      </c>
      <c r="H25" s="10">
        <f t="shared" ref="H25:J29" si="201">W25++AG25+M25+AB25+AL25+R25</f>
        <v>40307200</v>
      </c>
      <c r="I25" s="14">
        <f t="shared" si="201"/>
        <v>16989628.359999999</v>
      </c>
      <c r="J25" s="10">
        <f>Y25++AI25+O25+AD25+AN25+T25-20784.35</f>
        <v>17784509.879999995</v>
      </c>
      <c r="K25" s="19">
        <f t="shared" si="99"/>
        <v>0.42150356164655445</v>
      </c>
      <c r="L25" s="19">
        <f t="shared" si="125"/>
        <v>0.95530483969682523</v>
      </c>
      <c r="M25" s="31">
        <v>34455900</v>
      </c>
      <c r="N25" s="31">
        <v>15151493.109999999</v>
      </c>
      <c r="O25" s="31">
        <v>15614917.189999999</v>
      </c>
      <c r="P25" s="19">
        <f t="shared" si="100"/>
        <v>0.43973581041273047</v>
      </c>
      <c r="Q25" s="19">
        <f t="shared" si="126"/>
        <v>0.97032170748258706</v>
      </c>
      <c r="R25" s="31">
        <v>1896300</v>
      </c>
      <c r="S25" s="31">
        <v>852223.84</v>
      </c>
      <c r="T25" s="31">
        <v>947780.65</v>
      </c>
      <c r="U25" s="19">
        <f t="shared" si="101"/>
        <v>0.44941403786320727</v>
      </c>
      <c r="V25" s="19">
        <f t="shared" ref="V25:V29" si="202">IF(S25=0," ",IF(S25/T25*100&gt;200,"св.200",S25/T25))</f>
        <v>0.8991783489143822</v>
      </c>
      <c r="W25" s="31">
        <v>0</v>
      </c>
      <c r="X25" s="31">
        <v>0</v>
      </c>
      <c r="Y25" s="6"/>
      <c r="Z25" s="19" t="str">
        <f t="shared" si="102"/>
        <v xml:space="preserve"> </v>
      </c>
      <c r="AA25" s="19" t="str">
        <f t="shared" si="128"/>
        <v xml:space="preserve"> </v>
      </c>
      <c r="AB25" s="31">
        <v>1550000</v>
      </c>
      <c r="AC25" s="31">
        <v>136600.89000000001</v>
      </c>
      <c r="AD25" s="31">
        <v>142338.45000000001</v>
      </c>
      <c r="AE25" s="19">
        <f t="shared" si="103"/>
        <v>8.8129606451612913E-2</v>
      </c>
      <c r="AF25" s="19">
        <f t="shared" si="129"/>
        <v>0.95969072306182901</v>
      </c>
      <c r="AG25" s="31">
        <v>2405000</v>
      </c>
      <c r="AH25" s="31">
        <v>849310.52</v>
      </c>
      <c r="AI25" s="31">
        <v>1100257.94</v>
      </c>
      <c r="AJ25" s="19">
        <f t="shared" si="104"/>
        <v>0.35314366735966735</v>
      </c>
      <c r="AK25" s="19">
        <f t="shared" si="130"/>
        <v>0.77191946463026662</v>
      </c>
      <c r="AL25" s="31">
        <v>0</v>
      </c>
      <c r="AM25" s="31">
        <v>0</v>
      </c>
      <c r="AN25" s="6"/>
      <c r="AO25" s="19" t="str">
        <f t="shared" si="185"/>
        <v xml:space="preserve"> </v>
      </c>
      <c r="AP25" s="19" t="str">
        <f t="shared" si="131"/>
        <v xml:space="preserve"> </v>
      </c>
      <c r="AQ25" s="6">
        <f>AV25+BA25+BF25+BK25++BP25+BU25+BZ25+CE25+CY25+DD25+DL25+CT25</f>
        <v>3229560</v>
      </c>
      <c r="AR25" s="6">
        <f t="shared" ref="AR25" si="203">AW25+BB25+BG25+BL25+BQ25+BV25+CA25+CF25+CZ25+DE25+DM25+CU25+DI25</f>
        <v>1146567.3499999999</v>
      </c>
      <c r="AS25" s="6">
        <f t="shared" ref="AS25" si="204">AX25+BC25+BH25+BM25+BR25+BW25+CB25+CG25+DA25+DF25+DN25+CV25+DJ25</f>
        <v>1708001.3900000001</v>
      </c>
      <c r="AT25" s="19">
        <f t="shared" si="106"/>
        <v>0.35502277400017335</v>
      </c>
      <c r="AU25" s="19">
        <f t="shared" si="132"/>
        <v>0.67129181317586617</v>
      </c>
      <c r="AV25" s="31">
        <v>750000</v>
      </c>
      <c r="AW25" s="31">
        <v>278990.48</v>
      </c>
      <c r="AX25" s="31">
        <v>256923.76</v>
      </c>
      <c r="AY25" s="19">
        <f t="shared" si="107"/>
        <v>0.37198730666666663</v>
      </c>
      <c r="AZ25" s="19">
        <f t="shared" si="133"/>
        <v>1.0858882027882513</v>
      </c>
      <c r="BA25" s="31">
        <v>0</v>
      </c>
      <c r="BB25" s="31">
        <v>881</v>
      </c>
      <c r="BC25" s="20"/>
      <c r="BD25" s="19" t="str">
        <f t="shared" si="134"/>
        <v xml:space="preserve"> </v>
      </c>
      <c r="BE25" s="19" t="str">
        <f t="shared" ref="BE25:BE31" si="205">IF(BC25=0," ",IF(BB25/BC25*100&gt;200,"св.200",BB25/BC25))</f>
        <v xml:space="preserve"> </v>
      </c>
      <c r="BF25" s="31">
        <v>330000</v>
      </c>
      <c r="BG25" s="31">
        <v>92386.58</v>
      </c>
      <c r="BH25" s="31">
        <v>144702.22</v>
      </c>
      <c r="BI25" s="19">
        <f t="shared" si="110"/>
        <v>0.27995933333333334</v>
      </c>
      <c r="BJ25" s="19">
        <f t="shared" si="136"/>
        <v>0.6384600042763684</v>
      </c>
      <c r="BK25" s="31"/>
      <c r="BL25" s="31"/>
      <c r="BM25" s="20"/>
      <c r="BN25" s="19" t="str">
        <f t="shared" si="179"/>
        <v xml:space="preserve"> </v>
      </c>
      <c r="BO25" s="19" t="str">
        <f t="shared" si="137"/>
        <v xml:space="preserve"> </v>
      </c>
      <c r="BP25" s="31">
        <v>1080000</v>
      </c>
      <c r="BQ25" s="31">
        <v>374432.86</v>
      </c>
      <c r="BR25" s="20">
        <v>532762.26</v>
      </c>
      <c r="BS25" s="19">
        <f t="shared" si="111"/>
        <v>0.34669709259259257</v>
      </c>
      <c r="BT25" s="19">
        <f t="shared" si="171"/>
        <v>0.70281415954651139</v>
      </c>
      <c r="BU25" s="31">
        <v>427760</v>
      </c>
      <c r="BV25" s="31">
        <v>127081.26</v>
      </c>
      <c r="BW25" s="31">
        <v>174503.35</v>
      </c>
      <c r="BX25" s="19">
        <f t="shared" si="113"/>
        <v>0.29708542173181224</v>
      </c>
      <c r="BY25" s="19">
        <f t="shared" si="139"/>
        <v>0.72824538898536895</v>
      </c>
      <c r="BZ25" s="31"/>
      <c r="CA25" s="31"/>
      <c r="CB25" s="20"/>
      <c r="CC25" s="19" t="str">
        <f t="shared" si="180"/>
        <v xml:space="preserve"> </v>
      </c>
      <c r="CD25" s="19" t="str">
        <f t="shared" si="140"/>
        <v xml:space="preserve"> </v>
      </c>
      <c r="CE25" s="18">
        <f t="shared" ref="CE25:CE29" si="206">CJ25+CO25</f>
        <v>500000</v>
      </c>
      <c r="CF25" s="18">
        <f t="shared" ref="CF25:CF29" si="207">CK25+CP25</f>
        <v>123417.5</v>
      </c>
      <c r="CG25" s="31">
        <v>440533.48</v>
      </c>
      <c r="CH25" s="19">
        <f t="shared" si="141"/>
        <v>0.246835</v>
      </c>
      <c r="CI25" s="19">
        <f t="shared" si="157"/>
        <v>0.28015464341098434</v>
      </c>
      <c r="CJ25" s="31">
        <v>500000</v>
      </c>
      <c r="CK25" s="31">
        <v>123417.5</v>
      </c>
      <c r="CL25" s="31">
        <v>288987.23</v>
      </c>
      <c r="CM25" s="19">
        <f t="shared" si="142"/>
        <v>0.246835</v>
      </c>
      <c r="CN25" s="19">
        <f t="shared" si="143"/>
        <v>0.42706904384667793</v>
      </c>
      <c r="CO25" s="31"/>
      <c r="CP25" s="31"/>
      <c r="CQ25" s="20">
        <v>151546.25</v>
      </c>
      <c r="CR25" s="19" t="str">
        <f t="shared" si="144"/>
        <v xml:space="preserve"> </v>
      </c>
      <c r="CS25" s="19">
        <f t="shared" si="145"/>
        <v>0</v>
      </c>
      <c r="CT25" s="31"/>
      <c r="CU25" s="31"/>
      <c r="CV25" s="20"/>
      <c r="CW25" s="19" t="str">
        <f t="shared" si="146"/>
        <v xml:space="preserve"> </v>
      </c>
      <c r="CX25" s="19" t="str">
        <f t="shared" si="147"/>
        <v xml:space="preserve"> </v>
      </c>
      <c r="CY25" s="31"/>
      <c r="CZ25" s="31"/>
      <c r="DA25" s="6"/>
      <c r="DB25" s="19" t="str">
        <f t="shared" si="118"/>
        <v xml:space="preserve"> </v>
      </c>
      <c r="DC25" s="19" t="str">
        <f t="shared" si="148"/>
        <v xml:space="preserve"> </v>
      </c>
      <c r="DD25" s="31">
        <v>141800</v>
      </c>
      <c r="DE25" s="31">
        <v>150258.67000000001</v>
      </c>
      <c r="DF25" s="31">
        <v>152076.32</v>
      </c>
      <c r="DG25" s="19">
        <f t="shared" si="120"/>
        <v>1.0596521156558534</v>
      </c>
      <c r="DH25" s="19">
        <f t="shared" si="149"/>
        <v>0.98804777758956819</v>
      </c>
      <c r="DI25" s="31">
        <v>-881</v>
      </c>
      <c r="DJ25" s="20">
        <v>6500</v>
      </c>
      <c r="DK25" s="19">
        <f t="shared" si="150"/>
        <v>-0.13553846153846155</v>
      </c>
      <c r="DL25" s="31"/>
      <c r="DM25" s="31"/>
      <c r="DN25" s="31"/>
      <c r="DO25" s="19" t="str">
        <f t="shared" si="121"/>
        <v xml:space="preserve"> </v>
      </c>
      <c r="DP25" s="19" t="str">
        <f t="shared" si="151"/>
        <v xml:space="preserve"> </v>
      </c>
    </row>
    <row r="26" spans="1:120" s="59" customFormat="1" ht="15.75" customHeight="1" outlineLevel="1" x14ac:dyDescent="0.25">
      <c r="A26" s="11">
        <v>17</v>
      </c>
      <c r="B26" s="5" t="s">
        <v>67</v>
      </c>
      <c r="C26" s="18">
        <f t="shared" si="200"/>
        <v>2133400</v>
      </c>
      <c r="D26" s="18">
        <f t="shared" si="200"/>
        <v>526864.75</v>
      </c>
      <c r="E26" s="18">
        <f t="shared" si="200"/>
        <v>439082.26000000007</v>
      </c>
      <c r="F26" s="19">
        <f t="shared" si="98"/>
        <v>0.24696013405831069</v>
      </c>
      <c r="G26" s="19">
        <f t="shared" si="123"/>
        <v>1.1999226523066542</v>
      </c>
      <c r="H26" s="10">
        <f t="shared" si="201"/>
        <v>1471000</v>
      </c>
      <c r="I26" s="14">
        <f t="shared" si="201"/>
        <v>374722.13</v>
      </c>
      <c r="J26" s="10">
        <f t="shared" si="201"/>
        <v>426682.26000000007</v>
      </c>
      <c r="K26" s="19">
        <f t="shared" si="99"/>
        <v>0.25473972127804217</v>
      </c>
      <c r="L26" s="19">
        <f t="shared" si="125"/>
        <v>0.87822289588510183</v>
      </c>
      <c r="M26" s="31">
        <v>200000</v>
      </c>
      <c r="N26" s="31">
        <v>87006.5</v>
      </c>
      <c r="O26" s="31">
        <v>88683.72</v>
      </c>
      <c r="P26" s="19">
        <f t="shared" si="100"/>
        <v>0.43503249999999999</v>
      </c>
      <c r="Q26" s="19">
        <f t="shared" si="126"/>
        <v>0.98108762239563252</v>
      </c>
      <c r="R26" s="31"/>
      <c r="S26" s="31"/>
      <c r="T26" s="20"/>
      <c r="U26" s="19" t="str">
        <f t="shared" si="101"/>
        <v xml:space="preserve"> </v>
      </c>
      <c r="V26" s="19" t="str">
        <f t="shared" si="202"/>
        <v xml:space="preserve"> </v>
      </c>
      <c r="W26" s="31">
        <v>0</v>
      </c>
      <c r="X26" s="31">
        <v>0</v>
      </c>
      <c r="Y26" s="6">
        <v>22.8</v>
      </c>
      <c r="Z26" s="19" t="str">
        <f t="shared" si="102"/>
        <v xml:space="preserve"> </v>
      </c>
      <c r="AA26" s="19">
        <f t="shared" si="128"/>
        <v>0</v>
      </c>
      <c r="AB26" s="31">
        <v>120000</v>
      </c>
      <c r="AC26" s="31">
        <v>8919.31</v>
      </c>
      <c r="AD26" s="31">
        <v>9582.09</v>
      </c>
      <c r="AE26" s="19">
        <f t="shared" si="103"/>
        <v>7.4327583333333336E-2</v>
      </c>
      <c r="AF26" s="19">
        <f t="shared" si="129"/>
        <v>0.93083137394868964</v>
      </c>
      <c r="AG26" s="31">
        <v>1150000</v>
      </c>
      <c r="AH26" s="31">
        <v>278676.32</v>
      </c>
      <c r="AI26" s="31">
        <v>327343.65000000002</v>
      </c>
      <c r="AJ26" s="19">
        <f t="shared" si="104"/>
        <v>0.2423272347826087</v>
      </c>
      <c r="AK26" s="19">
        <f t="shared" si="130"/>
        <v>0.85132648823339019</v>
      </c>
      <c r="AL26" s="31">
        <v>1000</v>
      </c>
      <c r="AM26" s="31">
        <v>120</v>
      </c>
      <c r="AN26" s="31">
        <v>1050</v>
      </c>
      <c r="AO26" s="19">
        <f t="shared" si="185"/>
        <v>0.12</v>
      </c>
      <c r="AP26" s="19">
        <f t="shared" si="131"/>
        <v>0.11428571428571428</v>
      </c>
      <c r="AQ26" s="6">
        <f t="shared" ref="AQ26:AQ29" si="208">AV26+BA26+BF26+BK26++BP26+BU26+BZ26+CE26+CY26+DD26+DL26+CT26</f>
        <v>662400</v>
      </c>
      <c r="AR26" s="6">
        <f t="shared" ref="AR26:AR29" si="209">AW26+BB26+BG26+BL26+BQ26+BV26+CA26+CF26+CZ26+DE26+DM26+CU26+DI26</f>
        <v>152142.62</v>
      </c>
      <c r="AS26" s="6">
        <f t="shared" ref="AS26:AS29" si="210">AX26+BC26+BH26+BM26+BR26+BW26+CB26+CG26+DA26+DF26+DN26+CV26+DJ26</f>
        <v>12400</v>
      </c>
      <c r="AT26" s="19">
        <f t="shared" si="106"/>
        <v>0.22968390700483091</v>
      </c>
      <c r="AU26" s="19" t="str">
        <f t="shared" si="132"/>
        <v>св.200</v>
      </c>
      <c r="AV26" s="31"/>
      <c r="AW26" s="31"/>
      <c r="AX26" s="6"/>
      <c r="AY26" s="19" t="str">
        <f t="shared" si="107"/>
        <v xml:space="preserve"> </v>
      </c>
      <c r="AZ26" s="19" t="str">
        <f t="shared" si="133"/>
        <v xml:space="preserve"> </v>
      </c>
      <c r="BA26" s="31">
        <v>0</v>
      </c>
      <c r="BB26" s="31">
        <v>0</v>
      </c>
      <c r="BC26" s="20"/>
      <c r="BD26" s="19" t="str">
        <f t="shared" si="134"/>
        <v xml:space="preserve"> </v>
      </c>
      <c r="BE26" s="19" t="str">
        <f t="shared" si="205"/>
        <v xml:space="preserve"> </v>
      </c>
      <c r="BF26" s="31">
        <v>0</v>
      </c>
      <c r="BG26" s="31">
        <v>0</v>
      </c>
      <c r="BH26" s="20"/>
      <c r="BI26" s="19" t="str">
        <f t="shared" si="110"/>
        <v xml:space="preserve"> </v>
      </c>
      <c r="BJ26" s="19" t="str">
        <f t="shared" si="136"/>
        <v xml:space="preserve"> </v>
      </c>
      <c r="BK26" s="31"/>
      <c r="BL26" s="31"/>
      <c r="BM26" s="20"/>
      <c r="BN26" s="19" t="str">
        <f t="shared" si="179"/>
        <v xml:space="preserve"> </v>
      </c>
      <c r="BO26" s="19" t="str">
        <f t="shared" si="137"/>
        <v xml:space="preserve"> </v>
      </c>
      <c r="BP26" s="31"/>
      <c r="BQ26" s="31"/>
      <c r="BR26" s="20"/>
      <c r="BS26" s="19" t="str">
        <f t="shared" si="111"/>
        <v xml:space="preserve"> </v>
      </c>
      <c r="BT26" s="19" t="str">
        <f t="shared" si="171"/>
        <v xml:space="preserve"> </v>
      </c>
      <c r="BU26" s="31">
        <v>45000</v>
      </c>
      <c r="BV26" s="31">
        <v>8450</v>
      </c>
      <c r="BW26" s="31">
        <v>12400</v>
      </c>
      <c r="BX26" s="19">
        <f>IF(BV26&lt;=0," ",IF(BU26&lt;=0," ",IF(BV26/BU26*100&gt;200,"СВ.200",BV26/BU26)))</f>
        <v>0.18777777777777777</v>
      </c>
      <c r="BY26" s="19">
        <f t="shared" si="139"/>
        <v>0.68145161290322576</v>
      </c>
      <c r="BZ26" s="31">
        <v>617400</v>
      </c>
      <c r="CA26" s="31">
        <v>109000</v>
      </c>
      <c r="CB26" s="31"/>
      <c r="CC26" s="19">
        <f t="shared" si="180"/>
        <v>0.17654680919987042</v>
      </c>
      <c r="CD26" s="19" t="str">
        <f t="shared" si="140"/>
        <v xml:space="preserve"> </v>
      </c>
      <c r="CE26" s="18">
        <f t="shared" si="206"/>
        <v>0</v>
      </c>
      <c r="CF26" s="18">
        <f t="shared" si="207"/>
        <v>0</v>
      </c>
      <c r="CG26" s="6"/>
      <c r="CH26" s="19" t="str">
        <f t="shared" si="141"/>
        <v xml:space="preserve"> </v>
      </c>
      <c r="CI26" s="19" t="str">
        <f t="shared" si="157"/>
        <v xml:space="preserve"> </v>
      </c>
      <c r="CJ26" s="31"/>
      <c r="CK26" s="31"/>
      <c r="CL26" s="20"/>
      <c r="CM26" s="19" t="str">
        <f t="shared" si="142"/>
        <v xml:space="preserve"> </v>
      </c>
      <c r="CN26" s="19" t="str">
        <f t="shared" si="143"/>
        <v xml:space="preserve"> </v>
      </c>
      <c r="CO26" s="31"/>
      <c r="CP26" s="31"/>
      <c r="CQ26" s="20"/>
      <c r="CR26" s="19" t="str">
        <f t="shared" si="144"/>
        <v xml:space="preserve"> </v>
      </c>
      <c r="CS26" s="19" t="str">
        <f t="shared" si="145"/>
        <v xml:space="preserve"> </v>
      </c>
      <c r="CT26" s="31"/>
      <c r="CU26" s="31"/>
      <c r="CV26" s="20"/>
      <c r="CW26" s="19" t="str">
        <f t="shared" si="146"/>
        <v xml:space="preserve"> </v>
      </c>
      <c r="CX26" s="19" t="str">
        <f t="shared" si="147"/>
        <v xml:space="preserve"> </v>
      </c>
      <c r="CY26" s="31"/>
      <c r="CZ26" s="31"/>
      <c r="DA26" s="20"/>
      <c r="DB26" s="19" t="str">
        <f t="shared" si="118"/>
        <v xml:space="preserve"> </v>
      </c>
      <c r="DC26" s="19" t="str">
        <f t="shared" si="148"/>
        <v xml:space="preserve"> </v>
      </c>
      <c r="DD26" s="31">
        <v>0</v>
      </c>
      <c r="DE26" s="31">
        <v>0</v>
      </c>
      <c r="DF26" s="20"/>
      <c r="DG26" s="19" t="str">
        <f t="shared" si="120"/>
        <v xml:space="preserve"> </v>
      </c>
      <c r="DH26" s="19" t="str">
        <f t="shared" si="149"/>
        <v xml:space="preserve"> </v>
      </c>
      <c r="DI26" s="31"/>
      <c r="DJ26" s="31"/>
      <c r="DK26" s="19" t="str">
        <f t="shared" si="150"/>
        <v xml:space="preserve"> </v>
      </c>
      <c r="DL26" s="31"/>
      <c r="DM26" s="31">
        <v>34692.620000000003</v>
      </c>
      <c r="DN26" s="31"/>
      <c r="DO26" s="19" t="str">
        <f t="shared" si="121"/>
        <v xml:space="preserve"> </v>
      </c>
      <c r="DP26" s="19" t="str">
        <f t="shared" si="151"/>
        <v xml:space="preserve"> </v>
      </c>
    </row>
    <row r="27" spans="1:120" s="59" customFormat="1" ht="15.75" customHeight="1" outlineLevel="1" x14ac:dyDescent="0.25">
      <c r="A27" s="11">
        <v>18</v>
      </c>
      <c r="B27" s="5" t="s">
        <v>38</v>
      </c>
      <c r="C27" s="18">
        <f t="shared" si="200"/>
        <v>497100</v>
      </c>
      <c r="D27" s="18">
        <f t="shared" si="200"/>
        <v>178724.62999999998</v>
      </c>
      <c r="E27" s="18">
        <f t="shared" si="200"/>
        <v>281525.3</v>
      </c>
      <c r="F27" s="19">
        <f t="shared" si="98"/>
        <v>0.35953456045061349</v>
      </c>
      <c r="G27" s="19">
        <f t="shared" si="123"/>
        <v>0.63484393764965341</v>
      </c>
      <c r="H27" s="10">
        <f t="shared" si="201"/>
        <v>495000</v>
      </c>
      <c r="I27" s="14">
        <f t="shared" si="201"/>
        <v>178682.96999999997</v>
      </c>
      <c r="J27" s="10">
        <f t="shared" si="201"/>
        <v>281437.07</v>
      </c>
      <c r="K27" s="19">
        <f t="shared" si="99"/>
        <v>0.36097569696969689</v>
      </c>
      <c r="L27" s="19">
        <f t="shared" si="125"/>
        <v>0.63489493406110276</v>
      </c>
      <c r="M27" s="31">
        <v>80000</v>
      </c>
      <c r="N27" s="31">
        <v>26422.71</v>
      </c>
      <c r="O27" s="31">
        <v>36377.050000000003</v>
      </c>
      <c r="P27" s="19">
        <f t="shared" si="100"/>
        <v>0.330283875</v>
      </c>
      <c r="Q27" s="19">
        <f t="shared" si="126"/>
        <v>0.7263565902127852</v>
      </c>
      <c r="R27" s="31"/>
      <c r="S27" s="31"/>
      <c r="T27" s="20"/>
      <c r="U27" s="19" t="str">
        <f t="shared" si="101"/>
        <v xml:space="preserve"> </v>
      </c>
      <c r="V27" s="19" t="str">
        <f t="shared" si="202"/>
        <v xml:space="preserve"> </v>
      </c>
      <c r="W27" s="31">
        <v>0</v>
      </c>
      <c r="X27" s="31">
        <v>0</v>
      </c>
      <c r="Y27" s="31">
        <v>-1334.76</v>
      </c>
      <c r="Z27" s="19" t="str">
        <f t="shared" si="102"/>
        <v xml:space="preserve"> </v>
      </c>
      <c r="AA27" s="19">
        <f t="shared" si="128"/>
        <v>0</v>
      </c>
      <c r="AB27" s="31">
        <v>13000</v>
      </c>
      <c r="AC27" s="31">
        <v>702.55</v>
      </c>
      <c r="AD27" s="31">
        <v>281.39999999999998</v>
      </c>
      <c r="AE27" s="19">
        <f t="shared" si="103"/>
        <v>5.4042307692307688E-2</v>
      </c>
      <c r="AF27" s="19" t="str">
        <f>IF(AC27&lt;=0," ",IF(AC27/AD27*100&gt;200,"св.200",AC27/AD27))</f>
        <v>св.200</v>
      </c>
      <c r="AG27" s="31">
        <v>400000</v>
      </c>
      <c r="AH27" s="31">
        <v>151057.71</v>
      </c>
      <c r="AI27" s="31">
        <v>244913.38</v>
      </c>
      <c r="AJ27" s="19">
        <f t="shared" si="104"/>
        <v>0.37764427499999997</v>
      </c>
      <c r="AK27" s="19">
        <f t="shared" si="130"/>
        <v>0.61678014488224364</v>
      </c>
      <c r="AL27" s="31">
        <v>2000</v>
      </c>
      <c r="AM27" s="31">
        <v>500</v>
      </c>
      <c r="AN27" s="31">
        <v>1200</v>
      </c>
      <c r="AO27" s="19">
        <f t="shared" si="185"/>
        <v>0.25</v>
      </c>
      <c r="AP27" s="19">
        <f t="shared" si="131"/>
        <v>0.41666666666666669</v>
      </c>
      <c r="AQ27" s="6">
        <f t="shared" si="208"/>
        <v>2100</v>
      </c>
      <c r="AR27" s="6">
        <f t="shared" si="209"/>
        <v>41.66</v>
      </c>
      <c r="AS27" s="6">
        <f t="shared" si="210"/>
        <v>88.23</v>
      </c>
      <c r="AT27" s="19">
        <f t="shared" si="106"/>
        <v>1.9838095238095238E-2</v>
      </c>
      <c r="AU27" s="19">
        <f t="shared" si="132"/>
        <v>0.47217499716649658</v>
      </c>
      <c r="AV27" s="31"/>
      <c r="AW27" s="31"/>
      <c r="AX27" s="6"/>
      <c r="AY27" s="19" t="str">
        <f t="shared" si="107"/>
        <v xml:space="preserve"> </v>
      </c>
      <c r="AZ27" s="19" t="str">
        <f t="shared" si="133"/>
        <v xml:space="preserve"> </v>
      </c>
      <c r="BA27" s="31">
        <v>0</v>
      </c>
      <c r="BB27" s="31">
        <v>0</v>
      </c>
      <c r="BC27" s="20"/>
      <c r="BD27" s="19" t="str">
        <f t="shared" si="134"/>
        <v xml:space="preserve"> </v>
      </c>
      <c r="BE27" s="19" t="str">
        <f t="shared" si="205"/>
        <v xml:space="preserve"> </v>
      </c>
      <c r="BF27" s="31">
        <v>0</v>
      </c>
      <c r="BG27" s="31">
        <v>0</v>
      </c>
      <c r="BH27" s="20"/>
      <c r="BI27" s="19" t="str">
        <f t="shared" si="110"/>
        <v xml:space="preserve"> </v>
      </c>
      <c r="BJ27" s="19" t="str">
        <f t="shared" si="136"/>
        <v xml:space="preserve"> </v>
      </c>
      <c r="BK27" s="31"/>
      <c r="BL27" s="31"/>
      <c r="BM27" s="20"/>
      <c r="BN27" s="19" t="str">
        <f t="shared" si="179"/>
        <v xml:space="preserve"> </v>
      </c>
      <c r="BO27" s="19" t="str">
        <f t="shared" si="137"/>
        <v xml:space="preserve"> </v>
      </c>
      <c r="BP27" s="31"/>
      <c r="BQ27" s="31"/>
      <c r="BR27" s="31"/>
      <c r="BS27" s="19" t="str">
        <f t="shared" si="111"/>
        <v xml:space="preserve"> </v>
      </c>
      <c r="BT27" s="19" t="str">
        <f t="shared" si="171"/>
        <v xml:space="preserve"> </v>
      </c>
      <c r="BU27" s="31">
        <v>2100</v>
      </c>
      <c r="BV27" s="31">
        <v>41.66</v>
      </c>
      <c r="BW27" s="31">
        <v>88.23</v>
      </c>
      <c r="BX27" s="19">
        <f>IF(BV27&lt;=0," ",IF(BU27&lt;=0," ",IF(BV27/BU27*100&gt;200,"СВ.200",BV27/BU27)))</f>
        <v>1.9838095238095238E-2</v>
      </c>
      <c r="BY27" s="19">
        <f t="shared" si="139"/>
        <v>0.47217499716649658</v>
      </c>
      <c r="BZ27" s="31"/>
      <c r="CA27" s="31"/>
      <c r="CB27" s="20"/>
      <c r="CC27" s="19" t="str">
        <f t="shared" si="180"/>
        <v xml:space="preserve"> </v>
      </c>
      <c r="CD27" s="19" t="str">
        <f t="shared" si="140"/>
        <v xml:space="preserve"> </v>
      </c>
      <c r="CE27" s="18">
        <f t="shared" si="206"/>
        <v>0</v>
      </c>
      <c r="CF27" s="18">
        <f t="shared" si="207"/>
        <v>0</v>
      </c>
      <c r="CG27" s="6"/>
      <c r="CH27" s="19" t="str">
        <f t="shared" si="141"/>
        <v xml:space="preserve"> </v>
      </c>
      <c r="CI27" s="19" t="str">
        <f t="shared" si="157"/>
        <v xml:space="preserve"> </v>
      </c>
      <c r="CJ27" s="31"/>
      <c r="CK27" s="31"/>
      <c r="CL27" s="20"/>
      <c r="CM27" s="19" t="str">
        <f t="shared" si="142"/>
        <v xml:space="preserve"> </v>
      </c>
      <c r="CN27" s="19" t="str">
        <f t="shared" si="143"/>
        <v xml:space="preserve"> </v>
      </c>
      <c r="CO27" s="31"/>
      <c r="CP27" s="31"/>
      <c r="CQ27" s="20"/>
      <c r="CR27" s="19" t="str">
        <f t="shared" si="144"/>
        <v xml:space="preserve"> </v>
      </c>
      <c r="CS27" s="19" t="str">
        <f t="shared" si="145"/>
        <v xml:space="preserve"> </v>
      </c>
      <c r="CT27" s="31"/>
      <c r="CU27" s="31"/>
      <c r="CV27" s="20"/>
      <c r="CW27" s="19" t="str">
        <f t="shared" si="146"/>
        <v xml:space="preserve"> </v>
      </c>
      <c r="CX27" s="19" t="str">
        <f t="shared" si="147"/>
        <v xml:space="preserve"> </v>
      </c>
      <c r="CY27" s="31"/>
      <c r="CZ27" s="31"/>
      <c r="DA27" s="20"/>
      <c r="DB27" s="19" t="str">
        <f t="shared" si="118"/>
        <v xml:space="preserve"> </v>
      </c>
      <c r="DC27" s="19" t="str">
        <f t="shared" si="148"/>
        <v xml:space="preserve"> </v>
      </c>
      <c r="DD27" s="31">
        <v>0</v>
      </c>
      <c r="DE27" s="31">
        <v>0</v>
      </c>
      <c r="DF27" s="20"/>
      <c r="DG27" s="19" t="str">
        <f t="shared" si="120"/>
        <v xml:space="preserve"> </v>
      </c>
      <c r="DH27" s="19" t="str">
        <f t="shared" si="149"/>
        <v xml:space="preserve"> </v>
      </c>
      <c r="DI27" s="31"/>
      <c r="DJ27" s="20"/>
      <c r="DK27" s="19" t="str">
        <f t="shared" si="150"/>
        <v xml:space="preserve"> </v>
      </c>
      <c r="DL27" s="31"/>
      <c r="DM27" s="31"/>
      <c r="DN27" s="31"/>
      <c r="DO27" s="19" t="str">
        <f t="shared" si="121"/>
        <v xml:space="preserve"> </v>
      </c>
      <c r="DP27" s="19" t="str">
        <f>IF(DM27=0," ",IF(DM27/DN27*100&gt;200,"св.200",DM27/DN27))</f>
        <v xml:space="preserve"> </v>
      </c>
    </row>
    <row r="28" spans="1:120" s="59" customFormat="1" ht="16.5" customHeight="1" outlineLevel="1" x14ac:dyDescent="0.25">
      <c r="A28" s="11">
        <v>19</v>
      </c>
      <c r="B28" s="5" t="s">
        <v>109</v>
      </c>
      <c r="C28" s="18">
        <f t="shared" si="200"/>
        <v>1644000</v>
      </c>
      <c r="D28" s="18">
        <f t="shared" si="200"/>
        <v>1076143.6100000001</v>
      </c>
      <c r="E28" s="18">
        <f t="shared" si="200"/>
        <v>348745.69999999995</v>
      </c>
      <c r="F28" s="19">
        <f t="shared" si="98"/>
        <v>0.65458857055961073</v>
      </c>
      <c r="G28" s="19" t="str">
        <f t="shared" si="123"/>
        <v>св.200</v>
      </c>
      <c r="H28" s="10">
        <f t="shared" si="201"/>
        <v>1595000</v>
      </c>
      <c r="I28" s="14">
        <f t="shared" si="201"/>
        <v>1027972.99</v>
      </c>
      <c r="J28" s="10">
        <f t="shared" si="201"/>
        <v>298490.38999999996</v>
      </c>
      <c r="K28" s="19">
        <f t="shared" si="99"/>
        <v>0.64449717241379312</v>
      </c>
      <c r="L28" s="19" t="str">
        <f t="shared" si="125"/>
        <v>св.200</v>
      </c>
      <c r="M28" s="31">
        <v>285000</v>
      </c>
      <c r="N28" s="31">
        <v>113325.87</v>
      </c>
      <c r="O28" s="31">
        <v>135868.44</v>
      </c>
      <c r="P28" s="19">
        <f t="shared" si="100"/>
        <v>0.39763463157894735</v>
      </c>
      <c r="Q28" s="19">
        <f t="shared" si="126"/>
        <v>0.83408531076090953</v>
      </c>
      <c r="R28" s="31"/>
      <c r="S28" s="31"/>
      <c r="T28" s="20"/>
      <c r="U28" s="19" t="str">
        <f>IF(S28&lt;=0," ",IF(R28&lt;=0," ",IF(S28/R28*100&gt;200,"СВ.200",S28/R28)))</f>
        <v xml:space="preserve"> </v>
      </c>
      <c r="V28" s="19" t="str">
        <f t="shared" si="202"/>
        <v xml:space="preserve"> </v>
      </c>
      <c r="W28" s="31">
        <v>12000</v>
      </c>
      <c r="X28" s="31">
        <v>0</v>
      </c>
      <c r="Y28" s="6">
        <v>11920.54</v>
      </c>
      <c r="Z28" s="19" t="str">
        <f t="shared" si="102"/>
        <v xml:space="preserve"> </v>
      </c>
      <c r="AA28" s="19">
        <f t="shared" si="128"/>
        <v>0</v>
      </c>
      <c r="AB28" s="31">
        <v>105000</v>
      </c>
      <c r="AC28" s="31">
        <v>12762</v>
      </c>
      <c r="AD28" s="31">
        <v>6044.92</v>
      </c>
      <c r="AE28" s="19">
        <f t="shared" si="103"/>
        <v>0.12154285714285715</v>
      </c>
      <c r="AF28" s="19" t="str">
        <f t="shared" si="129"/>
        <v>св.200</v>
      </c>
      <c r="AG28" s="31">
        <v>1190000</v>
      </c>
      <c r="AH28" s="31">
        <v>901285.12</v>
      </c>
      <c r="AI28" s="31">
        <v>142912.49</v>
      </c>
      <c r="AJ28" s="19">
        <f t="shared" si="104"/>
        <v>0.75738245378151259</v>
      </c>
      <c r="AK28" s="19" t="str">
        <f t="shared" si="130"/>
        <v>св.200</v>
      </c>
      <c r="AL28" s="31">
        <v>3000</v>
      </c>
      <c r="AM28" s="31">
        <v>600</v>
      </c>
      <c r="AN28" s="31">
        <v>1744</v>
      </c>
      <c r="AO28" s="19">
        <f t="shared" si="185"/>
        <v>0.2</v>
      </c>
      <c r="AP28" s="19">
        <f t="shared" si="131"/>
        <v>0.34403669724770641</v>
      </c>
      <c r="AQ28" s="6">
        <f t="shared" si="208"/>
        <v>49000</v>
      </c>
      <c r="AR28" s="6">
        <f t="shared" si="209"/>
        <v>48170.62</v>
      </c>
      <c r="AS28" s="6">
        <f t="shared" si="210"/>
        <v>50255.31</v>
      </c>
      <c r="AT28" s="19">
        <f t="shared" si="106"/>
        <v>0.98307387755102049</v>
      </c>
      <c r="AU28" s="19">
        <f t="shared" si="132"/>
        <v>0.95851801531022307</v>
      </c>
      <c r="AV28" s="31"/>
      <c r="AW28" s="31"/>
      <c r="AX28" s="6"/>
      <c r="AY28" s="19" t="str">
        <f t="shared" si="107"/>
        <v xml:space="preserve"> </v>
      </c>
      <c r="AZ28" s="19" t="str">
        <f t="shared" si="133"/>
        <v xml:space="preserve"> </v>
      </c>
      <c r="BA28" s="31">
        <v>2000</v>
      </c>
      <c r="BB28" s="31">
        <v>1681.07</v>
      </c>
      <c r="BC28" s="20"/>
      <c r="BD28" s="19">
        <f t="shared" si="134"/>
        <v>0.84053499999999992</v>
      </c>
      <c r="BE28" s="19" t="str">
        <f t="shared" si="205"/>
        <v xml:space="preserve"> </v>
      </c>
      <c r="BF28" s="31">
        <v>0</v>
      </c>
      <c r="BG28" s="31">
        <v>2502.79</v>
      </c>
      <c r="BH28" s="20"/>
      <c r="BI28" s="19" t="str">
        <f t="shared" si="110"/>
        <v xml:space="preserve"> </v>
      </c>
      <c r="BJ28" s="19" t="str">
        <f t="shared" si="136"/>
        <v xml:space="preserve"> </v>
      </c>
      <c r="BK28" s="31"/>
      <c r="BL28" s="31"/>
      <c r="BM28" s="20"/>
      <c r="BN28" s="19" t="str">
        <f t="shared" si="179"/>
        <v xml:space="preserve"> </v>
      </c>
      <c r="BO28" s="19" t="str">
        <f t="shared" si="137"/>
        <v xml:space="preserve"> </v>
      </c>
      <c r="BP28" s="31"/>
      <c r="BQ28" s="31"/>
      <c r="BR28" s="20"/>
      <c r="BS28" s="19" t="str">
        <f t="shared" si="111"/>
        <v xml:space="preserve"> </v>
      </c>
      <c r="BT28" s="19" t="str">
        <f t="shared" si="171"/>
        <v xml:space="preserve"> </v>
      </c>
      <c r="BU28" s="31">
        <v>47000</v>
      </c>
      <c r="BV28" s="31">
        <v>43986.76</v>
      </c>
      <c r="BW28" s="31">
        <v>12046.36</v>
      </c>
      <c r="BX28" s="19">
        <f>IF(BV28&lt;=0," ",IF(BU28&lt;=0," ",IF(BV28/BU28*100&gt;200,"СВ.200",BV28/BU28)))</f>
        <v>0.93588851063829792</v>
      </c>
      <c r="BY28" s="19" t="str">
        <f t="shared" si="139"/>
        <v>св.200</v>
      </c>
      <c r="BZ28" s="31"/>
      <c r="CA28" s="31"/>
      <c r="CB28" s="20"/>
      <c r="CC28" s="19" t="str">
        <f t="shared" si="180"/>
        <v xml:space="preserve"> </v>
      </c>
      <c r="CD28" s="19" t="str">
        <f t="shared" si="140"/>
        <v xml:space="preserve"> </v>
      </c>
      <c r="CE28" s="18">
        <f t="shared" si="206"/>
        <v>0</v>
      </c>
      <c r="CF28" s="18">
        <f t="shared" si="207"/>
        <v>0</v>
      </c>
      <c r="CG28" s="6"/>
      <c r="CH28" s="19" t="str">
        <f t="shared" si="141"/>
        <v xml:space="preserve"> </v>
      </c>
      <c r="CI28" s="19" t="str">
        <f t="shared" si="157"/>
        <v xml:space="preserve"> </v>
      </c>
      <c r="CJ28" s="31"/>
      <c r="CK28" s="31"/>
      <c r="CL28" s="20"/>
      <c r="CM28" s="19" t="str">
        <f t="shared" si="142"/>
        <v xml:space="preserve"> </v>
      </c>
      <c r="CN28" s="19" t="str">
        <f t="shared" si="143"/>
        <v xml:space="preserve"> </v>
      </c>
      <c r="CO28" s="31"/>
      <c r="CP28" s="31"/>
      <c r="CQ28" s="20"/>
      <c r="CR28" s="19" t="str">
        <f t="shared" si="144"/>
        <v xml:space="preserve"> </v>
      </c>
      <c r="CS28" s="19" t="str">
        <f t="shared" si="145"/>
        <v xml:space="preserve"> </v>
      </c>
      <c r="CT28" s="31"/>
      <c r="CU28" s="31"/>
      <c r="CV28" s="20"/>
      <c r="CW28" s="19" t="str">
        <f t="shared" si="146"/>
        <v xml:space="preserve"> </v>
      </c>
      <c r="CX28" s="19" t="str">
        <f t="shared" si="147"/>
        <v xml:space="preserve"> </v>
      </c>
      <c r="CY28" s="31"/>
      <c r="CZ28" s="31"/>
      <c r="DA28" s="20"/>
      <c r="DB28" s="19" t="str">
        <f t="shared" si="118"/>
        <v xml:space="preserve"> </v>
      </c>
      <c r="DC28" s="19" t="str">
        <f t="shared" si="148"/>
        <v xml:space="preserve"> </v>
      </c>
      <c r="DD28" s="31">
        <v>0</v>
      </c>
      <c r="DE28" s="31">
        <v>0</v>
      </c>
      <c r="DF28" s="20"/>
      <c r="DG28" s="19" t="str">
        <f t="shared" si="120"/>
        <v xml:space="preserve"> </v>
      </c>
      <c r="DH28" s="19" t="str">
        <f t="shared" si="149"/>
        <v xml:space="preserve"> </v>
      </c>
      <c r="DI28" s="31"/>
      <c r="DJ28" s="20"/>
      <c r="DK28" s="19" t="str">
        <f>IF(DI28=0," ",IF(DI28/DJ28*100&gt;200,"св.200",DI28/DJ28))</f>
        <v xml:space="preserve"> </v>
      </c>
      <c r="DL28" s="31"/>
      <c r="DM28" s="31"/>
      <c r="DN28" s="31">
        <v>38208.949999999997</v>
      </c>
      <c r="DO28" s="19" t="str">
        <f t="shared" si="121"/>
        <v xml:space="preserve"> </v>
      </c>
      <c r="DP28" s="19">
        <f t="shared" si="151"/>
        <v>0</v>
      </c>
    </row>
    <row r="29" spans="1:120" s="59" customFormat="1" ht="15.75" customHeight="1" outlineLevel="1" x14ac:dyDescent="0.25">
      <c r="A29" s="11">
        <v>20</v>
      </c>
      <c r="B29" s="5" t="s">
        <v>86</v>
      </c>
      <c r="C29" s="18">
        <f t="shared" si="200"/>
        <v>1822206.63</v>
      </c>
      <c r="D29" s="18">
        <f t="shared" si="200"/>
        <v>761455.68</v>
      </c>
      <c r="E29" s="18">
        <f t="shared" si="200"/>
        <v>814526.52999999991</v>
      </c>
      <c r="F29" s="19">
        <f t="shared" si="98"/>
        <v>0.41787559515135786</v>
      </c>
      <c r="G29" s="19">
        <f t="shared" si="123"/>
        <v>0.93484454091384861</v>
      </c>
      <c r="H29" s="10">
        <f t="shared" si="201"/>
        <v>1789206.63</v>
      </c>
      <c r="I29" s="14">
        <f t="shared" si="201"/>
        <v>748155.68</v>
      </c>
      <c r="J29" s="10">
        <f t="shared" si="201"/>
        <v>787710.32</v>
      </c>
      <c r="K29" s="19">
        <f t="shared" si="99"/>
        <v>0.41814940066480755</v>
      </c>
      <c r="L29" s="19">
        <f t="shared" si="125"/>
        <v>0.94978529670653555</v>
      </c>
      <c r="M29" s="31">
        <v>98750</v>
      </c>
      <c r="N29" s="31">
        <v>42651.02</v>
      </c>
      <c r="O29" s="31">
        <v>44003.63</v>
      </c>
      <c r="P29" s="19">
        <f t="shared" si="100"/>
        <v>0.43190906329113921</v>
      </c>
      <c r="Q29" s="19">
        <f t="shared" si="126"/>
        <v>0.96926139957089907</v>
      </c>
      <c r="R29" s="31"/>
      <c r="S29" s="31"/>
      <c r="T29" s="20"/>
      <c r="U29" s="19" t="str">
        <f t="shared" si="101"/>
        <v xml:space="preserve"> </v>
      </c>
      <c r="V29" s="19" t="str">
        <f t="shared" si="202"/>
        <v xml:space="preserve"> </v>
      </c>
      <c r="W29" s="31">
        <v>0</v>
      </c>
      <c r="X29" s="31">
        <v>0</v>
      </c>
      <c r="Y29" s="6"/>
      <c r="Z29" s="19" t="str">
        <f t="shared" si="102"/>
        <v xml:space="preserve"> </v>
      </c>
      <c r="AA29" s="19" t="str">
        <f t="shared" si="128"/>
        <v xml:space="preserve"> </v>
      </c>
      <c r="AB29" s="31">
        <v>115000</v>
      </c>
      <c r="AC29" s="31">
        <v>18454.349999999999</v>
      </c>
      <c r="AD29" s="31">
        <v>38721.74</v>
      </c>
      <c r="AE29" s="19">
        <f t="shared" si="103"/>
        <v>0.16047260869565216</v>
      </c>
      <c r="AF29" s="19">
        <f t="shared" si="129"/>
        <v>0.47658886196746325</v>
      </c>
      <c r="AG29" s="31">
        <v>1573056.63</v>
      </c>
      <c r="AH29" s="31">
        <v>685550.31</v>
      </c>
      <c r="AI29" s="31">
        <v>703484.95</v>
      </c>
      <c r="AJ29" s="19">
        <f t="shared" si="104"/>
        <v>0.43580777508308782</v>
      </c>
      <c r="AK29" s="19">
        <f t="shared" si="130"/>
        <v>0.97450600755566996</v>
      </c>
      <c r="AL29" s="31">
        <v>2400</v>
      </c>
      <c r="AM29" s="31">
        <v>1500</v>
      </c>
      <c r="AN29" s="31">
        <v>1500</v>
      </c>
      <c r="AO29" s="19">
        <f t="shared" si="185"/>
        <v>0.625</v>
      </c>
      <c r="AP29" s="19">
        <f t="shared" si="131"/>
        <v>1</v>
      </c>
      <c r="AQ29" s="6">
        <f t="shared" si="208"/>
        <v>33000</v>
      </c>
      <c r="AR29" s="6">
        <f t="shared" si="209"/>
        <v>13300</v>
      </c>
      <c r="AS29" s="6">
        <f t="shared" si="210"/>
        <v>26816.21</v>
      </c>
      <c r="AT29" s="19">
        <f t="shared" si="106"/>
        <v>0.40303030303030302</v>
      </c>
      <c r="AU29" s="19">
        <f t="shared" si="132"/>
        <v>0.49596866969642617</v>
      </c>
      <c r="AV29" s="31"/>
      <c r="AW29" s="31"/>
      <c r="AX29" s="6"/>
      <c r="AY29" s="19" t="str">
        <f t="shared" si="107"/>
        <v xml:space="preserve"> </v>
      </c>
      <c r="AZ29" s="19" t="str">
        <f t="shared" si="133"/>
        <v xml:space="preserve"> </v>
      </c>
      <c r="BA29" s="31">
        <v>0</v>
      </c>
      <c r="BB29" s="31">
        <v>0</v>
      </c>
      <c r="BC29" s="20"/>
      <c r="BD29" s="19" t="str">
        <f t="shared" si="134"/>
        <v xml:space="preserve"> </v>
      </c>
      <c r="BE29" s="19" t="str">
        <f t="shared" si="205"/>
        <v xml:space="preserve"> </v>
      </c>
      <c r="BF29" s="31">
        <v>0</v>
      </c>
      <c r="BG29" s="31">
        <v>0</v>
      </c>
      <c r="BH29" s="20"/>
      <c r="BI29" s="19" t="str">
        <f t="shared" si="110"/>
        <v xml:space="preserve"> </v>
      </c>
      <c r="BJ29" s="19" t="str">
        <f t="shared" si="136"/>
        <v xml:space="preserve"> </v>
      </c>
      <c r="BK29" s="31"/>
      <c r="BL29" s="31"/>
      <c r="BM29" s="20"/>
      <c r="BN29" s="19" t="str">
        <f t="shared" si="179"/>
        <v xml:space="preserve"> </v>
      </c>
      <c r="BO29" s="19" t="str">
        <f t="shared" si="137"/>
        <v xml:space="preserve"> </v>
      </c>
      <c r="BP29" s="31"/>
      <c r="BQ29" s="31"/>
      <c r="BR29" s="20"/>
      <c r="BS29" s="19" t="str">
        <f t="shared" si="111"/>
        <v xml:space="preserve"> </v>
      </c>
      <c r="BT29" s="19" t="str">
        <f t="shared" si="171"/>
        <v xml:space="preserve"> </v>
      </c>
      <c r="BU29" s="31">
        <v>27000</v>
      </c>
      <c r="BV29" s="31">
        <v>10300</v>
      </c>
      <c r="BW29" s="31">
        <v>25566.21</v>
      </c>
      <c r="BX29" s="19">
        <f>IF(BV29&lt;=0," ",IF(BU29&lt;=0," ",IF(BV29/BU29*100&gt;200,"СВ.200",BV29/BU29)))</f>
        <v>0.38148148148148148</v>
      </c>
      <c r="BY29" s="19">
        <f t="shared" si="139"/>
        <v>0.40287551420409989</v>
      </c>
      <c r="BZ29" s="31"/>
      <c r="CA29" s="31"/>
      <c r="CB29" s="20"/>
      <c r="CC29" s="19" t="str">
        <f t="shared" si="180"/>
        <v xml:space="preserve"> </v>
      </c>
      <c r="CD29" s="19" t="str">
        <f t="shared" si="140"/>
        <v xml:space="preserve"> </v>
      </c>
      <c r="CE29" s="18">
        <f t="shared" si="206"/>
        <v>0</v>
      </c>
      <c r="CF29" s="18">
        <f t="shared" si="207"/>
        <v>0</v>
      </c>
      <c r="CG29" s="6"/>
      <c r="CH29" s="19" t="str">
        <f t="shared" si="141"/>
        <v xml:space="preserve"> </v>
      </c>
      <c r="CI29" s="19" t="str">
        <f t="shared" si="157"/>
        <v xml:space="preserve"> </v>
      </c>
      <c r="CJ29" s="31"/>
      <c r="CK29" s="31"/>
      <c r="CL29" s="20"/>
      <c r="CM29" s="19" t="str">
        <f t="shared" si="142"/>
        <v xml:space="preserve"> </v>
      </c>
      <c r="CN29" s="19" t="str">
        <f t="shared" si="143"/>
        <v xml:space="preserve"> </v>
      </c>
      <c r="CO29" s="31"/>
      <c r="CP29" s="31"/>
      <c r="CQ29" s="20"/>
      <c r="CR29" s="19" t="str">
        <f t="shared" si="144"/>
        <v xml:space="preserve"> </v>
      </c>
      <c r="CS29" s="19" t="str">
        <f t="shared" si="145"/>
        <v xml:space="preserve"> </v>
      </c>
      <c r="CT29" s="31"/>
      <c r="CU29" s="31"/>
      <c r="CV29" s="20"/>
      <c r="CW29" s="19" t="str">
        <f t="shared" si="146"/>
        <v xml:space="preserve"> </v>
      </c>
      <c r="CX29" s="19" t="str">
        <f t="shared" si="147"/>
        <v xml:space="preserve"> </v>
      </c>
      <c r="CY29" s="31"/>
      <c r="CZ29" s="31"/>
      <c r="DA29" s="20"/>
      <c r="DB29" s="19" t="str">
        <f t="shared" si="118"/>
        <v xml:space="preserve"> </v>
      </c>
      <c r="DC29" s="19" t="str">
        <f t="shared" si="148"/>
        <v xml:space="preserve"> </v>
      </c>
      <c r="DD29" s="31">
        <v>6000</v>
      </c>
      <c r="DE29" s="31">
        <v>3000</v>
      </c>
      <c r="DF29" s="31">
        <v>1250</v>
      </c>
      <c r="DG29" s="19">
        <f t="shared" si="120"/>
        <v>0.5</v>
      </c>
      <c r="DH29" s="19" t="str">
        <f t="shared" si="149"/>
        <v>св.200</v>
      </c>
      <c r="DI29" s="31"/>
      <c r="DJ29" s="20"/>
      <c r="DK29" s="19" t="str">
        <f t="shared" si="150"/>
        <v xml:space="preserve"> </v>
      </c>
      <c r="DL29" s="31"/>
      <c r="DM29" s="31"/>
      <c r="DN29" s="31"/>
      <c r="DO29" s="19" t="str">
        <f t="shared" si="121"/>
        <v xml:space="preserve"> </v>
      </c>
      <c r="DP29" s="19" t="str">
        <f t="shared" si="151"/>
        <v xml:space="preserve"> </v>
      </c>
    </row>
    <row r="30" spans="1:120" s="58" customFormat="1" ht="32.1" customHeight="1" x14ac:dyDescent="0.25">
      <c r="A30" s="12"/>
      <c r="B30" s="4" t="s">
        <v>141</v>
      </c>
      <c r="C30" s="24">
        <f>SUM(C31:C41)</f>
        <v>81403142.560000002</v>
      </c>
      <c r="D30" s="24">
        <f>SUM(D31:D41)</f>
        <v>30221601.5</v>
      </c>
      <c r="E30" s="24">
        <f>SUM(E31:E41)</f>
        <v>37627246.140000001</v>
      </c>
      <c r="F30" s="16">
        <f t="shared" si="98"/>
        <v>0.37125841275383803</v>
      </c>
      <c r="G30" s="16">
        <f t="shared" si="123"/>
        <v>0.80318398501857513</v>
      </c>
      <c r="H30" s="15">
        <f t="shared" ref="H30" si="211">SUM(H31:H41)</f>
        <v>77098400</v>
      </c>
      <c r="I30" s="42">
        <f>SUM(I31:I41)</f>
        <v>27047207.280000009</v>
      </c>
      <c r="J30" s="15">
        <f>SUM(J31:J41)</f>
        <v>34794409.11999999</v>
      </c>
      <c r="K30" s="16">
        <f t="shared" si="99"/>
        <v>0.35081411909974797</v>
      </c>
      <c r="L30" s="16">
        <f t="shared" si="125"/>
        <v>0.77734348603877135</v>
      </c>
      <c r="M30" s="15">
        <f>SUM(M31:M41)</f>
        <v>22432000</v>
      </c>
      <c r="N30" s="15">
        <f>SUM(N31:N41)</f>
        <v>11097883.709999999</v>
      </c>
      <c r="O30" s="15">
        <f>SUM(O31:O41)</f>
        <v>10255058.369999999</v>
      </c>
      <c r="P30" s="16">
        <f t="shared" si="100"/>
        <v>0.49473447351997141</v>
      </c>
      <c r="Q30" s="16">
        <f t="shared" si="126"/>
        <v>1.082186303538319</v>
      </c>
      <c r="R30" s="15">
        <f>SUM(R31:R41)</f>
        <v>0</v>
      </c>
      <c r="S30" s="15">
        <f>SUM(S31:S41)</f>
        <v>0</v>
      </c>
      <c r="T30" s="15">
        <f>SUM(T31:T41)</f>
        <v>0</v>
      </c>
      <c r="U30" s="16" t="str">
        <f t="shared" si="101"/>
        <v xml:space="preserve"> </v>
      </c>
      <c r="V30" s="16" t="str">
        <f t="shared" si="127"/>
        <v xml:space="preserve"> </v>
      </c>
      <c r="W30" s="15">
        <f>SUM(W31:W41)</f>
        <v>3300</v>
      </c>
      <c r="X30" s="15">
        <f>SUM(X31:X41)</f>
        <v>22665.899999999998</v>
      </c>
      <c r="Y30" s="15">
        <f>SUM(Y31:Y41)</f>
        <v>11114.699999999999</v>
      </c>
      <c r="Z30" s="16" t="str">
        <f t="shared" si="102"/>
        <v>СВ.200</v>
      </c>
      <c r="AA30" s="16" t="str">
        <f t="shared" si="128"/>
        <v>св.200</v>
      </c>
      <c r="AB30" s="15">
        <f>SUM(AB31:AB41)</f>
        <v>-11000</v>
      </c>
      <c r="AC30" s="15">
        <f>SUM(AC31:AC41)</f>
        <v>-3606760.2199999997</v>
      </c>
      <c r="AD30" s="15">
        <f>SUM(AD31:AD41)</f>
        <v>427677.45</v>
      </c>
      <c r="AE30" s="16" t="str">
        <f t="shared" si="103"/>
        <v xml:space="preserve"> </v>
      </c>
      <c r="AF30" s="16">
        <f t="shared" si="129"/>
        <v>-8.4333654252755199</v>
      </c>
      <c r="AG30" s="15">
        <f>SUM(AG31:AG41)</f>
        <v>54655000</v>
      </c>
      <c r="AH30" s="15">
        <f>SUM(AH31:AH41)</f>
        <v>19519517.890000004</v>
      </c>
      <c r="AI30" s="15">
        <f>SUM(AI31:AI41)</f>
        <v>24082258.599999998</v>
      </c>
      <c r="AJ30" s="16">
        <f t="shared" si="104"/>
        <v>0.35714057067057003</v>
      </c>
      <c r="AK30" s="16">
        <f t="shared" si="130"/>
        <v>0.81053518335693009</v>
      </c>
      <c r="AL30" s="15">
        <f>SUM(AL31:AL41)</f>
        <v>19100</v>
      </c>
      <c r="AM30" s="15">
        <f>SUM(AM31:AM41)</f>
        <v>13900</v>
      </c>
      <c r="AN30" s="15">
        <f>SUM(AN31:AN41)</f>
        <v>18630</v>
      </c>
      <c r="AO30" s="16">
        <f t="shared" si="185"/>
        <v>0.72774869109947649</v>
      </c>
      <c r="AP30" s="16">
        <f t="shared" si="131"/>
        <v>0.74610842726784754</v>
      </c>
      <c r="AQ30" s="15">
        <f>SUM(AQ31:AQ41)</f>
        <v>4304742.5600000005</v>
      </c>
      <c r="AR30" s="15">
        <f t="shared" ref="AR30:AS30" si="212">SUM(AR31:AR41)</f>
        <v>3174394.2200000007</v>
      </c>
      <c r="AS30" s="15">
        <f t="shared" si="212"/>
        <v>2832837.0199999996</v>
      </c>
      <c r="AT30" s="16">
        <f t="shared" si="106"/>
        <v>0.7374179003169008</v>
      </c>
      <c r="AU30" s="16">
        <f t="shared" si="132"/>
        <v>1.1205707203021518</v>
      </c>
      <c r="AV30" s="15">
        <f>SUM(AV31:AV41)</f>
        <v>0</v>
      </c>
      <c r="AW30" s="15">
        <f>SUM(AW31:AW41)</f>
        <v>0</v>
      </c>
      <c r="AX30" s="15">
        <f>SUM(AX31:AX41)</f>
        <v>0</v>
      </c>
      <c r="AY30" s="16" t="str">
        <f t="shared" si="107"/>
        <v xml:space="preserve"> </v>
      </c>
      <c r="AZ30" s="16" t="str">
        <f t="shared" si="133"/>
        <v xml:space="preserve"> </v>
      </c>
      <c r="BA30" s="15">
        <f>SUM(BA31:BA41)</f>
        <v>7340</v>
      </c>
      <c r="BB30" s="15">
        <f>SUM(BB31:BB41)</f>
        <v>1931.61</v>
      </c>
      <c r="BC30" s="17">
        <f t="shared" ref="BC30" si="213">SUM(BC31:BC41)</f>
        <v>1891.15</v>
      </c>
      <c r="BD30" s="16">
        <f t="shared" si="134"/>
        <v>0.26316212534059946</v>
      </c>
      <c r="BE30" s="16">
        <f t="shared" si="205"/>
        <v>1.021394389657087</v>
      </c>
      <c r="BF30" s="15">
        <f>SUM(BF31:BF41)</f>
        <v>80900</v>
      </c>
      <c r="BG30" s="15">
        <f>SUM(BG31:BG41)</f>
        <v>7736</v>
      </c>
      <c r="BH30" s="17">
        <f>SUM(BH31:BH41)</f>
        <v>45330.6</v>
      </c>
      <c r="BI30" s="16">
        <f t="shared" si="110"/>
        <v>9.5624227441285542E-2</v>
      </c>
      <c r="BJ30" s="16">
        <f t="shared" si="136"/>
        <v>0.17065734845777467</v>
      </c>
      <c r="BK30" s="15">
        <f>SUM(BK31:BK41)</f>
        <v>133660</v>
      </c>
      <c r="BL30" s="15">
        <f>SUM(BL31:BL41)</f>
        <v>34227.199999999997</v>
      </c>
      <c r="BM30" s="15">
        <f>SUM(BM31:BM41)</f>
        <v>52301.72</v>
      </c>
      <c r="BN30" s="16">
        <f t="shared" si="179"/>
        <v>0.25607661229986528</v>
      </c>
      <c r="BO30" s="16">
        <f t="shared" si="137"/>
        <v>0.65441824857767572</v>
      </c>
      <c r="BP30" s="15">
        <f>SUM(BP31:BP41)</f>
        <v>3160000</v>
      </c>
      <c r="BQ30" s="15">
        <f>SUM(BQ31:BQ41)</f>
        <v>1556497.99</v>
      </c>
      <c r="BR30" s="15">
        <f>SUM(BR31:BR41)</f>
        <v>1592941.43</v>
      </c>
      <c r="BS30" s="16">
        <f t="shared" si="111"/>
        <v>0.49256265506329111</v>
      </c>
      <c r="BT30" s="16">
        <f t="shared" si="171"/>
        <v>0.97712192092335748</v>
      </c>
      <c r="BU30" s="15">
        <f>SUM(BU31:BU41)</f>
        <v>864342.56</v>
      </c>
      <c r="BV30" s="15">
        <f>SUM(BV31:BV41)</f>
        <v>547913.42000000004</v>
      </c>
      <c r="BW30" s="15">
        <f>SUM(BW31:BW41)</f>
        <v>339900.49</v>
      </c>
      <c r="BX30" s="16">
        <f t="shared" si="113"/>
        <v>0.63390771825466974</v>
      </c>
      <c r="BY30" s="16">
        <f t="shared" si="139"/>
        <v>1.6119818479814492</v>
      </c>
      <c r="BZ30" s="15">
        <f>SUM(BZ31:BZ41)</f>
        <v>58500</v>
      </c>
      <c r="CA30" s="15">
        <f>SUM(CA31:CA41)</f>
        <v>212220</v>
      </c>
      <c r="CB30" s="15">
        <f>SUM(CB31:CB41)</f>
        <v>302737.59999999998</v>
      </c>
      <c r="CC30" s="16" t="str">
        <f t="shared" si="180"/>
        <v>СВ.200</v>
      </c>
      <c r="CD30" s="16">
        <f t="shared" si="140"/>
        <v>0.70100311292683837</v>
      </c>
      <c r="CE30" s="24">
        <f>SUM(CE31:CE41)</f>
        <v>0</v>
      </c>
      <c r="CF30" s="24">
        <f>SUM(CF31:CF41)</f>
        <v>798768</v>
      </c>
      <c r="CG30" s="34">
        <f>SUM(CG31:CG41)</f>
        <v>277200</v>
      </c>
      <c r="CH30" s="16" t="str">
        <f t="shared" si="141"/>
        <v xml:space="preserve"> </v>
      </c>
      <c r="CI30" s="16" t="str">
        <f t="shared" si="157"/>
        <v>св.200</v>
      </c>
      <c r="CJ30" s="15">
        <f>SUM(CJ31:CJ41)</f>
        <v>0</v>
      </c>
      <c r="CK30" s="15">
        <f>SUM(CK31:CK41)</f>
        <v>0</v>
      </c>
      <c r="CL30" s="17">
        <f>SUM(CL31:CL41)</f>
        <v>0</v>
      </c>
      <c r="CM30" s="16" t="str">
        <f t="shared" si="142"/>
        <v xml:space="preserve"> </v>
      </c>
      <c r="CN30" s="16" t="str">
        <f t="shared" si="143"/>
        <v xml:space="preserve"> </v>
      </c>
      <c r="CO30" s="15">
        <f>SUM(CO31:CO41)</f>
        <v>0</v>
      </c>
      <c r="CP30" s="15">
        <f>SUM(CP31:CP41)</f>
        <v>798768</v>
      </c>
      <c r="CQ30" s="17">
        <f t="shared" ref="CQ30" si="214">SUM(CQ31:CQ41)</f>
        <v>277200</v>
      </c>
      <c r="CR30" s="16" t="str">
        <f t="shared" si="144"/>
        <v xml:space="preserve"> </v>
      </c>
      <c r="CS30" s="16" t="str">
        <f t="shared" si="145"/>
        <v>св.200</v>
      </c>
      <c r="CT30" s="15">
        <f>SUM(CT31:CT41)</f>
        <v>0</v>
      </c>
      <c r="CU30" s="15">
        <f>SUM(CU31:CU41)</f>
        <v>0</v>
      </c>
      <c r="CV30" s="17">
        <f t="shared" ref="CV30" si="215">SUM(CV31:CV41)</f>
        <v>0</v>
      </c>
      <c r="CW30" s="43" t="str">
        <f t="shared" si="146"/>
        <v xml:space="preserve"> </v>
      </c>
      <c r="CX30" s="43" t="str">
        <f t="shared" si="147"/>
        <v xml:space="preserve"> </v>
      </c>
      <c r="CY30" s="15">
        <f>SUM(CY31:CY41)</f>
        <v>0</v>
      </c>
      <c r="CZ30" s="15">
        <f>SUM(CZ31:CZ41)</f>
        <v>0</v>
      </c>
      <c r="DA30" s="15">
        <f>SUM(DA31:DA41)</f>
        <v>0</v>
      </c>
      <c r="DB30" s="16" t="str">
        <f t="shared" si="118"/>
        <v xml:space="preserve"> </v>
      </c>
      <c r="DC30" s="16" t="str">
        <f t="shared" si="148"/>
        <v xml:space="preserve"> </v>
      </c>
      <c r="DD30" s="15">
        <f>SUM(DD31:DD41)</f>
        <v>0</v>
      </c>
      <c r="DE30" s="15">
        <f>SUM(DE31:DE41)</f>
        <v>16000</v>
      </c>
      <c r="DF30" s="26">
        <f>SUM(DF31:DF41)</f>
        <v>219962.03</v>
      </c>
      <c r="DG30" s="16" t="str">
        <f t="shared" si="120"/>
        <v xml:space="preserve"> </v>
      </c>
      <c r="DH30" s="16">
        <f t="shared" si="149"/>
        <v>7.2739826960134896E-2</v>
      </c>
      <c r="DI30" s="15">
        <f>SUM(DI31:DI41)</f>
        <v>-900</v>
      </c>
      <c r="DJ30" s="15">
        <f>SUM(DJ31:DJ41)</f>
        <v>572</v>
      </c>
      <c r="DK30" s="16">
        <f t="shared" si="150"/>
        <v>-1.5734265734265733</v>
      </c>
      <c r="DL30" s="15">
        <f>SUM(DL31:DL41)</f>
        <v>0</v>
      </c>
      <c r="DM30" s="15">
        <f>SUM(DM31:DM41)</f>
        <v>0</v>
      </c>
      <c r="DN30" s="15">
        <f>SUM(DN31:DN41)</f>
        <v>0</v>
      </c>
      <c r="DO30" s="16" t="str">
        <f t="shared" si="121"/>
        <v xml:space="preserve"> </v>
      </c>
      <c r="DP30" s="16" t="str">
        <f t="shared" si="151"/>
        <v xml:space="preserve"> </v>
      </c>
    </row>
    <row r="31" spans="1:120" s="29" customFormat="1" ht="16.5" customHeight="1" outlineLevel="1" x14ac:dyDescent="0.25">
      <c r="A31" s="11">
        <f>A29+1</f>
        <v>21</v>
      </c>
      <c r="B31" s="5" t="s">
        <v>73</v>
      </c>
      <c r="C31" s="18">
        <f t="shared" ref="C31:C41" si="216">H31+AQ31</f>
        <v>2520000</v>
      </c>
      <c r="D31" s="18">
        <f t="shared" ref="D31:D41" si="217">I31+AR31</f>
        <v>1288938.17</v>
      </c>
      <c r="E31" s="18">
        <f t="shared" ref="E31:E41" si="218">J31+AS31</f>
        <v>1315139.17</v>
      </c>
      <c r="F31" s="19">
        <f t="shared" si="98"/>
        <v>0.51148340079365073</v>
      </c>
      <c r="G31" s="19">
        <f t="shared" si="123"/>
        <v>0.98007739363431778</v>
      </c>
      <c r="H31" s="10">
        <f>W31++AG31+M31+AB31+AL31+R31</f>
        <v>2455000</v>
      </c>
      <c r="I31" s="14">
        <f>X31++AH31+N31+AC31+AM31+S31</f>
        <v>584275.75</v>
      </c>
      <c r="J31" s="10">
        <f>Y31++AI31+O31+AD31+AN31+T31</f>
        <v>996743.78</v>
      </c>
      <c r="K31" s="19">
        <f t="shared" si="99"/>
        <v>0.23799419551934828</v>
      </c>
      <c r="L31" s="19">
        <f t="shared" si="125"/>
        <v>0.58618449567851827</v>
      </c>
      <c r="M31" s="31">
        <v>230500</v>
      </c>
      <c r="N31" s="31">
        <v>130364.36</v>
      </c>
      <c r="O31" s="31">
        <v>102693.71</v>
      </c>
      <c r="P31" s="19">
        <f t="shared" si="100"/>
        <v>0.56557206073752708</v>
      </c>
      <c r="Q31" s="19">
        <f t="shared" si="126"/>
        <v>1.2694483430387313</v>
      </c>
      <c r="R31" s="31"/>
      <c r="S31" s="31"/>
      <c r="T31" s="20"/>
      <c r="U31" s="19" t="str">
        <f t="shared" si="101"/>
        <v xml:space="preserve"> </v>
      </c>
      <c r="V31" s="19" t="str">
        <f t="shared" ref="V31:V41" si="219">IF(S31=0," ",IF(S31/T31*100&gt;200,"св.200",S31/T31))</f>
        <v xml:space="preserve"> </v>
      </c>
      <c r="W31" s="31">
        <v>3000</v>
      </c>
      <c r="X31" s="31">
        <v>15503.4</v>
      </c>
      <c r="Y31" s="31">
        <v>7251.3</v>
      </c>
      <c r="Z31" s="19" t="str">
        <f t="shared" si="102"/>
        <v>СВ.200</v>
      </c>
      <c r="AA31" s="19" t="str">
        <f t="shared" ref="AA31:AA37" si="220">IF(X31=0," ",IF(X31/Y31*100&gt;200,"св.200",X31/Y31))</f>
        <v>св.200</v>
      </c>
      <c r="AB31" s="31">
        <v>120000</v>
      </c>
      <c r="AC31" s="31">
        <v>20721.580000000002</v>
      </c>
      <c r="AD31" s="31">
        <v>29131.85</v>
      </c>
      <c r="AE31" s="19">
        <f t="shared" si="103"/>
        <v>0.17267983333333334</v>
      </c>
      <c r="AF31" s="19">
        <f t="shared" si="129"/>
        <v>0.71130326429663759</v>
      </c>
      <c r="AG31" s="31">
        <v>2100000</v>
      </c>
      <c r="AH31" s="31">
        <v>417586.41</v>
      </c>
      <c r="AI31" s="31">
        <v>857166.92</v>
      </c>
      <c r="AJ31" s="19">
        <f t="shared" si="104"/>
        <v>0.19885067142857141</v>
      </c>
      <c r="AK31" s="19">
        <f t="shared" si="130"/>
        <v>0.48717046850104756</v>
      </c>
      <c r="AL31" s="31">
        <v>1500</v>
      </c>
      <c r="AM31" s="31">
        <v>100</v>
      </c>
      <c r="AN31" s="31">
        <v>500</v>
      </c>
      <c r="AO31" s="19">
        <f t="shared" si="185"/>
        <v>6.6666666666666666E-2</v>
      </c>
      <c r="AP31" s="19">
        <f t="shared" si="131"/>
        <v>0.2</v>
      </c>
      <c r="AQ31" s="6">
        <f>AV31+BA31+BF31+BK31+BP31+BU31+BZ31+CE31+CY31+DD31+DL31+CT31</f>
        <v>65000</v>
      </c>
      <c r="AR31" s="6">
        <f t="shared" ref="AR31" si="221">AW31+BB31+BG31+BL31+BQ31+BV31+CA31+CF31+CZ31+DE31+DM31+CU31+DI31</f>
        <v>704662.42</v>
      </c>
      <c r="AS31" s="6">
        <f t="shared" ref="AS31" si="222">AX31+BC31+BH31+BM31+BR31+BW31+CB31+CG31+DA31+DF31+DN31+CV31+DJ31</f>
        <v>318395.39</v>
      </c>
      <c r="AT31" s="19" t="str">
        <f t="shared" si="106"/>
        <v>СВ.200</v>
      </c>
      <c r="AU31" s="19" t="str">
        <f t="shared" si="132"/>
        <v>св.200</v>
      </c>
      <c r="AV31" s="31"/>
      <c r="AW31" s="31"/>
      <c r="AX31" s="6"/>
      <c r="AY31" s="19" t="str">
        <f t="shared" si="107"/>
        <v xml:space="preserve"> </v>
      </c>
      <c r="AZ31" s="19" t="str">
        <f t="shared" si="133"/>
        <v xml:space="preserve"> </v>
      </c>
      <c r="BA31" s="31">
        <v>0</v>
      </c>
      <c r="BB31" s="31">
        <v>0</v>
      </c>
      <c r="BC31" s="20"/>
      <c r="BD31" s="19" t="str">
        <f t="shared" si="134"/>
        <v xml:space="preserve"> </v>
      </c>
      <c r="BE31" s="19" t="str">
        <f t="shared" si="205"/>
        <v xml:space="preserve"> </v>
      </c>
      <c r="BF31" s="31"/>
      <c r="BG31" s="31"/>
      <c r="BH31" s="6"/>
      <c r="BI31" s="19" t="str">
        <f t="shared" si="110"/>
        <v xml:space="preserve"> </v>
      </c>
      <c r="BJ31" s="19" t="str">
        <f t="shared" si="136"/>
        <v xml:space="preserve"> </v>
      </c>
      <c r="BK31" s="31"/>
      <c r="BL31" s="31"/>
      <c r="BM31" s="20"/>
      <c r="BN31" s="19" t="str">
        <f t="shared" si="179"/>
        <v xml:space="preserve"> </v>
      </c>
      <c r="BO31" s="19" t="str">
        <f t="shared" si="137"/>
        <v xml:space="preserve"> </v>
      </c>
      <c r="BP31" s="31">
        <v>65000</v>
      </c>
      <c r="BQ31" s="31">
        <v>35842.42</v>
      </c>
      <c r="BR31" s="31">
        <v>41195.39</v>
      </c>
      <c r="BS31" s="19">
        <f t="shared" si="111"/>
        <v>0.55142184615384615</v>
      </c>
      <c r="BT31" s="19">
        <f t="shared" si="171"/>
        <v>0.87005900417498172</v>
      </c>
      <c r="BU31" s="31">
        <v>0</v>
      </c>
      <c r="BV31" s="31">
        <v>0</v>
      </c>
      <c r="BW31" s="6"/>
      <c r="BX31" s="19" t="str">
        <f t="shared" si="113"/>
        <v xml:space="preserve"> </v>
      </c>
      <c r="BY31" s="19" t="str">
        <f t="shared" si="139"/>
        <v xml:space="preserve"> </v>
      </c>
      <c r="BZ31" s="31"/>
      <c r="CA31" s="31"/>
      <c r="CB31" s="20"/>
      <c r="CC31" s="19" t="str">
        <f t="shared" si="180"/>
        <v xml:space="preserve"> </v>
      </c>
      <c r="CD31" s="19" t="str">
        <f t="shared" si="140"/>
        <v xml:space="preserve"> </v>
      </c>
      <c r="CE31" s="18">
        <f t="shared" ref="CE31:CE41" si="223">CJ31+CO31</f>
        <v>0</v>
      </c>
      <c r="CF31" s="18">
        <f t="shared" ref="CF31:CF41" si="224">CK31+CP31</f>
        <v>668820</v>
      </c>
      <c r="CG31" s="31">
        <v>277200</v>
      </c>
      <c r="CH31" s="33" t="str">
        <f t="shared" si="141"/>
        <v xml:space="preserve"> </v>
      </c>
      <c r="CI31" s="19" t="str">
        <f t="shared" si="157"/>
        <v>св.200</v>
      </c>
      <c r="CJ31" s="31"/>
      <c r="CK31" s="31"/>
      <c r="CL31" s="20"/>
      <c r="CM31" s="19" t="str">
        <f t="shared" si="142"/>
        <v xml:space="preserve"> </v>
      </c>
      <c r="CN31" s="19" t="str">
        <f t="shared" si="143"/>
        <v xml:space="preserve"> </v>
      </c>
      <c r="CO31" s="31">
        <v>0</v>
      </c>
      <c r="CP31" s="31">
        <v>668820</v>
      </c>
      <c r="CQ31" s="31">
        <v>277200</v>
      </c>
      <c r="CR31" s="19" t="str">
        <f t="shared" si="144"/>
        <v xml:space="preserve"> </v>
      </c>
      <c r="CS31" s="19" t="str">
        <f t="shared" si="145"/>
        <v>св.200</v>
      </c>
      <c r="CT31" s="31"/>
      <c r="CU31" s="31"/>
      <c r="CV31" s="20"/>
      <c r="CW31" s="19" t="str">
        <f t="shared" si="146"/>
        <v xml:space="preserve"> </v>
      </c>
      <c r="CX31" s="19" t="str">
        <f t="shared" si="147"/>
        <v xml:space="preserve"> </v>
      </c>
      <c r="CY31" s="31"/>
      <c r="CZ31" s="31"/>
      <c r="DA31" s="20"/>
      <c r="DB31" s="19" t="str">
        <f t="shared" si="118"/>
        <v xml:space="preserve"> </v>
      </c>
      <c r="DC31" s="19" t="str">
        <f t="shared" si="148"/>
        <v xml:space="preserve"> </v>
      </c>
      <c r="DD31" s="31"/>
      <c r="DE31" s="31"/>
      <c r="DF31" s="25"/>
      <c r="DG31" s="19" t="str">
        <f t="shared" si="120"/>
        <v xml:space="preserve"> </v>
      </c>
      <c r="DH31" s="19" t="str">
        <f t="shared" si="149"/>
        <v xml:space="preserve"> </v>
      </c>
      <c r="DI31" s="31"/>
      <c r="DJ31" s="20"/>
      <c r="DK31" s="19" t="str">
        <f t="shared" si="150"/>
        <v xml:space="preserve"> </v>
      </c>
      <c r="DL31" s="31"/>
      <c r="DM31" s="31"/>
      <c r="DN31" s="6"/>
      <c r="DO31" s="19" t="str">
        <f t="shared" si="121"/>
        <v xml:space="preserve"> </v>
      </c>
      <c r="DP31" s="19" t="str">
        <f t="shared" si="151"/>
        <v xml:space="preserve"> </v>
      </c>
    </row>
    <row r="32" spans="1:120" s="29" customFormat="1" ht="15.75" customHeight="1" outlineLevel="1" x14ac:dyDescent="0.25">
      <c r="A32" s="11">
        <v>22</v>
      </c>
      <c r="B32" s="5" t="s">
        <v>35</v>
      </c>
      <c r="C32" s="18">
        <f t="shared" si="216"/>
        <v>8736800</v>
      </c>
      <c r="D32" s="18">
        <f t="shared" si="217"/>
        <v>1425437.46</v>
      </c>
      <c r="E32" s="18">
        <f t="shared" si="218"/>
        <v>3269322.2199999997</v>
      </c>
      <c r="F32" s="19">
        <f t="shared" si="98"/>
        <v>0.16315326664224888</v>
      </c>
      <c r="G32" s="19">
        <f t="shared" si="123"/>
        <v>0.43600396781936046</v>
      </c>
      <c r="H32" s="10">
        <f t="shared" ref="H32:H41" si="225">W32++AG32+M32+AB32+AL32+R32</f>
        <v>8716800</v>
      </c>
      <c r="I32" s="14">
        <f t="shared" ref="I32:I41" si="226">X32++AH32+N32+AC32+AM32+S32</f>
        <v>1352457.3599999999</v>
      </c>
      <c r="J32" s="10">
        <f>Y32++AI32+O32+AD32+AN32+T32-330</f>
        <v>3118424.86</v>
      </c>
      <c r="K32" s="19">
        <f t="shared" si="99"/>
        <v>0.15515525881057268</v>
      </c>
      <c r="L32" s="19">
        <f t="shared" si="125"/>
        <v>0.43369887706705879</v>
      </c>
      <c r="M32" s="31">
        <v>1215000</v>
      </c>
      <c r="N32" s="31">
        <v>670543.5</v>
      </c>
      <c r="O32" s="31">
        <v>537444.65</v>
      </c>
      <c r="P32" s="19">
        <f t="shared" si="100"/>
        <v>0.55188765432098763</v>
      </c>
      <c r="Q32" s="19">
        <f t="shared" si="126"/>
        <v>1.2476512697633142</v>
      </c>
      <c r="R32" s="31"/>
      <c r="S32" s="31"/>
      <c r="T32" s="20"/>
      <c r="U32" s="19" t="str">
        <f t="shared" si="101"/>
        <v xml:space="preserve"> </v>
      </c>
      <c r="V32" s="19" t="str">
        <f t="shared" si="219"/>
        <v xml:space="preserve"> </v>
      </c>
      <c r="W32" s="31">
        <v>0</v>
      </c>
      <c r="X32" s="31">
        <v>0</v>
      </c>
      <c r="Y32" s="31"/>
      <c r="Z32" s="19" t="str">
        <f t="shared" si="102"/>
        <v xml:space="preserve"> </v>
      </c>
      <c r="AA32" s="19" t="str">
        <f t="shared" si="220"/>
        <v xml:space="preserve"> </v>
      </c>
      <c r="AB32" s="31">
        <v>300000</v>
      </c>
      <c r="AC32" s="31">
        <v>50300.44</v>
      </c>
      <c r="AD32" s="31">
        <v>-31969.14</v>
      </c>
      <c r="AE32" s="19">
        <f t="shared" si="103"/>
        <v>0.16766813333333333</v>
      </c>
      <c r="AF32" s="19">
        <f t="shared" si="129"/>
        <v>-1.5734061035110736</v>
      </c>
      <c r="AG32" s="31">
        <v>7200000</v>
      </c>
      <c r="AH32" s="31">
        <v>629813.42000000004</v>
      </c>
      <c r="AI32" s="31">
        <v>2611679.35</v>
      </c>
      <c r="AJ32" s="19">
        <f t="shared" si="104"/>
        <v>8.7474086111111113E-2</v>
      </c>
      <c r="AK32" s="19">
        <f t="shared" si="130"/>
        <v>0.24115265911184694</v>
      </c>
      <c r="AL32" s="31">
        <v>1800</v>
      </c>
      <c r="AM32" s="31">
        <v>1800</v>
      </c>
      <c r="AN32" s="31">
        <v>1600</v>
      </c>
      <c r="AO32" s="19">
        <f t="shared" si="185"/>
        <v>1</v>
      </c>
      <c r="AP32" s="19">
        <f t="shared" si="131"/>
        <v>1.125</v>
      </c>
      <c r="AQ32" s="6">
        <f t="shared" ref="AQ32:AQ41" si="227">AV32+BA32+BF32+BK32+BP32+BU32+BZ32+CE32+CY32+DD32+DL32+CT32</f>
        <v>20000</v>
      </c>
      <c r="AR32" s="6">
        <f t="shared" ref="AR32:AR41" si="228">AW32+BB32+BG32+BL32+BQ32+BV32+CA32+CF32+CZ32+DE32+DM32+CU32+DI32</f>
        <v>72980.100000000006</v>
      </c>
      <c r="AS32" s="6">
        <f t="shared" ref="AS32:AS41" si="229">AX32+BC32+BH32+BM32+BR32+BW32+CB32+CG32+DA32+DF32+DN32+CV32+DJ32</f>
        <v>150897.35999999999</v>
      </c>
      <c r="AT32" s="19" t="str">
        <f t="shared" si="106"/>
        <v>СВ.200</v>
      </c>
      <c r="AU32" s="19">
        <f t="shared" si="132"/>
        <v>0.48364066806735395</v>
      </c>
      <c r="AV32" s="31"/>
      <c r="AW32" s="31"/>
      <c r="AX32" s="6"/>
      <c r="AY32" s="19" t="str">
        <f t="shared" si="107"/>
        <v xml:space="preserve"> </v>
      </c>
      <c r="AZ32" s="19" t="str">
        <f t="shared" si="133"/>
        <v xml:space="preserve"> </v>
      </c>
      <c r="BA32" s="31">
        <v>0</v>
      </c>
      <c r="BB32" s="31">
        <v>0</v>
      </c>
      <c r="BC32" s="20"/>
      <c r="BD32" s="19" t="str">
        <f t="shared" si="134"/>
        <v xml:space="preserve"> </v>
      </c>
      <c r="BE32" s="19" t="str">
        <f t="shared" si="135"/>
        <v xml:space="preserve"> </v>
      </c>
      <c r="BF32" s="31"/>
      <c r="BG32" s="31"/>
      <c r="BH32" s="6"/>
      <c r="BI32" s="19" t="str">
        <f t="shared" si="110"/>
        <v xml:space="preserve"> </v>
      </c>
      <c r="BJ32" s="19" t="str">
        <f t="shared" si="136"/>
        <v xml:space="preserve"> </v>
      </c>
      <c r="BK32" s="31"/>
      <c r="BL32" s="31"/>
      <c r="BM32" s="20"/>
      <c r="BN32" s="19" t="str">
        <f t="shared" si="179"/>
        <v xml:space="preserve"> </v>
      </c>
      <c r="BO32" s="19" t="str">
        <f t="shared" si="137"/>
        <v xml:space="preserve"> </v>
      </c>
      <c r="BP32" s="31">
        <v>20000</v>
      </c>
      <c r="BQ32" s="31">
        <v>13088.81</v>
      </c>
      <c r="BR32" s="31">
        <v>13160.96</v>
      </c>
      <c r="BS32" s="19">
        <f t="shared" si="111"/>
        <v>0.65444049999999998</v>
      </c>
      <c r="BT32" s="19">
        <f t="shared" si="171"/>
        <v>0.99451787711534723</v>
      </c>
      <c r="BU32" s="31">
        <v>0</v>
      </c>
      <c r="BV32" s="31">
        <v>59891.29</v>
      </c>
      <c r="BW32" s="6"/>
      <c r="BX32" s="19" t="str">
        <f t="shared" si="113"/>
        <v xml:space="preserve"> </v>
      </c>
      <c r="BY32" s="19" t="str">
        <f t="shared" si="139"/>
        <v xml:space="preserve"> </v>
      </c>
      <c r="BZ32" s="31"/>
      <c r="CA32" s="31"/>
      <c r="CB32" s="20">
        <v>371</v>
      </c>
      <c r="CC32" s="19" t="str">
        <f t="shared" si="180"/>
        <v xml:space="preserve"> </v>
      </c>
      <c r="CD32" s="19">
        <f t="shared" si="140"/>
        <v>0</v>
      </c>
      <c r="CE32" s="18">
        <f t="shared" si="223"/>
        <v>0</v>
      </c>
      <c r="CF32" s="18">
        <f t="shared" si="224"/>
        <v>0</v>
      </c>
      <c r="CG32" s="6"/>
      <c r="CH32" s="33" t="str">
        <f t="shared" si="141"/>
        <v xml:space="preserve"> </v>
      </c>
      <c r="CI32" s="19" t="str">
        <f t="shared" si="157"/>
        <v xml:space="preserve"> </v>
      </c>
      <c r="CJ32" s="31"/>
      <c r="CK32" s="31"/>
      <c r="CL32" s="20"/>
      <c r="CM32" s="19" t="str">
        <f t="shared" si="142"/>
        <v xml:space="preserve"> </v>
      </c>
      <c r="CN32" s="19" t="str">
        <f t="shared" si="143"/>
        <v xml:space="preserve"> </v>
      </c>
      <c r="CO32" s="31"/>
      <c r="CP32" s="31"/>
      <c r="CQ32" s="20"/>
      <c r="CR32" s="19" t="str">
        <f t="shared" si="144"/>
        <v xml:space="preserve"> </v>
      </c>
      <c r="CS32" s="19" t="str">
        <f t="shared" si="145"/>
        <v xml:space="preserve"> </v>
      </c>
      <c r="CT32" s="31"/>
      <c r="CU32" s="31"/>
      <c r="CV32" s="20"/>
      <c r="CW32" s="19" t="str">
        <f t="shared" si="146"/>
        <v xml:space="preserve"> </v>
      </c>
      <c r="CX32" s="19" t="str">
        <f t="shared" si="147"/>
        <v xml:space="preserve"> </v>
      </c>
      <c r="CY32" s="31"/>
      <c r="CZ32" s="31"/>
      <c r="DA32" s="20"/>
      <c r="DB32" s="19" t="str">
        <f t="shared" si="118"/>
        <v xml:space="preserve"> </v>
      </c>
      <c r="DC32" s="19" t="str">
        <f t="shared" si="148"/>
        <v xml:space="preserve"> </v>
      </c>
      <c r="DD32" s="31"/>
      <c r="DE32" s="31"/>
      <c r="DF32" s="25">
        <v>137365.4</v>
      </c>
      <c r="DG32" s="19" t="str">
        <f t="shared" si="120"/>
        <v xml:space="preserve"> </v>
      </c>
      <c r="DH32" s="19">
        <f t="shared" si="149"/>
        <v>0</v>
      </c>
      <c r="DI32" s="31"/>
      <c r="DJ32" s="20"/>
      <c r="DK32" s="19" t="str">
        <f t="shared" ref="DK32:DK34" si="230">IF(DI32=0," ",IF(DI32/DJ32*100&gt;200,"св.200",DI32/DJ32))</f>
        <v xml:space="preserve"> </v>
      </c>
      <c r="DL32" s="31"/>
      <c r="DM32" s="31"/>
      <c r="DN32" s="6"/>
      <c r="DO32" s="19" t="str">
        <f t="shared" si="121"/>
        <v xml:space="preserve"> </v>
      </c>
      <c r="DP32" s="19" t="str">
        <f t="shared" si="151"/>
        <v xml:space="preserve"> </v>
      </c>
    </row>
    <row r="33" spans="1:120" s="29" customFormat="1" ht="15.75" customHeight="1" outlineLevel="1" x14ac:dyDescent="0.25">
      <c r="A33" s="11">
        <v>23</v>
      </c>
      <c r="B33" s="5" t="s">
        <v>27</v>
      </c>
      <c r="C33" s="18">
        <f t="shared" si="216"/>
        <v>5521342.5599999996</v>
      </c>
      <c r="D33" s="18">
        <f t="shared" si="217"/>
        <v>2538077.71</v>
      </c>
      <c r="E33" s="18">
        <f t="shared" si="218"/>
        <v>2581594.88</v>
      </c>
      <c r="F33" s="19">
        <f t="shared" si="98"/>
        <v>0.4596848832360802</v>
      </c>
      <c r="G33" s="19">
        <f t="shared" si="123"/>
        <v>0.9831433001602482</v>
      </c>
      <c r="H33" s="10">
        <f t="shared" si="225"/>
        <v>5079000</v>
      </c>
      <c r="I33" s="14">
        <f t="shared" si="226"/>
        <v>2435407.21</v>
      </c>
      <c r="J33" s="10">
        <f t="shared" ref="J33:J41" si="231">Y33++AI33+O33+AD33+AN33+T33</f>
        <v>2498297</v>
      </c>
      <c r="K33" s="19">
        <f t="shared" si="99"/>
        <v>0.47950525890923407</v>
      </c>
      <c r="L33" s="19">
        <f t="shared" si="125"/>
        <v>0.97482693610887738</v>
      </c>
      <c r="M33" s="31">
        <v>1459000</v>
      </c>
      <c r="N33" s="31">
        <v>836661.63</v>
      </c>
      <c r="O33" s="31">
        <v>707774.28</v>
      </c>
      <c r="P33" s="19">
        <f t="shared" si="100"/>
        <v>0.5734486840301577</v>
      </c>
      <c r="Q33" s="19">
        <f t="shared" si="126"/>
        <v>1.1821023363550311</v>
      </c>
      <c r="R33" s="31"/>
      <c r="S33" s="31"/>
      <c r="T33" s="20"/>
      <c r="U33" s="19" t="str">
        <f t="shared" si="101"/>
        <v xml:space="preserve"> </v>
      </c>
      <c r="V33" s="19" t="str">
        <f t="shared" si="219"/>
        <v xml:space="preserve"> </v>
      </c>
      <c r="W33" s="31">
        <v>0</v>
      </c>
      <c r="X33" s="31">
        <v>4436.7</v>
      </c>
      <c r="Y33" s="31"/>
      <c r="Z33" s="19" t="str">
        <f t="shared" si="102"/>
        <v xml:space="preserve"> </v>
      </c>
      <c r="AA33" s="19" t="e">
        <f t="shared" si="220"/>
        <v>#DIV/0!</v>
      </c>
      <c r="AB33" s="31">
        <v>420000</v>
      </c>
      <c r="AC33" s="31">
        <v>141292.60999999999</v>
      </c>
      <c r="AD33" s="31">
        <v>64372.05</v>
      </c>
      <c r="AE33" s="19">
        <f t="shared" si="103"/>
        <v>0.33641097619047616</v>
      </c>
      <c r="AF33" s="19" t="str">
        <f t="shared" si="129"/>
        <v>св.200</v>
      </c>
      <c r="AG33" s="31">
        <v>3200000</v>
      </c>
      <c r="AH33" s="31">
        <v>1453016.27</v>
      </c>
      <c r="AI33" s="31">
        <v>1726150.67</v>
      </c>
      <c r="AJ33" s="19">
        <f t="shared" si="104"/>
        <v>0.454067584375</v>
      </c>
      <c r="AK33" s="19">
        <f t="shared" si="130"/>
        <v>0.84176676767156144</v>
      </c>
      <c r="AL33" s="31">
        <v>0</v>
      </c>
      <c r="AM33" s="31">
        <v>0</v>
      </c>
      <c r="AN33" s="31"/>
      <c r="AO33" s="19" t="str">
        <f t="shared" si="185"/>
        <v xml:space="preserve"> </v>
      </c>
      <c r="AP33" s="19" t="str">
        <f t="shared" si="131"/>
        <v xml:space="preserve"> </v>
      </c>
      <c r="AQ33" s="6">
        <f t="shared" si="227"/>
        <v>442342.56</v>
      </c>
      <c r="AR33" s="6">
        <f t="shared" si="228"/>
        <v>102670.5</v>
      </c>
      <c r="AS33" s="6">
        <f t="shared" si="229"/>
        <v>83297.88</v>
      </c>
      <c r="AT33" s="19">
        <f t="shared" si="106"/>
        <v>0.23210631145237301</v>
      </c>
      <c r="AU33" s="19">
        <f t="shared" si="132"/>
        <v>1.2325703847444855</v>
      </c>
      <c r="AV33" s="31"/>
      <c r="AW33" s="31"/>
      <c r="AX33" s="6"/>
      <c r="AY33" s="19" t="str">
        <f t="shared" si="107"/>
        <v xml:space="preserve"> </v>
      </c>
      <c r="AZ33" s="19" t="str">
        <f t="shared" si="133"/>
        <v xml:space="preserve"> </v>
      </c>
      <c r="BA33" s="31">
        <v>0</v>
      </c>
      <c r="BB33" s="31">
        <v>0</v>
      </c>
      <c r="BC33" s="20"/>
      <c r="BD33" s="19" t="str">
        <f t="shared" si="134"/>
        <v xml:space="preserve"> </v>
      </c>
      <c r="BE33" s="19" t="str">
        <f t="shared" si="135"/>
        <v xml:space="preserve"> </v>
      </c>
      <c r="BF33" s="31"/>
      <c r="BG33" s="31"/>
      <c r="BH33" s="6"/>
      <c r="BI33" s="19" t="str">
        <f t="shared" si="110"/>
        <v xml:space="preserve"> </v>
      </c>
      <c r="BJ33" s="19" t="str">
        <f t="shared" si="136"/>
        <v xml:space="preserve"> </v>
      </c>
      <c r="BK33" s="31"/>
      <c r="BL33" s="31"/>
      <c r="BM33" s="20"/>
      <c r="BN33" s="19" t="str">
        <f t="shared" si="179"/>
        <v xml:space="preserve"> </v>
      </c>
      <c r="BO33" s="19" t="str">
        <f t="shared" si="137"/>
        <v xml:space="preserve"> </v>
      </c>
      <c r="BP33" s="31">
        <v>170000</v>
      </c>
      <c r="BQ33" s="31">
        <v>102670.5</v>
      </c>
      <c r="BR33" s="31">
        <v>83297.88</v>
      </c>
      <c r="BS33" s="19">
        <f t="shared" si="111"/>
        <v>0.6039441176470588</v>
      </c>
      <c r="BT33" s="19">
        <f t="shared" si="171"/>
        <v>1.2325703847444855</v>
      </c>
      <c r="BU33" s="31">
        <v>272342.56</v>
      </c>
      <c r="BV33" s="31">
        <v>0</v>
      </c>
      <c r="BW33" s="20"/>
      <c r="BX33" s="19" t="str">
        <f t="shared" si="113"/>
        <v xml:space="preserve"> </v>
      </c>
      <c r="BY33" s="19" t="str">
        <f t="shared" si="139"/>
        <v xml:space="preserve"> </v>
      </c>
      <c r="BZ33" s="31"/>
      <c r="CA33" s="31"/>
      <c r="CB33" s="6"/>
      <c r="CC33" s="19" t="str">
        <f t="shared" si="180"/>
        <v xml:space="preserve"> </v>
      </c>
      <c r="CD33" s="19" t="str">
        <f t="shared" si="140"/>
        <v xml:space="preserve"> </v>
      </c>
      <c r="CE33" s="18">
        <f t="shared" si="223"/>
        <v>0</v>
      </c>
      <c r="CF33" s="18">
        <f t="shared" si="224"/>
        <v>0</v>
      </c>
      <c r="CG33" s="6"/>
      <c r="CH33" s="33" t="str">
        <f t="shared" si="141"/>
        <v xml:space="preserve"> </v>
      </c>
      <c r="CI33" s="19" t="str">
        <f t="shared" si="157"/>
        <v xml:space="preserve"> </v>
      </c>
      <c r="CJ33" s="31"/>
      <c r="CK33" s="31"/>
      <c r="CL33" s="20"/>
      <c r="CM33" s="19" t="str">
        <f t="shared" si="142"/>
        <v xml:space="preserve"> </v>
      </c>
      <c r="CN33" s="19" t="str">
        <f t="shared" si="143"/>
        <v xml:space="preserve"> </v>
      </c>
      <c r="CO33" s="31"/>
      <c r="CP33" s="31"/>
      <c r="CQ33" s="20"/>
      <c r="CR33" s="19" t="str">
        <f t="shared" si="144"/>
        <v xml:space="preserve"> </v>
      </c>
      <c r="CS33" s="19" t="str">
        <f t="shared" si="145"/>
        <v xml:space="preserve"> </v>
      </c>
      <c r="CT33" s="31"/>
      <c r="CU33" s="31"/>
      <c r="CV33" s="20"/>
      <c r="CW33" s="19" t="str">
        <f t="shared" si="146"/>
        <v xml:space="preserve"> </v>
      </c>
      <c r="CX33" s="19" t="str">
        <f t="shared" si="147"/>
        <v xml:space="preserve"> </v>
      </c>
      <c r="CY33" s="31"/>
      <c r="CZ33" s="31"/>
      <c r="DA33" s="20"/>
      <c r="DB33" s="19" t="str">
        <f t="shared" si="118"/>
        <v xml:space="preserve"> </v>
      </c>
      <c r="DC33" s="19" t="str">
        <f t="shared" si="148"/>
        <v xml:space="preserve"> </v>
      </c>
      <c r="DD33" s="31"/>
      <c r="DE33" s="31"/>
      <c r="DF33" s="25"/>
      <c r="DG33" s="19" t="str">
        <f t="shared" si="120"/>
        <v xml:space="preserve"> </v>
      </c>
      <c r="DH33" s="19" t="str">
        <f t="shared" si="149"/>
        <v xml:space="preserve"> </v>
      </c>
      <c r="DI33" s="31"/>
      <c r="DJ33" s="20"/>
      <c r="DK33" s="19" t="str">
        <f t="shared" si="230"/>
        <v xml:space="preserve"> </v>
      </c>
      <c r="DL33" s="31"/>
      <c r="DM33" s="31"/>
      <c r="DN33" s="6"/>
      <c r="DO33" s="19" t="str">
        <f t="shared" si="121"/>
        <v xml:space="preserve"> </v>
      </c>
      <c r="DP33" s="19" t="str">
        <f t="shared" si="151"/>
        <v xml:space="preserve"> </v>
      </c>
    </row>
    <row r="34" spans="1:120" s="29" customFormat="1" ht="15.75" customHeight="1" outlineLevel="1" x14ac:dyDescent="0.25">
      <c r="A34" s="11">
        <v>24</v>
      </c>
      <c r="B34" s="49" t="s">
        <v>65</v>
      </c>
      <c r="C34" s="18">
        <f t="shared" si="216"/>
        <v>10115000</v>
      </c>
      <c r="D34" s="50">
        <f t="shared" si="217"/>
        <v>4030150.8200000003</v>
      </c>
      <c r="E34" s="18">
        <f t="shared" si="218"/>
        <v>4288218.55</v>
      </c>
      <c r="F34" s="19">
        <f t="shared" si="98"/>
        <v>0.39843310133465154</v>
      </c>
      <c r="G34" s="19">
        <f t="shared" si="123"/>
        <v>0.93981936158547719</v>
      </c>
      <c r="H34" s="10">
        <f t="shared" si="225"/>
        <v>9815000</v>
      </c>
      <c r="I34" s="14">
        <f t="shared" si="226"/>
        <v>3838597.2</v>
      </c>
      <c r="J34" s="10">
        <f t="shared" si="231"/>
        <v>4153143.51</v>
      </c>
      <c r="K34" s="19">
        <f t="shared" si="99"/>
        <v>0.39109497707590424</v>
      </c>
      <c r="L34" s="19">
        <f t="shared" si="125"/>
        <v>0.92426307705413246</v>
      </c>
      <c r="M34" s="31">
        <v>1995000</v>
      </c>
      <c r="N34" s="31">
        <v>737267.95</v>
      </c>
      <c r="O34" s="31">
        <v>914650.82</v>
      </c>
      <c r="P34" s="19">
        <f t="shared" si="100"/>
        <v>0.36955786967418541</v>
      </c>
      <c r="Q34" s="19">
        <f t="shared" si="126"/>
        <v>0.80606493087711872</v>
      </c>
      <c r="R34" s="31"/>
      <c r="S34" s="31"/>
      <c r="T34" s="20"/>
      <c r="U34" s="19" t="str">
        <f t="shared" si="101"/>
        <v xml:space="preserve"> </v>
      </c>
      <c r="V34" s="19" t="str">
        <f t="shared" si="219"/>
        <v xml:space="preserve"> </v>
      </c>
      <c r="W34" s="31">
        <v>0</v>
      </c>
      <c r="X34" s="31">
        <v>0</v>
      </c>
      <c r="Y34" s="31"/>
      <c r="Z34" s="19" t="str">
        <f t="shared" si="102"/>
        <v xml:space="preserve"> </v>
      </c>
      <c r="AA34" s="19" t="str">
        <f t="shared" si="220"/>
        <v xml:space="preserve"> </v>
      </c>
      <c r="AB34" s="31">
        <v>320000</v>
      </c>
      <c r="AC34" s="31">
        <v>38632.839999999997</v>
      </c>
      <c r="AD34" s="31">
        <v>12943.19</v>
      </c>
      <c r="AE34" s="19">
        <f t="shared" si="103"/>
        <v>0.12072762499999999</v>
      </c>
      <c r="AF34" s="19" t="str">
        <f t="shared" si="129"/>
        <v>св.200</v>
      </c>
      <c r="AG34" s="31">
        <v>7500000</v>
      </c>
      <c r="AH34" s="31">
        <v>3062696.41</v>
      </c>
      <c r="AI34" s="31">
        <v>3225549.5</v>
      </c>
      <c r="AJ34" s="19">
        <f t="shared" si="104"/>
        <v>0.40835952133333336</v>
      </c>
      <c r="AK34" s="19">
        <f t="shared" si="130"/>
        <v>0.94951152044016074</v>
      </c>
      <c r="AL34" s="31">
        <v>0</v>
      </c>
      <c r="AM34" s="31">
        <v>0</v>
      </c>
      <c r="AN34" s="31"/>
      <c r="AO34" s="19" t="str">
        <f t="shared" si="185"/>
        <v xml:space="preserve"> </v>
      </c>
      <c r="AP34" s="19" t="str">
        <f t="shared" si="131"/>
        <v xml:space="preserve"> </v>
      </c>
      <c r="AQ34" s="6">
        <f t="shared" si="227"/>
        <v>300000</v>
      </c>
      <c r="AR34" s="6">
        <f t="shared" si="228"/>
        <v>191553.62</v>
      </c>
      <c r="AS34" s="6">
        <f t="shared" si="229"/>
        <v>135075.03999999998</v>
      </c>
      <c r="AT34" s="19">
        <f t="shared" si="106"/>
        <v>0.6385120666666666</v>
      </c>
      <c r="AU34" s="19">
        <f t="shared" si="132"/>
        <v>1.418127434942829</v>
      </c>
      <c r="AV34" s="31"/>
      <c r="AW34" s="31"/>
      <c r="AX34" s="6"/>
      <c r="AY34" s="19" t="str">
        <f t="shared" si="107"/>
        <v xml:space="preserve"> </v>
      </c>
      <c r="AZ34" s="19" t="str">
        <f t="shared" si="133"/>
        <v xml:space="preserve"> </v>
      </c>
      <c r="BA34" s="31">
        <v>0</v>
      </c>
      <c r="BB34" s="31">
        <v>0</v>
      </c>
      <c r="BC34" s="20"/>
      <c r="BD34" s="19" t="str">
        <f t="shared" si="134"/>
        <v xml:space="preserve"> </v>
      </c>
      <c r="BE34" s="19" t="str">
        <f t="shared" si="135"/>
        <v xml:space="preserve"> </v>
      </c>
      <c r="BF34" s="31"/>
      <c r="BG34" s="31"/>
      <c r="BH34" s="20"/>
      <c r="BI34" s="19" t="str">
        <f t="shared" si="110"/>
        <v xml:space="preserve"> </v>
      </c>
      <c r="BJ34" s="19" t="str">
        <f t="shared" si="136"/>
        <v xml:space="preserve"> </v>
      </c>
      <c r="BK34" s="31"/>
      <c r="BL34" s="31"/>
      <c r="BM34" s="20"/>
      <c r="BN34" s="19" t="str">
        <f t="shared" si="179"/>
        <v xml:space="preserve"> </v>
      </c>
      <c r="BO34" s="19" t="str">
        <f t="shared" si="137"/>
        <v xml:space="preserve"> </v>
      </c>
      <c r="BP34" s="31">
        <v>300000</v>
      </c>
      <c r="BQ34" s="31">
        <v>111553.62</v>
      </c>
      <c r="BR34" s="31">
        <v>119603.04</v>
      </c>
      <c r="BS34" s="19">
        <f t="shared" si="111"/>
        <v>0.37184539999999999</v>
      </c>
      <c r="BT34" s="19">
        <f t="shared" si="171"/>
        <v>0.93269886785486389</v>
      </c>
      <c r="BU34" s="31">
        <v>0</v>
      </c>
      <c r="BV34" s="31">
        <v>80000</v>
      </c>
      <c r="BW34" s="20"/>
      <c r="BX34" s="19" t="str">
        <f t="shared" si="113"/>
        <v xml:space="preserve"> </v>
      </c>
      <c r="BY34" s="19" t="str">
        <f t="shared" si="139"/>
        <v xml:space="preserve"> </v>
      </c>
      <c r="BZ34" s="31"/>
      <c r="CA34" s="31"/>
      <c r="CB34" s="20"/>
      <c r="CC34" s="19" t="str">
        <f t="shared" si="180"/>
        <v xml:space="preserve"> </v>
      </c>
      <c r="CD34" s="19" t="str">
        <f t="shared" si="140"/>
        <v xml:space="preserve"> </v>
      </c>
      <c r="CE34" s="18">
        <f t="shared" si="223"/>
        <v>0</v>
      </c>
      <c r="CF34" s="18">
        <f t="shared" si="224"/>
        <v>0</v>
      </c>
      <c r="CG34" s="6"/>
      <c r="CH34" s="33" t="str">
        <f t="shared" si="141"/>
        <v xml:space="preserve"> </v>
      </c>
      <c r="CI34" s="19" t="str">
        <f t="shared" si="157"/>
        <v xml:space="preserve"> </v>
      </c>
      <c r="CJ34" s="31"/>
      <c r="CK34" s="31"/>
      <c r="CL34" s="20"/>
      <c r="CM34" s="19" t="str">
        <f t="shared" si="142"/>
        <v xml:space="preserve"> </v>
      </c>
      <c r="CN34" s="19" t="str">
        <f t="shared" si="143"/>
        <v xml:space="preserve"> </v>
      </c>
      <c r="CO34" s="31"/>
      <c r="CP34" s="31"/>
      <c r="CQ34" s="20"/>
      <c r="CR34" s="19" t="str">
        <f t="shared" si="144"/>
        <v xml:space="preserve"> </v>
      </c>
      <c r="CS34" s="19" t="str">
        <f t="shared" si="145"/>
        <v xml:space="preserve"> </v>
      </c>
      <c r="CT34" s="31"/>
      <c r="CU34" s="31"/>
      <c r="CV34" s="20"/>
      <c r="CW34" s="19" t="str">
        <f t="shared" si="146"/>
        <v xml:space="preserve"> </v>
      </c>
      <c r="CX34" s="19" t="str">
        <f t="shared" si="147"/>
        <v xml:space="preserve"> </v>
      </c>
      <c r="CY34" s="31"/>
      <c r="CZ34" s="31"/>
      <c r="DA34" s="20"/>
      <c r="DB34" s="19" t="str">
        <f t="shared" si="118"/>
        <v xml:space="preserve"> </v>
      </c>
      <c r="DC34" s="19" t="str">
        <f t="shared" si="148"/>
        <v xml:space="preserve"> </v>
      </c>
      <c r="DD34" s="31"/>
      <c r="DE34" s="31"/>
      <c r="DF34" s="25">
        <v>15000</v>
      </c>
      <c r="DG34" s="19" t="str">
        <f t="shared" si="120"/>
        <v xml:space="preserve"> </v>
      </c>
      <c r="DH34" s="19">
        <f t="shared" si="149"/>
        <v>0</v>
      </c>
      <c r="DI34" s="31"/>
      <c r="DJ34" s="20">
        <v>472</v>
      </c>
      <c r="DK34" s="19" t="str">
        <f t="shared" si="230"/>
        <v xml:space="preserve"> </v>
      </c>
      <c r="DL34" s="31"/>
      <c r="DM34" s="31"/>
      <c r="DN34" s="6"/>
      <c r="DO34" s="19" t="str">
        <f t="shared" si="121"/>
        <v xml:space="preserve"> </v>
      </c>
      <c r="DP34" s="19" t="str">
        <f t="shared" si="151"/>
        <v xml:space="preserve"> </v>
      </c>
    </row>
    <row r="35" spans="1:120" s="29" customFormat="1" ht="15.75" customHeight="1" outlineLevel="1" x14ac:dyDescent="0.25">
      <c r="A35" s="11">
        <v>25</v>
      </c>
      <c r="B35" s="5" t="s">
        <v>8</v>
      </c>
      <c r="C35" s="18">
        <f t="shared" si="216"/>
        <v>13893440</v>
      </c>
      <c r="D35" s="18">
        <f t="shared" si="217"/>
        <v>3802875.0000000005</v>
      </c>
      <c r="E35" s="18">
        <f t="shared" si="218"/>
        <v>5829236.8600000003</v>
      </c>
      <c r="F35" s="19">
        <f t="shared" si="98"/>
        <v>0.2737173083124122</v>
      </c>
      <c r="G35" s="19">
        <f t="shared" si="123"/>
        <v>0.65237956379765294</v>
      </c>
      <c r="H35" s="10">
        <f t="shared" si="225"/>
        <v>13449000</v>
      </c>
      <c r="I35" s="14">
        <f t="shared" si="226"/>
        <v>3496503.6300000004</v>
      </c>
      <c r="J35" s="10">
        <f t="shared" si="231"/>
        <v>5626927.2000000002</v>
      </c>
      <c r="K35" s="19">
        <f t="shared" si="99"/>
        <v>0.25998242471559224</v>
      </c>
      <c r="L35" s="19">
        <f t="shared" si="125"/>
        <v>0.62138774960514864</v>
      </c>
      <c r="M35" s="31">
        <v>6565000</v>
      </c>
      <c r="N35" s="31">
        <v>3474459.48</v>
      </c>
      <c r="O35" s="31">
        <v>3083477.59</v>
      </c>
      <c r="P35" s="19">
        <f t="shared" si="100"/>
        <v>0.52923982939832448</v>
      </c>
      <c r="Q35" s="19">
        <f t="shared" si="126"/>
        <v>1.1267990048859087</v>
      </c>
      <c r="R35" s="31"/>
      <c r="S35" s="31"/>
      <c r="T35" s="20"/>
      <c r="U35" s="19" t="str">
        <f t="shared" si="101"/>
        <v xml:space="preserve"> </v>
      </c>
      <c r="V35" s="19" t="str">
        <f t="shared" si="219"/>
        <v xml:space="preserve"> </v>
      </c>
      <c r="W35" s="31">
        <v>0</v>
      </c>
      <c r="X35" s="31">
        <v>279</v>
      </c>
      <c r="Y35" s="31">
        <v>628.5</v>
      </c>
      <c r="Z35" s="19" t="str">
        <f t="shared" si="102"/>
        <v xml:space="preserve"> </v>
      </c>
      <c r="AA35" s="19"/>
      <c r="AB35" s="31">
        <v>-2916000</v>
      </c>
      <c r="AC35" s="31">
        <v>-4071631.35</v>
      </c>
      <c r="AD35" s="31">
        <v>82141.440000000002</v>
      </c>
      <c r="AE35" s="19" t="str">
        <f t="shared" si="103"/>
        <v xml:space="preserve"> </v>
      </c>
      <c r="AF35" s="19">
        <f t="shared" si="129"/>
        <v>-49.568541165092796</v>
      </c>
      <c r="AG35" s="31">
        <v>9800000</v>
      </c>
      <c r="AH35" s="31">
        <v>4093396.5</v>
      </c>
      <c r="AI35" s="31">
        <v>2460679.67</v>
      </c>
      <c r="AJ35" s="19">
        <f t="shared" si="104"/>
        <v>0.41769352040816327</v>
      </c>
      <c r="AK35" s="19">
        <f t="shared" si="130"/>
        <v>1.6635227046842713</v>
      </c>
      <c r="AL35" s="31">
        <v>0</v>
      </c>
      <c r="AM35" s="31">
        <v>0</v>
      </c>
      <c r="AN35" s="31"/>
      <c r="AO35" s="19" t="str">
        <f t="shared" si="185"/>
        <v xml:space="preserve"> </v>
      </c>
      <c r="AP35" s="19" t="str">
        <f t="shared" si="131"/>
        <v xml:space="preserve"> </v>
      </c>
      <c r="AQ35" s="6">
        <f t="shared" si="227"/>
        <v>444440</v>
      </c>
      <c r="AR35" s="6">
        <f t="shared" si="228"/>
        <v>306371.37</v>
      </c>
      <c r="AS35" s="6">
        <f t="shared" si="229"/>
        <v>202309.66</v>
      </c>
      <c r="AT35" s="19">
        <f t="shared" si="106"/>
        <v>0.68934247592475928</v>
      </c>
      <c r="AU35" s="19">
        <f t="shared" si="132"/>
        <v>1.5143684686139061</v>
      </c>
      <c r="AV35" s="31"/>
      <c r="AW35" s="31"/>
      <c r="AX35" s="6"/>
      <c r="AY35" s="19" t="str">
        <f t="shared" si="107"/>
        <v xml:space="preserve"> </v>
      </c>
      <c r="AZ35" s="19" t="str">
        <f t="shared" si="133"/>
        <v xml:space="preserve"> </v>
      </c>
      <c r="BA35" s="31">
        <v>40</v>
      </c>
      <c r="BB35" s="31">
        <v>109.29</v>
      </c>
      <c r="BC35" s="20">
        <v>45.45</v>
      </c>
      <c r="BD35" s="19" t="str">
        <f t="shared" si="134"/>
        <v>СВ.200</v>
      </c>
      <c r="BE35" s="19" t="str">
        <f t="shared" si="135"/>
        <v>св.200</v>
      </c>
      <c r="BF35" s="31"/>
      <c r="BG35" s="31"/>
      <c r="BH35" s="6"/>
      <c r="BI35" s="19" t="str">
        <f t="shared" si="110"/>
        <v xml:space="preserve"> </v>
      </c>
      <c r="BJ35" s="19" t="str">
        <f t="shared" si="136"/>
        <v xml:space="preserve"> </v>
      </c>
      <c r="BK35" s="31">
        <v>2400</v>
      </c>
      <c r="BL35" s="31">
        <v>2901.6</v>
      </c>
      <c r="BM35" s="20"/>
      <c r="BN35" s="19">
        <f t="shared" si="179"/>
        <v>1.2089999999999999</v>
      </c>
      <c r="BO35" s="19" t="str">
        <f t="shared" si="137"/>
        <v xml:space="preserve"> </v>
      </c>
      <c r="BP35" s="31">
        <v>330000</v>
      </c>
      <c r="BQ35" s="31">
        <v>146633.15</v>
      </c>
      <c r="BR35" s="31">
        <v>171785.8</v>
      </c>
      <c r="BS35" s="19">
        <f t="shared" si="111"/>
        <v>0.44434287878787876</v>
      </c>
      <c r="BT35" s="19">
        <f t="shared" si="171"/>
        <v>0.85358132045838486</v>
      </c>
      <c r="BU35" s="31">
        <v>112000</v>
      </c>
      <c r="BV35" s="31">
        <v>110827.33</v>
      </c>
      <c r="BW35" s="6">
        <v>30478.41</v>
      </c>
      <c r="BX35" s="19">
        <f t="shared" si="113"/>
        <v>0.98952973214285711</v>
      </c>
      <c r="BY35" s="19" t="str">
        <f t="shared" ref="BY35:BY36" si="232">IF(BV35=0," ",IF(BV35/BW35*100&gt;200,"св.200",BV35/BW35))</f>
        <v>св.200</v>
      </c>
      <c r="BZ35" s="31"/>
      <c r="CA35" s="31"/>
      <c r="CB35" s="20"/>
      <c r="CC35" s="19" t="str">
        <f t="shared" si="180"/>
        <v xml:space="preserve"> </v>
      </c>
      <c r="CD35" s="19" t="str">
        <f t="shared" si="140"/>
        <v xml:space="preserve"> </v>
      </c>
      <c r="CE35" s="18">
        <f t="shared" si="223"/>
        <v>0</v>
      </c>
      <c r="CF35" s="18">
        <f t="shared" si="224"/>
        <v>45900</v>
      </c>
      <c r="CG35" s="6"/>
      <c r="CH35" s="33" t="str">
        <f t="shared" si="141"/>
        <v xml:space="preserve"> </v>
      </c>
      <c r="CI35" s="19" t="str">
        <f t="shared" si="157"/>
        <v xml:space="preserve"> </v>
      </c>
      <c r="CJ35" s="31"/>
      <c r="CK35" s="31"/>
      <c r="CL35" s="20"/>
      <c r="CM35" s="19" t="str">
        <f t="shared" si="142"/>
        <v xml:space="preserve"> </v>
      </c>
      <c r="CN35" s="19" t="str">
        <f t="shared" si="143"/>
        <v xml:space="preserve"> </v>
      </c>
      <c r="CO35" s="31">
        <v>0</v>
      </c>
      <c r="CP35" s="31">
        <v>45900</v>
      </c>
      <c r="CQ35" s="20"/>
      <c r="CR35" s="19" t="str">
        <f t="shared" si="144"/>
        <v xml:space="preserve"> </v>
      </c>
      <c r="CS35" s="19" t="str">
        <f t="shared" si="145"/>
        <v xml:space="preserve"> </v>
      </c>
      <c r="CT35" s="31"/>
      <c r="CU35" s="31"/>
      <c r="CV35" s="20"/>
      <c r="CW35" s="19" t="str">
        <f t="shared" si="146"/>
        <v xml:space="preserve"> </v>
      </c>
      <c r="CX35" s="19" t="str">
        <f t="shared" si="147"/>
        <v xml:space="preserve"> </v>
      </c>
      <c r="CY35" s="31"/>
      <c r="CZ35" s="31"/>
      <c r="DA35" s="20"/>
      <c r="DB35" s="19" t="str">
        <f t="shared" si="118"/>
        <v xml:space="preserve"> </v>
      </c>
      <c r="DC35" s="19" t="str">
        <f t="shared" si="148"/>
        <v xml:space="preserve"> </v>
      </c>
      <c r="DD35" s="31"/>
      <c r="DE35" s="31"/>
      <c r="DF35" s="31"/>
      <c r="DG35" s="19" t="str">
        <f t="shared" si="120"/>
        <v xml:space="preserve"> </v>
      </c>
      <c r="DH35" s="19" t="str">
        <f t="shared" si="149"/>
        <v xml:space="preserve"> </v>
      </c>
      <c r="DI35" s="31"/>
      <c r="DJ35" s="6"/>
      <c r="DK35" s="19" t="str">
        <f t="shared" si="150"/>
        <v xml:space="preserve"> </v>
      </c>
      <c r="DL35" s="31"/>
      <c r="DM35" s="31"/>
      <c r="DN35" s="6"/>
      <c r="DO35" s="19" t="str">
        <f t="shared" si="121"/>
        <v xml:space="preserve"> </v>
      </c>
      <c r="DP35" s="19" t="str">
        <f t="shared" si="151"/>
        <v xml:space="preserve"> </v>
      </c>
    </row>
    <row r="36" spans="1:120" s="29" customFormat="1" ht="15.75" customHeight="1" outlineLevel="1" x14ac:dyDescent="0.25">
      <c r="A36" s="11">
        <v>26</v>
      </c>
      <c r="B36" s="5" t="s">
        <v>88</v>
      </c>
      <c r="C36" s="18">
        <f t="shared" si="216"/>
        <v>2988660</v>
      </c>
      <c r="D36" s="18">
        <f t="shared" si="217"/>
        <v>972587.42000000016</v>
      </c>
      <c r="E36" s="18">
        <f t="shared" si="218"/>
        <v>1291928.2700000003</v>
      </c>
      <c r="F36" s="19">
        <f t="shared" si="98"/>
        <v>0.32542591663153392</v>
      </c>
      <c r="G36" s="19">
        <f t="shared" si="123"/>
        <v>0.75281843627432965</v>
      </c>
      <c r="H36" s="10">
        <f t="shared" si="225"/>
        <v>2835000</v>
      </c>
      <c r="I36" s="14">
        <f t="shared" si="226"/>
        <v>835295.47000000009</v>
      </c>
      <c r="J36" s="10">
        <f t="shared" si="231"/>
        <v>1177437.7800000003</v>
      </c>
      <c r="K36" s="19">
        <f t="shared" si="99"/>
        <v>0.29463685008818347</v>
      </c>
      <c r="L36" s="19">
        <f t="shared" si="125"/>
        <v>0.70941792779912316</v>
      </c>
      <c r="M36" s="31">
        <v>135000</v>
      </c>
      <c r="N36" s="31">
        <v>115556.68</v>
      </c>
      <c r="O36" s="31">
        <v>85800.37</v>
      </c>
      <c r="P36" s="19">
        <f t="shared" si="100"/>
        <v>0.85597540740740741</v>
      </c>
      <c r="Q36" s="19">
        <f t="shared" si="126"/>
        <v>1.3468086442983871</v>
      </c>
      <c r="R36" s="31"/>
      <c r="S36" s="31"/>
      <c r="T36" s="20"/>
      <c r="U36" s="19" t="str">
        <f t="shared" si="101"/>
        <v xml:space="preserve"> </v>
      </c>
      <c r="V36" s="19" t="str">
        <f t="shared" si="219"/>
        <v xml:space="preserve"> </v>
      </c>
      <c r="W36" s="31">
        <v>0</v>
      </c>
      <c r="X36" s="31">
        <v>577.79999999999995</v>
      </c>
      <c r="Y36" s="31">
        <v>1748.1</v>
      </c>
      <c r="Z36" s="19" t="str">
        <f t="shared" si="102"/>
        <v xml:space="preserve"> </v>
      </c>
      <c r="AA36" s="19"/>
      <c r="AB36" s="31">
        <v>200000</v>
      </c>
      <c r="AC36" s="31">
        <v>40475.93</v>
      </c>
      <c r="AD36" s="31">
        <v>13344.73</v>
      </c>
      <c r="AE36" s="19">
        <f t="shared" si="103"/>
        <v>0.20237964999999999</v>
      </c>
      <c r="AF36" s="19" t="str">
        <f>IF(AC36&lt;=0," ",IF(AC36/AD36*100&gt;200,"св.200",AC36/AD36))</f>
        <v>св.200</v>
      </c>
      <c r="AG36" s="31">
        <v>2500000</v>
      </c>
      <c r="AH36" s="31">
        <v>678685.06</v>
      </c>
      <c r="AI36" s="31">
        <v>1076544.58</v>
      </c>
      <c r="AJ36" s="19">
        <f t="shared" si="104"/>
        <v>0.27147402400000004</v>
      </c>
      <c r="AK36" s="19">
        <f t="shared" si="130"/>
        <v>0.63042912723595712</v>
      </c>
      <c r="AL36" s="31">
        <v>0</v>
      </c>
      <c r="AM36" s="31">
        <v>0</v>
      </c>
      <c r="AN36" s="31"/>
      <c r="AO36" s="19" t="str">
        <f t="shared" si="185"/>
        <v xml:space="preserve"> </v>
      </c>
      <c r="AP36" s="19" t="str">
        <f t="shared" si="131"/>
        <v xml:space="preserve"> </v>
      </c>
      <c r="AQ36" s="6">
        <f t="shared" si="227"/>
        <v>153660</v>
      </c>
      <c r="AR36" s="6">
        <f t="shared" si="228"/>
        <v>137291.95000000001</v>
      </c>
      <c r="AS36" s="6">
        <f t="shared" si="229"/>
        <v>114490.48999999999</v>
      </c>
      <c r="AT36" s="19">
        <f t="shared" si="106"/>
        <v>0.89347878432903827</v>
      </c>
      <c r="AU36" s="19">
        <f t="shared" si="132"/>
        <v>1.1991559298942647</v>
      </c>
      <c r="AV36" s="31"/>
      <c r="AW36" s="31"/>
      <c r="AX36" s="6"/>
      <c r="AY36" s="19" t="str">
        <f t="shared" si="107"/>
        <v xml:space="preserve"> </v>
      </c>
      <c r="AZ36" s="19" t="str">
        <f t="shared" si="133"/>
        <v xml:space="preserve"> </v>
      </c>
      <c r="BA36" s="31">
        <v>0</v>
      </c>
      <c r="BB36" s="31">
        <v>0</v>
      </c>
      <c r="BC36" s="20"/>
      <c r="BD36" s="19" t="str">
        <f t="shared" si="134"/>
        <v xml:space="preserve"> </v>
      </c>
      <c r="BE36" s="19" t="str">
        <f t="shared" si="135"/>
        <v xml:space="preserve"> </v>
      </c>
      <c r="BF36" s="31"/>
      <c r="BG36" s="31"/>
      <c r="BH36" s="6"/>
      <c r="BI36" s="19" t="str">
        <f t="shared" si="110"/>
        <v xml:space="preserve"> </v>
      </c>
      <c r="BJ36" s="19" t="str">
        <f t="shared" si="136"/>
        <v xml:space="preserve"> </v>
      </c>
      <c r="BK36" s="31">
        <v>3660</v>
      </c>
      <c r="BL36" s="31">
        <v>1830.48</v>
      </c>
      <c r="BM36" s="31">
        <v>1830.48</v>
      </c>
      <c r="BN36" s="19">
        <f t="shared" si="179"/>
        <v>0.50013114754098364</v>
      </c>
      <c r="BO36" s="19">
        <f>IF(BL36=0," ",IF(BL36/BM36*100&gt;200,"св.200",BL36/BM36))</f>
        <v>1</v>
      </c>
      <c r="BP36" s="31">
        <v>90000</v>
      </c>
      <c r="BQ36" s="31">
        <v>20627.689999999999</v>
      </c>
      <c r="BR36" s="31">
        <v>64216.69</v>
      </c>
      <c r="BS36" s="19">
        <f t="shared" si="111"/>
        <v>0.22919655555555554</v>
      </c>
      <c r="BT36" s="19">
        <f t="shared" si="171"/>
        <v>0.32122007534178415</v>
      </c>
      <c r="BU36" s="31">
        <v>60000</v>
      </c>
      <c r="BV36" s="31">
        <v>30785.78</v>
      </c>
      <c r="BW36" s="31">
        <v>48443.32</v>
      </c>
      <c r="BX36" s="19">
        <f t="shared" si="113"/>
        <v>0.51309633333333327</v>
      </c>
      <c r="BY36" s="19">
        <f t="shared" si="232"/>
        <v>0.63550103502402389</v>
      </c>
      <c r="BZ36" s="31"/>
      <c r="CA36" s="31"/>
      <c r="CB36" s="20"/>
      <c r="CC36" s="19" t="str">
        <f t="shared" si="180"/>
        <v xml:space="preserve"> </v>
      </c>
      <c r="CD36" s="19" t="str">
        <f t="shared" si="140"/>
        <v xml:space="preserve"> </v>
      </c>
      <c r="CE36" s="18">
        <f t="shared" si="223"/>
        <v>0</v>
      </c>
      <c r="CF36" s="18">
        <f t="shared" si="224"/>
        <v>84048</v>
      </c>
      <c r="CG36" s="6"/>
      <c r="CH36" s="33" t="str">
        <f t="shared" si="141"/>
        <v xml:space="preserve"> </v>
      </c>
      <c r="CI36" s="19" t="str">
        <f t="shared" si="157"/>
        <v xml:space="preserve"> </v>
      </c>
      <c r="CJ36" s="31"/>
      <c r="CK36" s="31"/>
      <c r="CL36" s="20"/>
      <c r="CM36" s="19" t="str">
        <f t="shared" si="142"/>
        <v xml:space="preserve"> </v>
      </c>
      <c r="CN36" s="19" t="str">
        <f t="shared" si="143"/>
        <v xml:space="preserve"> </v>
      </c>
      <c r="CO36" s="31">
        <v>0</v>
      </c>
      <c r="CP36" s="31">
        <v>84048</v>
      </c>
      <c r="CQ36" s="20"/>
      <c r="CR36" s="19" t="str">
        <f t="shared" si="144"/>
        <v xml:space="preserve"> </v>
      </c>
      <c r="CS36" s="19" t="str">
        <f t="shared" si="145"/>
        <v xml:space="preserve"> </v>
      </c>
      <c r="CT36" s="31"/>
      <c r="CU36" s="31"/>
      <c r="CV36" s="20"/>
      <c r="CW36" s="19" t="str">
        <f t="shared" si="146"/>
        <v xml:space="preserve"> </v>
      </c>
      <c r="CX36" s="19" t="str">
        <f t="shared" si="147"/>
        <v xml:space="preserve"> </v>
      </c>
      <c r="CY36" s="31"/>
      <c r="CZ36" s="31"/>
      <c r="DA36" s="20"/>
      <c r="DB36" s="19" t="str">
        <f t="shared" si="118"/>
        <v xml:space="preserve"> </v>
      </c>
      <c r="DC36" s="19" t="str">
        <f t="shared" si="148"/>
        <v xml:space="preserve"> </v>
      </c>
      <c r="DD36" s="31"/>
      <c r="DE36" s="31"/>
      <c r="DF36" s="31"/>
      <c r="DG36" s="19" t="str">
        <f t="shared" si="120"/>
        <v xml:space="preserve"> </v>
      </c>
      <c r="DH36" s="19" t="str">
        <f t="shared" si="149"/>
        <v xml:space="preserve"> </v>
      </c>
      <c r="DI36" s="31"/>
      <c r="DJ36" s="20"/>
      <c r="DK36" s="19" t="str">
        <f t="shared" si="150"/>
        <v xml:space="preserve"> </v>
      </c>
      <c r="DL36" s="31"/>
      <c r="DM36" s="31"/>
      <c r="DN36" s="6"/>
      <c r="DO36" s="19" t="str">
        <f t="shared" si="121"/>
        <v xml:space="preserve"> </v>
      </c>
      <c r="DP36" s="19" t="str">
        <f t="shared" si="151"/>
        <v xml:space="preserve"> </v>
      </c>
    </row>
    <row r="37" spans="1:120" s="29" customFormat="1" ht="15.75" customHeight="1" outlineLevel="1" x14ac:dyDescent="0.25">
      <c r="A37" s="11">
        <v>27</v>
      </c>
      <c r="B37" s="5" t="s">
        <v>3</v>
      </c>
      <c r="C37" s="18">
        <f t="shared" si="216"/>
        <v>28049000</v>
      </c>
      <c r="D37" s="18">
        <f t="shared" si="217"/>
        <v>10447634.660000002</v>
      </c>
      <c r="E37" s="18">
        <f t="shared" si="218"/>
        <v>14611051.510000002</v>
      </c>
      <c r="F37" s="19">
        <f t="shared" si="98"/>
        <v>0.37247797283325618</v>
      </c>
      <c r="G37" s="19">
        <f t="shared" si="123"/>
        <v>0.71505015589394771</v>
      </c>
      <c r="H37" s="10">
        <f t="shared" si="225"/>
        <v>26733300</v>
      </c>
      <c r="I37" s="14">
        <f t="shared" si="226"/>
        <v>9766220.8600000013</v>
      </c>
      <c r="J37" s="10">
        <f t="shared" si="231"/>
        <v>13939409.880000001</v>
      </c>
      <c r="K37" s="19">
        <f t="shared" si="99"/>
        <v>0.36532043780603224</v>
      </c>
      <c r="L37" s="19">
        <f t="shared" si="125"/>
        <v>0.70061939092646874</v>
      </c>
      <c r="M37" s="31">
        <v>7375000</v>
      </c>
      <c r="N37" s="31">
        <v>3440906.37</v>
      </c>
      <c r="O37" s="31">
        <v>3215023.12</v>
      </c>
      <c r="P37" s="19">
        <f t="shared" si="100"/>
        <v>0.46656357559322037</v>
      </c>
      <c r="Q37" s="19">
        <f t="shared" si="126"/>
        <v>1.0702586704881922</v>
      </c>
      <c r="R37" s="31"/>
      <c r="S37" s="31"/>
      <c r="T37" s="20"/>
      <c r="U37" s="19" t="str">
        <f t="shared" si="101"/>
        <v xml:space="preserve"> </v>
      </c>
      <c r="V37" s="19" t="str">
        <f t="shared" si="219"/>
        <v xml:space="preserve"> </v>
      </c>
      <c r="W37" s="31">
        <v>300</v>
      </c>
      <c r="X37" s="31">
        <v>0</v>
      </c>
      <c r="Y37" s="31">
        <v>1354.99</v>
      </c>
      <c r="Z37" s="19" t="str">
        <f t="shared" si="102"/>
        <v xml:space="preserve"> </v>
      </c>
      <c r="AA37" s="19" t="str">
        <f t="shared" si="220"/>
        <v xml:space="preserve"> </v>
      </c>
      <c r="AB37" s="31">
        <v>1050000</v>
      </c>
      <c r="AC37" s="31">
        <v>112284.21</v>
      </c>
      <c r="AD37" s="31">
        <v>169812.01</v>
      </c>
      <c r="AE37" s="19">
        <f t="shared" si="103"/>
        <v>0.10693734285714286</v>
      </c>
      <c r="AF37" s="19">
        <f t="shared" si="129"/>
        <v>0.6612265528215584</v>
      </c>
      <c r="AG37" s="31">
        <v>18300000</v>
      </c>
      <c r="AH37" s="31">
        <v>6204730.2800000003</v>
      </c>
      <c r="AI37" s="31">
        <v>10541359.76</v>
      </c>
      <c r="AJ37" s="19">
        <f t="shared" si="104"/>
        <v>0.33905629945355192</v>
      </c>
      <c r="AK37" s="19">
        <f t="shared" si="130"/>
        <v>0.5886081512504987</v>
      </c>
      <c r="AL37" s="31">
        <v>8000</v>
      </c>
      <c r="AM37" s="31">
        <v>8300</v>
      </c>
      <c r="AN37" s="31">
        <v>11860</v>
      </c>
      <c r="AO37" s="19">
        <f t="shared" si="185"/>
        <v>1.0375000000000001</v>
      </c>
      <c r="AP37" s="19">
        <f t="shared" si="131"/>
        <v>0.6998313659359191</v>
      </c>
      <c r="AQ37" s="6">
        <f t="shared" si="227"/>
        <v>1315700</v>
      </c>
      <c r="AR37" s="6">
        <f t="shared" si="228"/>
        <v>681413.79999999993</v>
      </c>
      <c r="AS37" s="6">
        <f t="shared" si="229"/>
        <v>671641.63</v>
      </c>
      <c r="AT37" s="19">
        <f t="shared" si="106"/>
        <v>0.5179097058599984</v>
      </c>
      <c r="AU37" s="19">
        <f t="shared" si="132"/>
        <v>1.014549678822023</v>
      </c>
      <c r="AV37" s="31"/>
      <c r="AW37" s="31"/>
      <c r="AX37" s="6"/>
      <c r="AY37" s="19" t="str">
        <f t="shared" si="107"/>
        <v xml:space="preserve"> </v>
      </c>
      <c r="AZ37" s="19" t="str">
        <f t="shared" si="133"/>
        <v xml:space="preserve"> </v>
      </c>
      <c r="BA37" s="31">
        <v>7300</v>
      </c>
      <c r="BB37" s="31">
        <v>1822.32</v>
      </c>
      <c r="BC37" s="20">
        <v>1845.7</v>
      </c>
      <c r="BD37" s="19">
        <f t="shared" si="134"/>
        <v>0.24963287671232876</v>
      </c>
      <c r="BE37" s="19">
        <f t="shared" si="135"/>
        <v>0.98733271929349298</v>
      </c>
      <c r="BF37" s="31"/>
      <c r="BG37" s="31"/>
      <c r="BH37" s="6"/>
      <c r="BI37" s="19" t="str">
        <f t="shared" si="110"/>
        <v xml:space="preserve"> </v>
      </c>
      <c r="BJ37" s="19" t="str">
        <f t="shared" si="136"/>
        <v xml:space="preserve"> </v>
      </c>
      <c r="BK37" s="31">
        <v>108400</v>
      </c>
      <c r="BL37" s="31">
        <v>12971.12</v>
      </c>
      <c r="BM37" s="31">
        <v>26853.24</v>
      </c>
      <c r="BN37" s="19">
        <f t="shared" si="179"/>
        <v>0.11965977859778598</v>
      </c>
      <c r="BO37" s="19">
        <f t="shared" si="137"/>
        <v>0.48303742863058613</v>
      </c>
      <c r="BP37" s="31">
        <v>1200000</v>
      </c>
      <c r="BQ37" s="31">
        <v>650620.36</v>
      </c>
      <c r="BR37" s="31">
        <v>642522.12</v>
      </c>
      <c r="BS37" s="19">
        <f t="shared" si="111"/>
        <v>0.5421836333333333</v>
      </c>
      <c r="BT37" s="19">
        <f t="shared" si="171"/>
        <v>1.0126038306665612</v>
      </c>
      <c r="BU37" s="31">
        <v>0</v>
      </c>
      <c r="BV37" s="31">
        <v>0</v>
      </c>
      <c r="BW37" s="31"/>
      <c r="BX37" s="19" t="str">
        <f t="shared" si="113"/>
        <v xml:space="preserve"> </v>
      </c>
      <c r="BY37" s="19" t="str">
        <f t="shared" si="139"/>
        <v xml:space="preserve"> </v>
      </c>
      <c r="BZ37" s="31"/>
      <c r="CA37" s="31"/>
      <c r="CB37" s="20"/>
      <c r="CC37" s="19" t="str">
        <f t="shared" si="180"/>
        <v xml:space="preserve"> </v>
      </c>
      <c r="CD37" s="19" t="str">
        <f t="shared" si="140"/>
        <v xml:space="preserve"> </v>
      </c>
      <c r="CE37" s="18">
        <f t="shared" si="223"/>
        <v>0</v>
      </c>
      <c r="CF37" s="18">
        <f t="shared" si="224"/>
        <v>0</v>
      </c>
      <c r="CG37" s="6"/>
      <c r="CH37" s="33" t="str">
        <f t="shared" si="141"/>
        <v xml:space="preserve"> </v>
      </c>
      <c r="CI37" s="19" t="str">
        <f t="shared" si="157"/>
        <v xml:space="preserve"> </v>
      </c>
      <c r="CJ37" s="31"/>
      <c r="CK37" s="31"/>
      <c r="CL37" s="20"/>
      <c r="CM37" s="19" t="str">
        <f t="shared" si="142"/>
        <v xml:space="preserve"> </v>
      </c>
      <c r="CN37" s="19" t="str">
        <f t="shared" si="143"/>
        <v xml:space="preserve"> </v>
      </c>
      <c r="CO37" s="31"/>
      <c r="CP37" s="31"/>
      <c r="CQ37" s="20"/>
      <c r="CR37" s="19" t="str">
        <f t="shared" si="144"/>
        <v xml:space="preserve"> </v>
      </c>
      <c r="CS37" s="19" t="str">
        <f t="shared" si="145"/>
        <v xml:space="preserve"> </v>
      </c>
      <c r="CT37" s="31"/>
      <c r="CU37" s="31"/>
      <c r="CV37" s="20"/>
      <c r="CW37" s="19" t="str">
        <f t="shared" si="146"/>
        <v xml:space="preserve"> </v>
      </c>
      <c r="CX37" s="19" t="str">
        <f t="shared" si="147"/>
        <v xml:space="preserve"> </v>
      </c>
      <c r="CY37" s="31"/>
      <c r="CZ37" s="31"/>
      <c r="DA37" s="20"/>
      <c r="DB37" s="19" t="str">
        <f t="shared" si="118"/>
        <v xml:space="preserve"> </v>
      </c>
      <c r="DC37" s="19" t="str">
        <f t="shared" si="148"/>
        <v xml:space="preserve"> </v>
      </c>
      <c r="DD37" s="31"/>
      <c r="DE37" s="31">
        <v>16000</v>
      </c>
      <c r="DF37" s="31">
        <v>420.57</v>
      </c>
      <c r="DG37" s="19" t="str">
        <f t="shared" si="120"/>
        <v xml:space="preserve"> </v>
      </c>
      <c r="DH37" s="19" t="str">
        <f t="shared" si="149"/>
        <v>св.200</v>
      </c>
      <c r="DI37" s="31"/>
      <c r="DJ37" s="20"/>
      <c r="DK37" s="19" t="str">
        <f t="shared" si="150"/>
        <v xml:space="preserve"> </v>
      </c>
      <c r="DL37" s="31"/>
      <c r="DM37" s="31"/>
      <c r="DN37" s="6"/>
      <c r="DO37" s="19" t="str">
        <f t="shared" si="121"/>
        <v xml:space="preserve"> </v>
      </c>
      <c r="DP37" s="19" t="str">
        <f t="shared" si="151"/>
        <v xml:space="preserve"> </v>
      </c>
    </row>
    <row r="38" spans="1:120" s="29" customFormat="1" ht="15.75" customHeight="1" outlineLevel="1" x14ac:dyDescent="0.25">
      <c r="A38" s="11">
        <v>28</v>
      </c>
      <c r="B38" s="5" t="s">
        <v>46</v>
      </c>
      <c r="C38" s="18">
        <f t="shared" si="216"/>
        <v>1478500</v>
      </c>
      <c r="D38" s="50">
        <f t="shared" si="217"/>
        <v>586730.84</v>
      </c>
      <c r="E38" s="18">
        <f t="shared" si="218"/>
        <v>621196.80999999994</v>
      </c>
      <c r="F38" s="19">
        <f t="shared" ref="F38:F64" si="233">IF(D38&lt;=0," ",IF(D38/C38*100&gt;200,"СВ.200",D38/C38))</f>
        <v>0.39684196144741291</v>
      </c>
      <c r="G38" s="19">
        <f t="shared" si="123"/>
        <v>0.94451682712279228</v>
      </c>
      <c r="H38" s="10">
        <f t="shared" si="225"/>
        <v>1300000</v>
      </c>
      <c r="I38" s="14">
        <f t="shared" si="226"/>
        <v>460491.00999999995</v>
      </c>
      <c r="J38" s="10">
        <f t="shared" si="231"/>
        <v>422099.57999999996</v>
      </c>
      <c r="K38" s="19">
        <f t="shared" ref="K38:K64" si="234">IF(I38&lt;=0," ",IF(I38/H38*100&gt;200,"СВ.200",I38/H38))</f>
        <v>0.35422385384615379</v>
      </c>
      <c r="L38" s="19">
        <f t="shared" si="125"/>
        <v>1.0909534901693103</v>
      </c>
      <c r="M38" s="31">
        <v>420000</v>
      </c>
      <c r="N38" s="31">
        <v>194672.58</v>
      </c>
      <c r="O38" s="31">
        <v>184238.99</v>
      </c>
      <c r="P38" s="19">
        <f t="shared" ref="P38:P64" si="235">IF(N38&lt;=0," ",IF(M38&lt;=0," ",IF(N38/M38*100&gt;200,"СВ.200",N38/M38)))</f>
        <v>0.46350614285714281</v>
      </c>
      <c r="Q38" s="19">
        <f t="shared" si="126"/>
        <v>1.0566307381515714</v>
      </c>
      <c r="R38" s="31"/>
      <c r="S38" s="31"/>
      <c r="T38" s="20"/>
      <c r="U38" s="19" t="str">
        <f t="shared" ref="U38:U64" si="236">IF(S38&lt;=0," ",IF(R38&lt;=0," ",IF(S38/R38*100&gt;200,"СВ.200",S38/R38)))</f>
        <v xml:space="preserve"> </v>
      </c>
      <c r="V38" s="19" t="str">
        <f t="shared" si="219"/>
        <v xml:space="preserve"> </v>
      </c>
      <c r="W38" s="31">
        <v>0</v>
      </c>
      <c r="X38" s="31">
        <v>0</v>
      </c>
      <c r="Y38" s="6"/>
      <c r="Z38" s="19" t="str">
        <f t="shared" ref="Z38:Z64" si="237">IF(X38&lt;=0," ",IF(W38&lt;=0," ",IF(X38/W38*100&gt;200,"СВ.200",X38/W38)))</f>
        <v xml:space="preserve"> </v>
      </c>
      <c r="AA38" s="19" t="str">
        <f t="shared" si="128"/>
        <v xml:space="preserve"> </v>
      </c>
      <c r="AB38" s="31">
        <v>75000</v>
      </c>
      <c r="AC38" s="31">
        <v>6774.04</v>
      </c>
      <c r="AD38" s="31">
        <v>29288.79</v>
      </c>
      <c r="AE38" s="19">
        <f t="shared" ref="AE38:AE64" si="238">IF(AC38&lt;=0," ",IF(AB38&lt;=0," ",IF(AC38/AB38*100&gt;200,"СВ.200",AC38/AB38)))</f>
        <v>9.0320533333333328E-2</v>
      </c>
      <c r="AF38" s="19">
        <f t="shared" si="129"/>
        <v>0.23128439242454193</v>
      </c>
      <c r="AG38" s="31">
        <v>800000</v>
      </c>
      <c r="AH38" s="31">
        <v>255944.39</v>
      </c>
      <c r="AI38" s="31">
        <v>204851.8</v>
      </c>
      <c r="AJ38" s="19">
        <f t="shared" ref="AJ38:AJ64" si="239">IF(AH38&lt;=0," ",IF(AG38&lt;=0," ",IF(AH38/AG38*100&gt;200,"СВ.200",AH38/AG38)))</f>
        <v>0.31993048750000003</v>
      </c>
      <c r="AK38" s="19">
        <f t="shared" si="130"/>
        <v>1.2494124532955044</v>
      </c>
      <c r="AL38" s="31">
        <v>5000</v>
      </c>
      <c r="AM38" s="31">
        <v>3100</v>
      </c>
      <c r="AN38" s="31">
        <v>3720</v>
      </c>
      <c r="AO38" s="19">
        <f t="shared" si="185"/>
        <v>0.62</v>
      </c>
      <c r="AP38" s="19">
        <f t="shared" si="131"/>
        <v>0.83333333333333337</v>
      </c>
      <c r="AQ38" s="6">
        <f t="shared" si="227"/>
        <v>178500</v>
      </c>
      <c r="AR38" s="6">
        <f t="shared" si="228"/>
        <v>126239.83</v>
      </c>
      <c r="AS38" s="6">
        <f t="shared" si="229"/>
        <v>199097.22999999998</v>
      </c>
      <c r="AT38" s="19">
        <f t="shared" ref="AT38:AT64" si="240">IF(AR38&lt;=0," ",IF(AQ38&lt;=0," ",IF(AR38/AQ38*100&gt;200,"СВ.200",AR38/AQ38)))</f>
        <v>0.70722593837535019</v>
      </c>
      <c r="AU38" s="19">
        <f t="shared" si="132"/>
        <v>0.63406120718002967</v>
      </c>
      <c r="AV38" s="31"/>
      <c r="AW38" s="31"/>
      <c r="AX38" s="6"/>
      <c r="AY38" s="19" t="str">
        <f t="shared" ref="AY38:AY64" si="241">IF(AW38&lt;=0," ",IF(AV38&lt;=0," ",IF(AW38/AV38*100&gt;200,"СВ.200",AW38/AV38)))</f>
        <v xml:space="preserve"> </v>
      </c>
      <c r="AZ38" s="19" t="str">
        <f t="shared" si="133"/>
        <v xml:space="preserve"> </v>
      </c>
      <c r="BA38" s="31">
        <v>0</v>
      </c>
      <c r="BB38" s="31">
        <v>0</v>
      </c>
      <c r="BC38" s="20"/>
      <c r="BD38" s="19" t="str">
        <f t="shared" si="134"/>
        <v xml:space="preserve"> </v>
      </c>
      <c r="BE38" s="19" t="str">
        <f t="shared" si="135"/>
        <v xml:space="preserve"> </v>
      </c>
      <c r="BF38" s="31"/>
      <c r="BG38" s="31"/>
      <c r="BH38" s="6"/>
      <c r="BI38" s="19" t="str">
        <f t="shared" ref="BI38:BI64" si="242">IF(BG38&lt;=0," ",IF(BF38&lt;=0," ",IF(BG38/BF38*100&gt;200,"СВ.200",BG38/BF38)))</f>
        <v xml:space="preserve"> </v>
      </c>
      <c r="BJ38" s="19" t="str">
        <f t="shared" si="136"/>
        <v xml:space="preserve"> </v>
      </c>
      <c r="BK38" s="31">
        <v>0</v>
      </c>
      <c r="BL38" s="31">
        <v>0</v>
      </c>
      <c r="BM38" s="31"/>
      <c r="BN38" s="19" t="str">
        <f t="shared" si="179"/>
        <v xml:space="preserve"> </v>
      </c>
      <c r="BO38" s="19" t="str">
        <f t="shared" si="137"/>
        <v xml:space="preserve"> </v>
      </c>
      <c r="BP38" s="31">
        <v>120000</v>
      </c>
      <c r="BQ38" s="31">
        <v>68639.83</v>
      </c>
      <c r="BR38" s="31">
        <v>59267</v>
      </c>
      <c r="BS38" s="19">
        <f t="shared" ref="BS38:BS64" si="243">IF(BQ38&lt;=0," ",IF(BP38&lt;=0," ",IF(BQ38/BP38*100&gt;200,"СВ.200",BQ38/BP38)))</f>
        <v>0.57199858333333331</v>
      </c>
      <c r="BT38" s="19">
        <f t="shared" si="171"/>
        <v>1.1581458484485465</v>
      </c>
      <c r="BU38" s="31">
        <v>0</v>
      </c>
      <c r="BV38" s="31">
        <v>0</v>
      </c>
      <c r="BW38" s="31"/>
      <c r="BX38" s="19" t="str">
        <f t="shared" ref="BX38:BX63" si="244">IF(BV38&lt;=0," ",IF(BU38&lt;=0," ",IF(BV38/BU38*100&gt;200,"СВ.200",BV38/BU38)))</f>
        <v xml:space="preserve"> </v>
      </c>
      <c r="BY38" s="19" t="str">
        <f t="shared" si="139"/>
        <v xml:space="preserve"> </v>
      </c>
      <c r="BZ38" s="31">
        <v>58500</v>
      </c>
      <c r="CA38" s="31">
        <v>58500</v>
      </c>
      <c r="CB38" s="6">
        <v>73200</v>
      </c>
      <c r="CC38" s="19">
        <f t="shared" si="180"/>
        <v>1</v>
      </c>
      <c r="CD38" s="19">
        <f t="shared" si="140"/>
        <v>0.79918032786885251</v>
      </c>
      <c r="CE38" s="18">
        <f t="shared" si="223"/>
        <v>0</v>
      </c>
      <c r="CF38" s="18">
        <f t="shared" si="224"/>
        <v>0</v>
      </c>
      <c r="CG38" s="6"/>
      <c r="CH38" s="33" t="str">
        <f t="shared" si="141"/>
        <v xml:space="preserve"> </v>
      </c>
      <c r="CI38" s="19" t="str">
        <f t="shared" si="157"/>
        <v xml:space="preserve"> </v>
      </c>
      <c r="CJ38" s="31"/>
      <c r="CK38" s="31"/>
      <c r="CL38" s="20"/>
      <c r="CM38" s="19" t="str">
        <f t="shared" si="142"/>
        <v xml:space="preserve"> </v>
      </c>
      <c r="CN38" s="19" t="str">
        <f t="shared" si="143"/>
        <v xml:space="preserve"> </v>
      </c>
      <c r="CO38" s="31"/>
      <c r="CP38" s="31"/>
      <c r="CQ38" s="20"/>
      <c r="CR38" s="19" t="str">
        <f t="shared" si="144"/>
        <v xml:space="preserve"> </v>
      </c>
      <c r="CS38" s="19" t="str">
        <f t="shared" si="145"/>
        <v xml:space="preserve"> </v>
      </c>
      <c r="CT38" s="31"/>
      <c r="CU38" s="31"/>
      <c r="CV38" s="20"/>
      <c r="CW38" s="19" t="str">
        <f t="shared" si="146"/>
        <v xml:space="preserve"> </v>
      </c>
      <c r="CX38" s="19" t="str">
        <f t="shared" si="147"/>
        <v xml:space="preserve"> </v>
      </c>
      <c r="CY38" s="31"/>
      <c r="CZ38" s="31"/>
      <c r="DA38" s="20"/>
      <c r="DB38" s="19" t="str">
        <f t="shared" ref="DB38:DB64" si="245">IF(CZ38&lt;=0," ",IF(CY38&lt;=0," ",IF(CZ38/CY38*100&gt;200,"СВ.200",CZ38/CY38)))</f>
        <v xml:space="preserve"> </v>
      </c>
      <c r="DC38" s="19" t="str">
        <f t="shared" si="148"/>
        <v xml:space="preserve"> </v>
      </c>
      <c r="DD38" s="31"/>
      <c r="DE38" s="31"/>
      <c r="DF38" s="31">
        <v>66530.23</v>
      </c>
      <c r="DG38" s="19" t="str">
        <f t="shared" ref="DG38:DG64" si="246">IF(DE38&lt;=0," ",IF(DD38&lt;=0," ",IF(DE38/DD38*100&gt;200,"СВ.200",DE38/DD38)))</f>
        <v xml:space="preserve"> </v>
      </c>
      <c r="DH38" s="19">
        <f t="shared" si="149"/>
        <v>0</v>
      </c>
      <c r="DI38" s="31">
        <v>-900</v>
      </c>
      <c r="DJ38" s="20">
        <v>100</v>
      </c>
      <c r="DK38" s="19">
        <f t="shared" ref="DK38:DK41" si="247">IF(DI38=0," ",IF(DI38/DJ38*100&gt;200,"св.200",DI38/DJ38))</f>
        <v>-9</v>
      </c>
      <c r="DL38" s="31"/>
      <c r="DM38" s="31"/>
      <c r="DN38" s="6"/>
      <c r="DO38" s="19" t="str">
        <f t="shared" ref="DO38:DO64" si="248">IF(DM38&lt;=0," ",IF(DL38&lt;=0," ",IF(DM38/DL38*100&gt;200,"СВ.200",DM38/DL38)))</f>
        <v xml:space="preserve"> </v>
      </c>
      <c r="DP38" s="19" t="str">
        <f t="shared" si="151"/>
        <v xml:space="preserve"> </v>
      </c>
    </row>
    <row r="39" spans="1:120" s="29" customFormat="1" ht="15.75" customHeight="1" outlineLevel="1" x14ac:dyDescent="0.25">
      <c r="A39" s="11">
        <v>29</v>
      </c>
      <c r="B39" s="5" t="s">
        <v>100</v>
      </c>
      <c r="C39" s="18">
        <f t="shared" si="216"/>
        <v>4902800</v>
      </c>
      <c r="D39" s="18">
        <f t="shared" si="217"/>
        <v>2515441.5</v>
      </c>
      <c r="E39" s="18">
        <f t="shared" si="218"/>
        <v>2405965.6199999996</v>
      </c>
      <c r="F39" s="19">
        <f t="shared" si="233"/>
        <v>0.51306222974626747</v>
      </c>
      <c r="G39" s="19">
        <f t="shared" si="123"/>
        <v>1.0455018471959714</v>
      </c>
      <c r="H39" s="10">
        <f t="shared" si="225"/>
        <v>4202500</v>
      </c>
      <c r="I39" s="14">
        <f t="shared" si="226"/>
        <v>2232852.0299999998</v>
      </c>
      <c r="J39" s="10">
        <f t="shared" si="231"/>
        <v>2012911.0899999999</v>
      </c>
      <c r="K39" s="19">
        <f t="shared" si="234"/>
        <v>0.53131517668054729</v>
      </c>
      <c r="L39" s="19">
        <f t="shared" si="125"/>
        <v>1.1092651042028885</v>
      </c>
      <c r="M39" s="31">
        <v>2252500</v>
      </c>
      <c r="N39" s="31">
        <v>1107933.5900000001</v>
      </c>
      <c r="O39" s="31">
        <v>1092455.97</v>
      </c>
      <c r="P39" s="19">
        <f t="shared" si="235"/>
        <v>0.49186840843507218</v>
      </c>
      <c r="Q39" s="19">
        <f t="shared" si="126"/>
        <v>1.0141677288833892</v>
      </c>
      <c r="R39" s="31"/>
      <c r="S39" s="31"/>
      <c r="T39" s="20"/>
      <c r="U39" s="19" t="str">
        <f t="shared" si="236"/>
        <v xml:space="preserve"> </v>
      </c>
      <c r="V39" s="19" t="str">
        <f t="shared" si="219"/>
        <v xml:space="preserve"> </v>
      </c>
      <c r="W39" s="31">
        <v>0</v>
      </c>
      <c r="X39" s="31">
        <v>0</v>
      </c>
      <c r="Y39" s="6"/>
      <c r="Z39" s="19" t="str">
        <f t="shared" si="237"/>
        <v xml:space="preserve"> </v>
      </c>
      <c r="AA39" s="19" t="str">
        <f t="shared" si="128"/>
        <v xml:space="preserve"> </v>
      </c>
      <c r="AB39" s="31">
        <v>200000</v>
      </c>
      <c r="AC39" s="31">
        <v>35206.269999999997</v>
      </c>
      <c r="AD39" s="31">
        <v>37177.129999999997</v>
      </c>
      <c r="AE39" s="19">
        <f t="shared" si="238"/>
        <v>0.17603134999999998</v>
      </c>
      <c r="AF39" s="19">
        <f t="shared" si="129"/>
        <v>0.94698730106385298</v>
      </c>
      <c r="AG39" s="31">
        <v>1750000</v>
      </c>
      <c r="AH39" s="31">
        <v>1089712.17</v>
      </c>
      <c r="AI39" s="31">
        <v>883277.99</v>
      </c>
      <c r="AJ39" s="19">
        <f t="shared" si="239"/>
        <v>0.62269266857142858</v>
      </c>
      <c r="AK39" s="19">
        <f t="shared" si="130"/>
        <v>1.233713714523782</v>
      </c>
      <c r="AL39" s="31">
        <v>0</v>
      </c>
      <c r="AM39" s="31">
        <v>0</v>
      </c>
      <c r="AN39" s="31"/>
      <c r="AO39" s="19" t="str">
        <f t="shared" si="185"/>
        <v xml:space="preserve"> </v>
      </c>
      <c r="AP39" s="19" t="str">
        <f t="shared" si="131"/>
        <v xml:space="preserve"> </v>
      </c>
      <c r="AQ39" s="6">
        <f t="shared" si="227"/>
        <v>700300</v>
      </c>
      <c r="AR39" s="6">
        <f t="shared" si="228"/>
        <v>282589.47000000003</v>
      </c>
      <c r="AS39" s="6">
        <f t="shared" si="229"/>
        <v>393054.52999999997</v>
      </c>
      <c r="AT39" s="19">
        <f t="shared" si="240"/>
        <v>0.40352630301299447</v>
      </c>
      <c r="AU39" s="19">
        <f t="shared" si="132"/>
        <v>0.71895741794401924</v>
      </c>
      <c r="AV39" s="31"/>
      <c r="AW39" s="31"/>
      <c r="AX39" s="6"/>
      <c r="AY39" s="19" t="str">
        <f t="shared" si="241"/>
        <v xml:space="preserve"> </v>
      </c>
      <c r="AZ39" s="19" t="str">
        <f t="shared" si="133"/>
        <v xml:space="preserve"> </v>
      </c>
      <c r="BA39" s="31">
        <v>0</v>
      </c>
      <c r="BB39" s="31">
        <v>0</v>
      </c>
      <c r="BC39" s="20"/>
      <c r="BD39" s="19" t="str">
        <f t="shared" si="134"/>
        <v xml:space="preserve"> </v>
      </c>
      <c r="BE39" s="19" t="str">
        <f t="shared" si="135"/>
        <v xml:space="preserve"> </v>
      </c>
      <c r="BF39" s="31">
        <v>80900</v>
      </c>
      <c r="BG39" s="31">
        <v>7736</v>
      </c>
      <c r="BH39" s="31">
        <v>45330.6</v>
      </c>
      <c r="BI39" s="19">
        <f t="shared" si="242"/>
        <v>9.5624227441285542E-2</v>
      </c>
      <c r="BJ39" s="19">
        <f t="shared" si="136"/>
        <v>0.17065734845777467</v>
      </c>
      <c r="BK39" s="31">
        <v>14400</v>
      </c>
      <c r="BL39" s="31">
        <v>7200</v>
      </c>
      <c r="BM39" s="31">
        <v>20954</v>
      </c>
      <c r="BN39" s="19">
        <f t="shared" si="179"/>
        <v>0.5</v>
      </c>
      <c r="BO39" s="19">
        <f>IF(BL39=0," ",IF(BL39/BM39*100&gt;200,"св.200",BL39/BM39))</f>
        <v>0.34360981196907514</v>
      </c>
      <c r="BP39" s="31">
        <v>485000</v>
      </c>
      <c r="BQ39" s="31">
        <v>236873.26</v>
      </c>
      <c r="BR39" s="31">
        <v>239781.87</v>
      </c>
      <c r="BS39" s="19">
        <f t="shared" si="243"/>
        <v>0.48839847422680416</v>
      </c>
      <c r="BT39" s="19">
        <f t="shared" si="171"/>
        <v>0.98786976680096794</v>
      </c>
      <c r="BU39" s="31">
        <v>120000</v>
      </c>
      <c r="BV39" s="31">
        <v>30780.21</v>
      </c>
      <c r="BW39" s="31">
        <v>86988.06</v>
      </c>
      <c r="BX39" s="19">
        <f t="shared" si="244"/>
        <v>0.25650174999999997</v>
      </c>
      <c r="BY39" s="19">
        <f t="shared" si="139"/>
        <v>0.35384407929088196</v>
      </c>
      <c r="BZ39" s="31">
        <v>0</v>
      </c>
      <c r="CA39" s="31">
        <v>0</v>
      </c>
      <c r="CB39" s="20"/>
      <c r="CC39" s="19" t="str">
        <f t="shared" si="180"/>
        <v xml:space="preserve"> </v>
      </c>
      <c r="CD39" s="19" t="str">
        <f t="shared" si="140"/>
        <v xml:space="preserve"> </v>
      </c>
      <c r="CE39" s="18">
        <f t="shared" si="223"/>
        <v>0</v>
      </c>
      <c r="CF39" s="18">
        <f t="shared" si="224"/>
        <v>0</v>
      </c>
      <c r="CG39" s="6"/>
      <c r="CH39" s="33" t="str">
        <f t="shared" si="141"/>
        <v xml:space="preserve"> </v>
      </c>
      <c r="CI39" s="19" t="str">
        <f t="shared" si="157"/>
        <v xml:space="preserve"> </v>
      </c>
      <c r="CJ39" s="31"/>
      <c r="CK39" s="31"/>
      <c r="CL39" s="20"/>
      <c r="CM39" s="19" t="str">
        <f t="shared" si="142"/>
        <v xml:space="preserve"> </v>
      </c>
      <c r="CN39" s="19" t="str">
        <f t="shared" si="143"/>
        <v xml:space="preserve"> </v>
      </c>
      <c r="CO39" s="31"/>
      <c r="CP39" s="31"/>
      <c r="CQ39" s="20"/>
      <c r="CR39" s="19" t="str">
        <f t="shared" si="144"/>
        <v xml:space="preserve"> </v>
      </c>
      <c r="CS39" s="19" t="str">
        <f t="shared" si="145"/>
        <v xml:space="preserve"> </v>
      </c>
      <c r="CT39" s="31"/>
      <c r="CU39" s="31"/>
      <c r="CV39" s="20"/>
      <c r="CW39" s="19" t="str">
        <f t="shared" si="146"/>
        <v xml:space="preserve"> </v>
      </c>
      <c r="CX39" s="19" t="str">
        <f t="shared" si="147"/>
        <v xml:space="preserve"> </v>
      </c>
      <c r="CY39" s="31"/>
      <c r="CZ39" s="31"/>
      <c r="DA39" s="20"/>
      <c r="DB39" s="19" t="str">
        <f t="shared" si="245"/>
        <v xml:space="preserve"> </v>
      </c>
      <c r="DC39" s="19" t="str">
        <f t="shared" si="148"/>
        <v xml:space="preserve"> </v>
      </c>
      <c r="DD39" s="31"/>
      <c r="DE39" s="31"/>
      <c r="DF39" s="31"/>
      <c r="DG39" s="19" t="str">
        <f t="shared" si="246"/>
        <v xml:space="preserve"> </v>
      </c>
      <c r="DH39" s="19" t="str">
        <f t="shared" si="149"/>
        <v xml:space="preserve"> </v>
      </c>
      <c r="DI39" s="31"/>
      <c r="DJ39" s="20"/>
      <c r="DK39" s="19" t="str">
        <f t="shared" si="247"/>
        <v xml:space="preserve"> </v>
      </c>
      <c r="DL39" s="31"/>
      <c r="DM39" s="31"/>
      <c r="DN39" s="6"/>
      <c r="DO39" s="19" t="str">
        <f t="shared" si="248"/>
        <v xml:space="preserve"> </v>
      </c>
      <c r="DP39" s="19" t="str">
        <f t="shared" si="151"/>
        <v xml:space="preserve"> </v>
      </c>
    </row>
    <row r="40" spans="1:120" s="29" customFormat="1" ht="15.75" customHeight="1" outlineLevel="1" x14ac:dyDescent="0.25">
      <c r="A40" s="11">
        <v>30</v>
      </c>
      <c r="B40" s="5" t="s">
        <v>4</v>
      </c>
      <c r="C40" s="18">
        <f t="shared" si="216"/>
        <v>1222600</v>
      </c>
      <c r="D40" s="18">
        <f t="shared" si="217"/>
        <v>709312.25</v>
      </c>
      <c r="E40" s="18">
        <f t="shared" si="218"/>
        <v>727537.54</v>
      </c>
      <c r="F40" s="19">
        <f t="shared" si="233"/>
        <v>0.58016706199901846</v>
      </c>
      <c r="G40" s="19">
        <f t="shared" si="123"/>
        <v>0.9749493476309139</v>
      </c>
      <c r="H40" s="10">
        <f t="shared" si="225"/>
        <v>697800</v>
      </c>
      <c r="I40" s="14">
        <f t="shared" si="226"/>
        <v>223302.01</v>
      </c>
      <c r="J40" s="10">
        <f t="shared" si="231"/>
        <v>240912.51</v>
      </c>
      <c r="K40" s="19">
        <f t="shared" si="234"/>
        <v>0.32000861278303239</v>
      </c>
      <c r="L40" s="19">
        <f t="shared" si="125"/>
        <v>0.9269008487770104</v>
      </c>
      <c r="M40" s="31">
        <v>185000</v>
      </c>
      <c r="N40" s="31">
        <v>53869.81</v>
      </c>
      <c r="O40" s="31">
        <v>90888.35</v>
      </c>
      <c r="P40" s="19">
        <f t="shared" si="235"/>
        <v>0.29118816216216215</v>
      </c>
      <c r="Q40" s="19">
        <f t="shared" si="126"/>
        <v>0.59270313522030049</v>
      </c>
      <c r="R40" s="31"/>
      <c r="S40" s="31"/>
      <c r="T40" s="20"/>
      <c r="U40" s="19" t="str">
        <f t="shared" si="236"/>
        <v xml:space="preserve"> </v>
      </c>
      <c r="V40" s="19" t="str">
        <f t="shared" si="219"/>
        <v xml:space="preserve"> </v>
      </c>
      <c r="W40" s="31">
        <v>0</v>
      </c>
      <c r="X40" s="31">
        <v>0</v>
      </c>
      <c r="Y40" s="6"/>
      <c r="Z40" s="19" t="str">
        <f t="shared" si="237"/>
        <v xml:space="preserve"> </v>
      </c>
      <c r="AA40" s="19" t="str">
        <f t="shared" si="128"/>
        <v xml:space="preserve"> </v>
      </c>
      <c r="AB40" s="31">
        <v>80000</v>
      </c>
      <c r="AC40" s="31">
        <v>2095.6</v>
      </c>
      <c r="AD40" s="31">
        <v>4886.96</v>
      </c>
      <c r="AE40" s="19">
        <f t="shared" si="238"/>
        <v>2.6195E-2</v>
      </c>
      <c r="AF40" s="19">
        <f t="shared" si="129"/>
        <v>0.42881464141306658</v>
      </c>
      <c r="AG40" s="31">
        <v>430000</v>
      </c>
      <c r="AH40" s="31">
        <v>166736.6</v>
      </c>
      <c r="AI40" s="31">
        <v>144187.20000000001</v>
      </c>
      <c r="AJ40" s="19">
        <f t="shared" si="239"/>
        <v>0.38775953488372095</v>
      </c>
      <c r="AK40" s="19">
        <f t="shared" si="130"/>
        <v>1.156389748882009</v>
      </c>
      <c r="AL40" s="31">
        <v>2800</v>
      </c>
      <c r="AM40" s="31">
        <v>600</v>
      </c>
      <c r="AN40" s="31">
        <v>950</v>
      </c>
      <c r="AO40" s="19">
        <f t="shared" si="185"/>
        <v>0.21428571428571427</v>
      </c>
      <c r="AP40" s="19">
        <f t="shared" si="131"/>
        <v>0.63157894736842102</v>
      </c>
      <c r="AQ40" s="6">
        <f t="shared" si="227"/>
        <v>524800</v>
      </c>
      <c r="AR40" s="6">
        <f t="shared" si="228"/>
        <v>486010.24</v>
      </c>
      <c r="AS40" s="6">
        <f t="shared" si="229"/>
        <v>486625.02999999997</v>
      </c>
      <c r="AT40" s="19">
        <f t="shared" si="240"/>
        <v>0.92608658536585364</v>
      </c>
      <c r="AU40" s="19">
        <f t="shared" si="132"/>
        <v>0.99873662478890579</v>
      </c>
      <c r="AV40" s="31"/>
      <c r="AW40" s="31"/>
      <c r="AX40" s="6"/>
      <c r="AY40" s="19" t="str">
        <f t="shared" si="241"/>
        <v xml:space="preserve"> </v>
      </c>
      <c r="AZ40" s="19" t="str">
        <f t="shared" si="133"/>
        <v xml:space="preserve"> </v>
      </c>
      <c r="BA40" s="31">
        <v>0</v>
      </c>
      <c r="BB40" s="31">
        <v>0</v>
      </c>
      <c r="BC40" s="20"/>
      <c r="BD40" s="19" t="str">
        <f t="shared" si="134"/>
        <v xml:space="preserve"> </v>
      </c>
      <c r="BE40" s="19" t="str">
        <f t="shared" si="135"/>
        <v xml:space="preserve"> </v>
      </c>
      <c r="BF40" s="31"/>
      <c r="BG40" s="31"/>
      <c r="BH40" s="6"/>
      <c r="BI40" s="19" t="str">
        <f t="shared" si="242"/>
        <v xml:space="preserve"> </v>
      </c>
      <c r="BJ40" s="19" t="str">
        <f t="shared" si="136"/>
        <v xml:space="preserve"> </v>
      </c>
      <c r="BK40" s="31">
        <v>4800</v>
      </c>
      <c r="BL40" s="31">
        <v>9324</v>
      </c>
      <c r="BM40" s="31">
        <v>2664</v>
      </c>
      <c r="BN40" s="19">
        <f>IF(BL40&lt;=0," ",IF(BK40&lt;=0," ",IF(BL40/BK40*100&gt;200,"СВ.200",BL40/BK40)))</f>
        <v>1.9424999999999999</v>
      </c>
      <c r="BO40" s="19" t="str">
        <f t="shared" si="137"/>
        <v>св.200</v>
      </c>
      <c r="BP40" s="31">
        <v>220000</v>
      </c>
      <c r="BQ40" s="31">
        <v>87337.43</v>
      </c>
      <c r="BR40" s="31">
        <v>86109.24</v>
      </c>
      <c r="BS40" s="19">
        <f t="shared" si="243"/>
        <v>0.39698831818181812</v>
      </c>
      <c r="BT40" s="19">
        <f t="shared" si="171"/>
        <v>1.0142631615376003</v>
      </c>
      <c r="BU40" s="31">
        <v>300000</v>
      </c>
      <c r="BV40" s="31">
        <v>235628.81</v>
      </c>
      <c r="BW40" s="31">
        <v>168039.36</v>
      </c>
      <c r="BX40" s="19">
        <f t="shared" si="244"/>
        <v>0.78542936666666663</v>
      </c>
      <c r="BY40" s="19">
        <f t="shared" si="139"/>
        <v>1.4022239194436352</v>
      </c>
      <c r="BZ40" s="31">
        <v>0</v>
      </c>
      <c r="CA40" s="31">
        <v>153720</v>
      </c>
      <c r="CB40" s="20">
        <v>229166.6</v>
      </c>
      <c r="CC40" s="19" t="str">
        <f t="shared" si="180"/>
        <v xml:space="preserve"> </v>
      </c>
      <c r="CD40" s="19">
        <f t="shared" si="140"/>
        <v>0.67077837695370968</v>
      </c>
      <c r="CE40" s="18">
        <f t="shared" si="223"/>
        <v>0</v>
      </c>
      <c r="CF40" s="18">
        <f t="shared" si="224"/>
        <v>0</v>
      </c>
      <c r="CG40" s="6"/>
      <c r="CH40" s="33" t="str">
        <f t="shared" si="141"/>
        <v xml:space="preserve"> </v>
      </c>
      <c r="CI40" s="19" t="str">
        <f t="shared" si="157"/>
        <v xml:space="preserve"> </v>
      </c>
      <c r="CJ40" s="31"/>
      <c r="CK40" s="31"/>
      <c r="CL40" s="20"/>
      <c r="CM40" s="19" t="str">
        <f t="shared" si="142"/>
        <v xml:space="preserve"> </v>
      </c>
      <c r="CN40" s="19" t="str">
        <f t="shared" si="143"/>
        <v xml:space="preserve"> </v>
      </c>
      <c r="CO40" s="31"/>
      <c r="CP40" s="31"/>
      <c r="CQ40" s="20"/>
      <c r="CR40" s="19" t="str">
        <f t="shared" si="144"/>
        <v xml:space="preserve"> </v>
      </c>
      <c r="CS40" s="19" t="str">
        <f t="shared" si="145"/>
        <v xml:space="preserve"> </v>
      </c>
      <c r="CT40" s="31"/>
      <c r="CU40" s="31"/>
      <c r="CV40" s="20"/>
      <c r="CW40" s="19" t="str">
        <f t="shared" si="146"/>
        <v xml:space="preserve"> </v>
      </c>
      <c r="CX40" s="19" t="str">
        <f t="shared" si="147"/>
        <v xml:space="preserve"> </v>
      </c>
      <c r="CY40" s="31"/>
      <c r="CZ40" s="31"/>
      <c r="DA40" s="20"/>
      <c r="DB40" s="19" t="str">
        <f t="shared" si="245"/>
        <v xml:space="preserve"> </v>
      </c>
      <c r="DC40" s="19" t="str">
        <f t="shared" si="148"/>
        <v xml:space="preserve"> </v>
      </c>
      <c r="DD40" s="31"/>
      <c r="DE40" s="31"/>
      <c r="DF40" s="25">
        <v>645.83000000000004</v>
      </c>
      <c r="DG40" s="19" t="str">
        <f t="shared" si="246"/>
        <v xml:space="preserve"> </v>
      </c>
      <c r="DH40" s="19">
        <f t="shared" si="149"/>
        <v>0</v>
      </c>
      <c r="DI40" s="31"/>
      <c r="DJ40" s="20"/>
      <c r="DK40" s="19" t="str">
        <f t="shared" si="247"/>
        <v xml:space="preserve"> </v>
      </c>
      <c r="DL40" s="31"/>
      <c r="DM40" s="31"/>
      <c r="DN40" s="6"/>
      <c r="DO40" s="19" t="str">
        <f t="shared" si="248"/>
        <v xml:space="preserve"> </v>
      </c>
      <c r="DP40" s="19" t="str">
        <f t="shared" si="151"/>
        <v xml:space="preserve"> </v>
      </c>
    </row>
    <row r="41" spans="1:120" s="29" customFormat="1" ht="16.5" customHeight="1" outlineLevel="1" x14ac:dyDescent="0.25">
      <c r="A41" s="11">
        <v>31</v>
      </c>
      <c r="B41" s="5" t="s">
        <v>99</v>
      </c>
      <c r="C41" s="18">
        <f t="shared" si="216"/>
        <v>1975000</v>
      </c>
      <c r="D41" s="18">
        <f t="shared" si="217"/>
        <v>1904415.67</v>
      </c>
      <c r="E41" s="18">
        <f t="shared" si="218"/>
        <v>686054.71</v>
      </c>
      <c r="F41" s="19">
        <f t="shared" si="233"/>
        <v>0.9642610987341772</v>
      </c>
      <c r="G41" s="19" t="str">
        <f t="shared" si="123"/>
        <v>св.200</v>
      </c>
      <c r="H41" s="10">
        <f t="shared" si="225"/>
        <v>1815000</v>
      </c>
      <c r="I41" s="14">
        <f t="shared" si="226"/>
        <v>1821804.75</v>
      </c>
      <c r="J41" s="10">
        <f t="shared" si="231"/>
        <v>608101.92999999993</v>
      </c>
      <c r="K41" s="19">
        <f t="shared" si="234"/>
        <v>1.003749173553719</v>
      </c>
      <c r="L41" s="19" t="str">
        <f t="shared" si="125"/>
        <v>св.200</v>
      </c>
      <c r="M41" s="31">
        <v>600000</v>
      </c>
      <c r="N41" s="31">
        <v>335647.76</v>
      </c>
      <c r="O41" s="31">
        <v>240610.52</v>
      </c>
      <c r="P41" s="19">
        <f t="shared" si="235"/>
        <v>0.55941293333333331</v>
      </c>
      <c r="Q41" s="19">
        <f t="shared" si="126"/>
        <v>1.3949837272285519</v>
      </c>
      <c r="R41" s="31"/>
      <c r="S41" s="31"/>
      <c r="T41" s="20"/>
      <c r="U41" s="19" t="str">
        <f t="shared" si="236"/>
        <v xml:space="preserve"> </v>
      </c>
      <c r="V41" s="19" t="str">
        <f t="shared" si="219"/>
        <v xml:space="preserve"> </v>
      </c>
      <c r="W41" s="31">
        <v>0</v>
      </c>
      <c r="X41" s="31">
        <v>1869</v>
      </c>
      <c r="Y41" s="6">
        <v>131.81</v>
      </c>
      <c r="Z41" s="19" t="str">
        <f t="shared" si="237"/>
        <v xml:space="preserve"> </v>
      </c>
      <c r="AA41" s="19" t="str">
        <f t="shared" si="128"/>
        <v>св.200</v>
      </c>
      <c r="AB41" s="31">
        <v>140000</v>
      </c>
      <c r="AC41" s="31">
        <v>17087.61</v>
      </c>
      <c r="AD41" s="31">
        <v>16548.439999999999</v>
      </c>
      <c r="AE41" s="19">
        <f t="shared" si="238"/>
        <v>0.12205435714285714</v>
      </c>
      <c r="AF41" s="19">
        <f t="shared" si="129"/>
        <v>1.0325813188433473</v>
      </c>
      <c r="AG41" s="31">
        <v>1075000</v>
      </c>
      <c r="AH41" s="31">
        <v>1467200.38</v>
      </c>
      <c r="AI41" s="31">
        <v>350811.16</v>
      </c>
      <c r="AJ41" s="19">
        <f t="shared" si="239"/>
        <v>1.3648375627906977</v>
      </c>
      <c r="AK41" s="19" t="str">
        <f>IF(AI41&lt;=0," ",IF(AH41/AI41*100&gt;200,"св.200",AH41/AI41))</f>
        <v>св.200</v>
      </c>
      <c r="AL41" s="31">
        <v>0</v>
      </c>
      <c r="AM41" s="31">
        <v>0</v>
      </c>
      <c r="AN41" s="6"/>
      <c r="AO41" s="19" t="str">
        <f t="shared" si="185"/>
        <v xml:space="preserve"> </v>
      </c>
      <c r="AP41" s="19" t="str">
        <f t="shared" si="131"/>
        <v xml:space="preserve"> </v>
      </c>
      <c r="AQ41" s="6">
        <f t="shared" si="227"/>
        <v>160000</v>
      </c>
      <c r="AR41" s="6">
        <f t="shared" si="228"/>
        <v>82610.92</v>
      </c>
      <c r="AS41" s="6">
        <f t="shared" si="229"/>
        <v>77952.78</v>
      </c>
      <c r="AT41" s="19">
        <f t="shared" si="240"/>
        <v>0.51631824999999998</v>
      </c>
      <c r="AU41" s="19">
        <f t="shared" si="132"/>
        <v>1.059755918903726</v>
      </c>
      <c r="AV41" s="31"/>
      <c r="AW41" s="31"/>
      <c r="AX41" s="6"/>
      <c r="AY41" s="19" t="str">
        <f t="shared" si="241"/>
        <v xml:space="preserve"> </v>
      </c>
      <c r="AZ41" s="19" t="str">
        <f t="shared" si="133"/>
        <v xml:space="preserve"> </v>
      </c>
      <c r="BA41" s="31">
        <v>0</v>
      </c>
      <c r="BB41" s="31">
        <v>0</v>
      </c>
      <c r="BC41" s="20"/>
      <c r="BD41" s="19" t="str">
        <f t="shared" si="134"/>
        <v xml:space="preserve"> </v>
      </c>
      <c r="BE41" s="19" t="str">
        <f t="shared" si="135"/>
        <v xml:space="preserve"> </v>
      </c>
      <c r="BF41" s="31"/>
      <c r="BG41" s="31"/>
      <c r="BH41" s="6"/>
      <c r="BI41" s="19" t="str">
        <f t="shared" si="242"/>
        <v xml:space="preserve"> </v>
      </c>
      <c r="BJ41" s="19" t="str">
        <f t="shared" si="136"/>
        <v xml:space="preserve"> </v>
      </c>
      <c r="BK41" s="31"/>
      <c r="BL41" s="31"/>
      <c r="BM41" s="31"/>
      <c r="BN41" s="19" t="str">
        <f t="shared" si="179"/>
        <v xml:space="preserve"> </v>
      </c>
      <c r="BO41" s="19" t="str">
        <f t="shared" si="137"/>
        <v xml:space="preserve"> </v>
      </c>
      <c r="BP41" s="31">
        <v>160000</v>
      </c>
      <c r="BQ41" s="31">
        <v>82610.92</v>
      </c>
      <c r="BR41" s="31">
        <v>72001.440000000002</v>
      </c>
      <c r="BS41" s="19">
        <f t="shared" si="243"/>
        <v>0.51631824999999998</v>
      </c>
      <c r="BT41" s="19">
        <f t="shared" si="171"/>
        <v>1.1473509418700514</v>
      </c>
      <c r="BU41" s="31">
        <v>0</v>
      </c>
      <c r="BV41" s="31">
        <v>0</v>
      </c>
      <c r="BW41" s="20">
        <v>5951.34</v>
      </c>
      <c r="BX41" s="19" t="str">
        <f t="shared" si="244"/>
        <v xml:space="preserve"> </v>
      </c>
      <c r="BY41" s="19">
        <f t="shared" si="139"/>
        <v>0</v>
      </c>
      <c r="BZ41" s="31"/>
      <c r="CA41" s="31"/>
      <c r="CB41" s="20"/>
      <c r="CC41" s="19" t="str">
        <f t="shared" si="180"/>
        <v xml:space="preserve"> </v>
      </c>
      <c r="CD41" s="19" t="str">
        <f t="shared" si="140"/>
        <v xml:space="preserve"> </v>
      </c>
      <c r="CE41" s="18">
        <f t="shared" si="223"/>
        <v>0</v>
      </c>
      <c r="CF41" s="18">
        <f t="shared" si="224"/>
        <v>0</v>
      </c>
      <c r="CG41" s="6"/>
      <c r="CH41" s="33" t="str">
        <f t="shared" si="141"/>
        <v xml:space="preserve"> </v>
      </c>
      <c r="CI41" s="19" t="str">
        <f t="shared" si="157"/>
        <v xml:space="preserve"> </v>
      </c>
      <c r="CJ41" s="31"/>
      <c r="CK41" s="31"/>
      <c r="CL41" s="20"/>
      <c r="CM41" s="19" t="str">
        <f t="shared" si="142"/>
        <v xml:space="preserve"> </v>
      </c>
      <c r="CN41" s="19" t="str">
        <f t="shared" si="143"/>
        <v xml:space="preserve"> </v>
      </c>
      <c r="CO41" s="31"/>
      <c r="CP41" s="31"/>
      <c r="CQ41" s="20"/>
      <c r="CR41" s="19" t="str">
        <f t="shared" si="144"/>
        <v xml:space="preserve"> </v>
      </c>
      <c r="CS41" s="19" t="str">
        <f t="shared" si="145"/>
        <v xml:space="preserve"> </v>
      </c>
      <c r="CT41" s="31"/>
      <c r="CU41" s="31"/>
      <c r="CV41" s="20"/>
      <c r="CW41" s="19" t="str">
        <f t="shared" si="146"/>
        <v xml:space="preserve"> </v>
      </c>
      <c r="CX41" s="19" t="str">
        <f t="shared" si="147"/>
        <v xml:space="preserve"> </v>
      </c>
      <c r="CY41" s="31"/>
      <c r="CZ41" s="31"/>
      <c r="DA41" s="20"/>
      <c r="DB41" s="19" t="str">
        <f t="shared" si="245"/>
        <v xml:space="preserve"> </v>
      </c>
      <c r="DC41" s="19" t="str">
        <f t="shared" si="148"/>
        <v xml:space="preserve"> </v>
      </c>
      <c r="DD41" s="31"/>
      <c r="DE41" s="31"/>
      <c r="DF41" s="25"/>
      <c r="DG41" s="19" t="str">
        <f t="shared" si="246"/>
        <v xml:space="preserve"> </v>
      </c>
      <c r="DH41" s="19" t="str">
        <f t="shared" si="149"/>
        <v xml:space="preserve"> </v>
      </c>
      <c r="DI41" s="31"/>
      <c r="DJ41" s="20"/>
      <c r="DK41" s="19" t="str">
        <f t="shared" si="247"/>
        <v xml:space="preserve"> </v>
      </c>
      <c r="DL41" s="31"/>
      <c r="DM41" s="31"/>
      <c r="DN41" s="6"/>
      <c r="DO41" s="19" t="str">
        <f t="shared" si="248"/>
        <v xml:space="preserve"> </v>
      </c>
      <c r="DP41" s="19" t="str">
        <f t="shared" si="151"/>
        <v xml:space="preserve"> </v>
      </c>
    </row>
    <row r="42" spans="1:120" s="58" customFormat="1" ht="32.1" customHeight="1" x14ac:dyDescent="0.25">
      <c r="A42" s="12"/>
      <c r="B42" s="4" t="s">
        <v>142</v>
      </c>
      <c r="C42" s="24">
        <f>SUM(C43:C47)</f>
        <v>21998151</v>
      </c>
      <c r="D42" s="24">
        <f>SUM(D43:D47)</f>
        <v>9417912.5600000005</v>
      </c>
      <c r="E42" s="24">
        <f>SUM(E43:E47)</f>
        <v>9558804.8100000005</v>
      </c>
      <c r="F42" s="16">
        <f t="shared" si="233"/>
        <v>0.42812291633055888</v>
      </c>
      <c r="G42" s="16">
        <f t="shared" si="123"/>
        <v>0.98526047421194285</v>
      </c>
      <c r="H42" s="15">
        <f t="shared" ref="H42:J42" si="249">SUM(H43:H47)</f>
        <v>20757541</v>
      </c>
      <c r="I42" s="42">
        <f>SUM(I43:I47)</f>
        <v>9030601.9900000002</v>
      </c>
      <c r="J42" s="15">
        <f t="shared" si="249"/>
        <v>8201374.1799999997</v>
      </c>
      <c r="K42" s="16">
        <f t="shared" si="234"/>
        <v>0.43505162726162988</v>
      </c>
      <c r="L42" s="16">
        <f t="shared" si="125"/>
        <v>1.1011083986415555</v>
      </c>
      <c r="M42" s="15">
        <f>SUM(M43:M47)</f>
        <v>15681100</v>
      </c>
      <c r="N42" s="15">
        <f>SUM(N43:N47)</f>
        <v>6878508.8900000006</v>
      </c>
      <c r="O42" s="15">
        <f>SUM(O43:O47)</f>
        <v>6058783.4000000004</v>
      </c>
      <c r="P42" s="16">
        <f t="shared" si="235"/>
        <v>0.43864964128791989</v>
      </c>
      <c r="Q42" s="16">
        <f t="shared" si="126"/>
        <v>1.135295394451632</v>
      </c>
      <c r="R42" s="15">
        <f>SUM(R43:R47)</f>
        <v>916441</v>
      </c>
      <c r="S42" s="15">
        <f>SUM(S43:S47)</f>
        <v>533617.24</v>
      </c>
      <c r="T42" s="17">
        <f t="shared" ref="T42" si="250">SUM(T43:T47)</f>
        <v>598428.06000000006</v>
      </c>
      <c r="U42" s="16">
        <f t="shared" si="236"/>
        <v>0.5822712427750395</v>
      </c>
      <c r="V42" s="16">
        <f t="shared" si="127"/>
        <v>0.89169822685119404</v>
      </c>
      <c r="W42" s="15">
        <f>SUM(W43:W47)</f>
        <v>103000</v>
      </c>
      <c r="X42" s="15">
        <f>SUM(X43:X47)</f>
        <v>275000</v>
      </c>
      <c r="Y42" s="17">
        <f>SUM(Y43:Y47)</f>
        <v>233158.84</v>
      </c>
      <c r="Z42" s="16" t="str">
        <f t="shared" si="237"/>
        <v>СВ.200</v>
      </c>
      <c r="AA42" s="16">
        <f t="shared" si="128"/>
        <v>1.1794534575656663</v>
      </c>
      <c r="AB42" s="15">
        <f>SUM(AB43:AB47)</f>
        <v>340000</v>
      </c>
      <c r="AC42" s="15">
        <f>SUM(AC43:AC47)</f>
        <v>35154.699999999997</v>
      </c>
      <c r="AD42" s="15">
        <f>SUM(AD43:AD47)</f>
        <v>22272.79</v>
      </c>
      <c r="AE42" s="16">
        <f t="shared" si="238"/>
        <v>0.10339617647058823</v>
      </c>
      <c r="AF42" s="16">
        <f t="shared" si="129"/>
        <v>1.5783698405094286</v>
      </c>
      <c r="AG42" s="15">
        <f>SUM(AG43:AG47)</f>
        <v>3689000</v>
      </c>
      <c r="AH42" s="15">
        <f>SUM(AH43:AH47)</f>
        <v>1304111.1600000001</v>
      </c>
      <c r="AI42" s="15">
        <f>SUM(AI43:AI47)</f>
        <v>1280621.0899999999</v>
      </c>
      <c r="AJ42" s="16">
        <f t="shared" si="239"/>
        <v>0.35351346164272163</v>
      </c>
      <c r="AK42" s="16">
        <f t="shared" si="130"/>
        <v>1.0183427168140737</v>
      </c>
      <c r="AL42" s="15">
        <f>SUM(AL43:AL47)</f>
        <v>28000</v>
      </c>
      <c r="AM42" s="15">
        <f>SUM(AM43:AM47)</f>
        <v>4210</v>
      </c>
      <c r="AN42" s="15">
        <f>SUM(AN43:AN47)</f>
        <v>8110</v>
      </c>
      <c r="AO42" s="16">
        <f t="shared" si="185"/>
        <v>0.15035714285714286</v>
      </c>
      <c r="AP42" s="16">
        <f t="shared" si="131"/>
        <v>0.51911220715166462</v>
      </c>
      <c r="AQ42" s="15">
        <f>SUM(AQ43:AQ47)</f>
        <v>1240610</v>
      </c>
      <c r="AR42" s="15">
        <f t="shared" ref="AR42:AS42" si="251">SUM(AR43:AR47)</f>
        <v>387310.57</v>
      </c>
      <c r="AS42" s="15">
        <f t="shared" si="251"/>
        <v>1357430.63</v>
      </c>
      <c r="AT42" s="16">
        <f t="shared" si="240"/>
        <v>0.31219365473436456</v>
      </c>
      <c r="AU42" s="16">
        <f t="shared" si="132"/>
        <v>0.28532623431371962</v>
      </c>
      <c r="AV42" s="15">
        <f>SUM(AV43:AV47)</f>
        <v>410000</v>
      </c>
      <c r="AW42" s="15">
        <f>SUM(AW43:AW47)</f>
        <v>93517.47</v>
      </c>
      <c r="AX42" s="15">
        <f>SUM(AX43:AX47)</f>
        <v>105771.7</v>
      </c>
      <c r="AY42" s="16">
        <f t="shared" si="241"/>
        <v>0.22809139024390243</v>
      </c>
      <c r="AZ42" s="16">
        <f t="shared" si="133"/>
        <v>0.88414453015315064</v>
      </c>
      <c r="BA42" s="15">
        <f>SUM(BA43:BA47)</f>
        <v>0</v>
      </c>
      <c r="BB42" s="15">
        <f>SUM(BB43:BB47)</f>
        <v>0</v>
      </c>
      <c r="BC42" s="17">
        <f t="shared" ref="BC42" si="252">SUM(BC43:BC47)</f>
        <v>0</v>
      </c>
      <c r="BD42" s="16" t="str">
        <f t="shared" si="134"/>
        <v xml:space="preserve"> </v>
      </c>
      <c r="BE42" s="16" t="str">
        <f t="shared" si="135"/>
        <v xml:space="preserve"> </v>
      </c>
      <c r="BF42" s="15">
        <f>SUM(BF43:BF47)</f>
        <v>282610</v>
      </c>
      <c r="BG42" s="15">
        <f>SUM(BG43:BG47)</f>
        <v>126001.78</v>
      </c>
      <c r="BH42" s="17">
        <f>SUM(BH43:BH47)</f>
        <v>131833.68</v>
      </c>
      <c r="BI42" s="16">
        <f t="shared" si="242"/>
        <v>0.4458503945366406</v>
      </c>
      <c r="BJ42" s="16">
        <f t="shared" si="136"/>
        <v>0.95576320102723378</v>
      </c>
      <c r="BK42" s="15">
        <f>SUM(BK43:BK47)</f>
        <v>0</v>
      </c>
      <c r="BL42" s="15">
        <f>SUM(BL43:BL47)</f>
        <v>0</v>
      </c>
      <c r="BM42" s="17">
        <f>SUM(BM43:BM47)</f>
        <v>0</v>
      </c>
      <c r="BN42" s="16" t="str">
        <f t="shared" si="179"/>
        <v xml:space="preserve"> </v>
      </c>
      <c r="BO42" s="16" t="str">
        <f t="shared" si="137"/>
        <v xml:space="preserve"> </v>
      </c>
      <c r="BP42" s="15">
        <f>SUM(BP43:BP47)</f>
        <v>0</v>
      </c>
      <c r="BQ42" s="15">
        <f>SUM(BQ43:BQ47)</f>
        <v>0</v>
      </c>
      <c r="BR42" s="15">
        <f>SUM(BR43:BR47)</f>
        <v>0</v>
      </c>
      <c r="BS42" s="16" t="str">
        <f t="shared" si="243"/>
        <v xml:space="preserve"> </v>
      </c>
      <c r="BT42" s="16" t="str">
        <f t="shared" si="171"/>
        <v xml:space="preserve"> </v>
      </c>
      <c r="BU42" s="15">
        <f>SUM(BU43:BU47)</f>
        <v>268000</v>
      </c>
      <c r="BV42" s="15">
        <f>SUM(BV43:BV47)</f>
        <v>160937.45000000001</v>
      </c>
      <c r="BW42" s="15">
        <f>SUM(BW43:BW47)</f>
        <v>208763.72</v>
      </c>
      <c r="BX42" s="16">
        <f t="shared" si="244"/>
        <v>0.60051287313432844</v>
      </c>
      <c r="BY42" s="16">
        <f t="shared" si="139"/>
        <v>0.77090717678339904</v>
      </c>
      <c r="BZ42" s="15">
        <f>SUM(BZ43:BZ47)</f>
        <v>130000</v>
      </c>
      <c r="CA42" s="15">
        <f>SUM(CA43:CA47)</f>
        <v>0</v>
      </c>
      <c r="CB42" s="15">
        <f>SUM(CB43:CB47)</f>
        <v>890281.66999999993</v>
      </c>
      <c r="CC42" s="16" t="str">
        <f t="shared" si="180"/>
        <v xml:space="preserve"> </v>
      </c>
      <c r="CD42" s="16">
        <f t="shared" si="140"/>
        <v>0</v>
      </c>
      <c r="CE42" s="24">
        <f>SUM(CE43:CE47)</f>
        <v>150000</v>
      </c>
      <c r="CF42" s="24">
        <f>SUM(CF43:CF47)</f>
        <v>6853.6</v>
      </c>
      <c r="CG42" s="34">
        <f>SUM(CG43:CG47)</f>
        <v>18305.259999999998</v>
      </c>
      <c r="CH42" s="16">
        <f t="shared" si="141"/>
        <v>4.5690666666666671E-2</v>
      </c>
      <c r="CI42" s="16">
        <f t="shared" si="157"/>
        <v>0.37440604503842068</v>
      </c>
      <c r="CJ42" s="15">
        <f>SUM(CJ43:CJ47)</f>
        <v>150000</v>
      </c>
      <c r="CK42" s="15">
        <f>SUM(CK43:CK47)</f>
        <v>6853.6</v>
      </c>
      <c r="CL42" s="17">
        <f>SUM(CL43:CL47)</f>
        <v>18305.259999999998</v>
      </c>
      <c r="CM42" s="16">
        <f t="shared" si="142"/>
        <v>4.5690666666666671E-2</v>
      </c>
      <c r="CN42" s="16">
        <f t="shared" si="143"/>
        <v>0.37440604503842068</v>
      </c>
      <c r="CO42" s="15">
        <f>SUM(CO43:CO47)</f>
        <v>0</v>
      </c>
      <c r="CP42" s="15">
        <f>SUM(CP43:CP47)</f>
        <v>0</v>
      </c>
      <c r="CQ42" s="17">
        <f t="shared" ref="CQ42" si="253">SUM(CQ43:CQ47)</f>
        <v>0</v>
      </c>
      <c r="CR42" s="16" t="str">
        <f t="shared" si="144"/>
        <v xml:space="preserve"> </v>
      </c>
      <c r="CS42" s="16" t="str">
        <f t="shared" si="145"/>
        <v xml:space="preserve"> </v>
      </c>
      <c r="CT42" s="15">
        <f>SUM(CT43:CT47)</f>
        <v>0</v>
      </c>
      <c r="CU42" s="15">
        <f>SUM(CU43:CU47)</f>
        <v>0</v>
      </c>
      <c r="CV42" s="17">
        <f t="shared" ref="CV42" si="254">SUM(CV43:CV47)</f>
        <v>0</v>
      </c>
      <c r="CW42" s="43" t="str">
        <f t="shared" si="146"/>
        <v xml:space="preserve"> </v>
      </c>
      <c r="CX42" s="43" t="str">
        <f t="shared" si="147"/>
        <v xml:space="preserve"> </v>
      </c>
      <c r="CY42" s="15">
        <f>SUM(CY43:CY47)</f>
        <v>0</v>
      </c>
      <c r="CZ42" s="15">
        <f>SUM(CZ43:CZ47)</f>
        <v>0</v>
      </c>
      <c r="DA42" s="15">
        <f>SUM(DA43:DA47)</f>
        <v>0</v>
      </c>
      <c r="DB42" s="16" t="str">
        <f t="shared" si="245"/>
        <v xml:space="preserve"> </v>
      </c>
      <c r="DC42" s="16" t="str">
        <f t="shared" si="148"/>
        <v xml:space="preserve"> </v>
      </c>
      <c r="DD42" s="15">
        <f>SUM(DD43:DD47)</f>
        <v>0</v>
      </c>
      <c r="DE42" s="15">
        <f>SUM(DE43:DE47)</f>
        <v>0</v>
      </c>
      <c r="DF42" s="26">
        <f>SUM(DF43:DF47)</f>
        <v>0</v>
      </c>
      <c r="DG42" s="16" t="str">
        <f t="shared" si="246"/>
        <v xml:space="preserve"> </v>
      </c>
      <c r="DH42" s="16" t="str">
        <f t="shared" si="149"/>
        <v xml:space="preserve"> </v>
      </c>
      <c r="DI42" s="15">
        <f>SUM(DI43:DI47)</f>
        <v>0.27</v>
      </c>
      <c r="DJ42" s="15">
        <f>SUM(DJ43:DJ47)</f>
        <v>0</v>
      </c>
      <c r="DK42" s="16" t="str">
        <f t="shared" si="150"/>
        <v xml:space="preserve"> </v>
      </c>
      <c r="DL42" s="15">
        <f>SUM(DL43:DL47)</f>
        <v>0</v>
      </c>
      <c r="DM42" s="15">
        <f>SUM(DM43:DM47)</f>
        <v>0</v>
      </c>
      <c r="DN42" s="15">
        <f>SUM(DN43:DN47)</f>
        <v>2474.6</v>
      </c>
      <c r="DO42" s="16" t="str">
        <f t="shared" si="248"/>
        <v xml:space="preserve"> </v>
      </c>
      <c r="DP42" s="16">
        <f t="shared" si="151"/>
        <v>0</v>
      </c>
    </row>
    <row r="43" spans="1:120" s="59" customFormat="1" ht="15.75" customHeight="1" outlineLevel="1" x14ac:dyDescent="0.25">
      <c r="A43" s="11">
        <f>31+1</f>
        <v>32</v>
      </c>
      <c r="B43" s="5" t="s">
        <v>113</v>
      </c>
      <c r="C43" s="18">
        <f t="shared" ref="C43:E47" si="255">H43+AQ43</f>
        <v>17598441</v>
      </c>
      <c r="D43" s="18">
        <f t="shared" si="255"/>
        <v>7540812.6400000006</v>
      </c>
      <c r="E43" s="18">
        <f t="shared" si="255"/>
        <v>7243313.6600000001</v>
      </c>
      <c r="F43" s="19">
        <f t="shared" si="233"/>
        <v>0.42849321937096591</v>
      </c>
      <c r="G43" s="19">
        <f t="shared" si="123"/>
        <v>1.0410722210806485</v>
      </c>
      <c r="H43" s="10">
        <f t="shared" ref="H43:J47" si="256">W43++AG43+M43+AB43+AL43+R43</f>
        <v>16808441</v>
      </c>
      <c r="I43" s="14">
        <f t="shared" si="256"/>
        <v>7309736.6400000006</v>
      </c>
      <c r="J43" s="10">
        <f t="shared" si="256"/>
        <v>6587853.4100000001</v>
      </c>
      <c r="K43" s="19">
        <f t="shared" si="234"/>
        <v>0.43488486766857204</v>
      </c>
      <c r="L43" s="19">
        <f t="shared" si="125"/>
        <v>1.1095779133312562</v>
      </c>
      <c r="M43" s="31">
        <v>14707000</v>
      </c>
      <c r="N43" s="31">
        <v>6142984.46</v>
      </c>
      <c r="O43" s="31">
        <v>5544966.2400000002</v>
      </c>
      <c r="P43" s="19">
        <f t="shared" si="235"/>
        <v>0.4176911987488951</v>
      </c>
      <c r="Q43" s="19">
        <f t="shared" si="126"/>
        <v>1.1078488477866728</v>
      </c>
      <c r="R43" s="31">
        <v>916441</v>
      </c>
      <c r="S43" s="31">
        <v>533617.24</v>
      </c>
      <c r="T43" s="31">
        <v>598428.06000000006</v>
      </c>
      <c r="U43" s="19">
        <f t="shared" si="236"/>
        <v>0.5822712427750395</v>
      </c>
      <c r="V43" s="19">
        <f t="shared" si="127"/>
        <v>0.89169822685119404</v>
      </c>
      <c r="W43" s="31">
        <v>100000</v>
      </c>
      <c r="X43" s="31">
        <v>275000</v>
      </c>
      <c r="Y43" s="31">
        <v>231491.74</v>
      </c>
      <c r="Z43" s="19" t="str">
        <f t="shared" si="237"/>
        <v>СВ.200</v>
      </c>
      <c r="AA43" s="19">
        <f t="shared" si="128"/>
        <v>1.1879473539747034</v>
      </c>
      <c r="AB43" s="31">
        <v>200000</v>
      </c>
      <c r="AC43" s="31">
        <v>18283.86</v>
      </c>
      <c r="AD43" s="31">
        <v>-7367.73</v>
      </c>
      <c r="AE43" s="19">
        <f t="shared" si="238"/>
        <v>9.1419300000000009E-2</v>
      </c>
      <c r="AF43" s="19">
        <f t="shared" si="129"/>
        <v>-2.4816137399171798</v>
      </c>
      <c r="AG43" s="31">
        <v>885000</v>
      </c>
      <c r="AH43" s="31">
        <v>339851.08</v>
      </c>
      <c r="AI43" s="31">
        <v>220335.1</v>
      </c>
      <c r="AJ43" s="19">
        <f>IF(AH43&lt;=0," ",IF(AG43&lt;=0," ",IF(AH43/AG43*100&gt;200,"СВ.200",AH43/AG43)))</f>
        <v>0.3840125197740113</v>
      </c>
      <c r="AK43" s="19">
        <f t="shared" si="130"/>
        <v>1.5424282377160969</v>
      </c>
      <c r="AL43" s="31">
        <v>0</v>
      </c>
      <c r="AM43" s="31">
        <v>0</v>
      </c>
      <c r="AN43" s="6"/>
      <c r="AO43" s="19" t="str">
        <f t="shared" si="185"/>
        <v xml:space="preserve"> </v>
      </c>
      <c r="AP43" s="19" t="str">
        <f t="shared" si="131"/>
        <v xml:space="preserve"> </v>
      </c>
      <c r="AQ43" s="6">
        <f>AV43+BA43+BF43+BK43+BP43+BU43+BZ43+CE43+CY43+DD43+DL43+CT43</f>
        <v>790000</v>
      </c>
      <c r="AR43" s="6">
        <f t="shared" ref="AR43" si="257">AW43+BB43+BG43+BL43+BQ43+BV43+CA43+CF43+CZ43+DE43+DM43+CU43+DI43</f>
        <v>231076</v>
      </c>
      <c r="AS43" s="6">
        <f t="shared" ref="AS43" si="258">AX43+BC43+BH43+BM43+BR43+BW43+CB43+CG43+DA43+DF43+DN43+CV43+DJ43</f>
        <v>655460.24999999988</v>
      </c>
      <c r="AT43" s="19">
        <f t="shared" si="240"/>
        <v>0.2925012658227848</v>
      </c>
      <c r="AU43" s="19">
        <f t="shared" si="132"/>
        <v>0.35254006631218299</v>
      </c>
      <c r="AV43" s="31">
        <v>410000</v>
      </c>
      <c r="AW43" s="31">
        <v>93517.47</v>
      </c>
      <c r="AX43" s="31">
        <v>105771.7</v>
      </c>
      <c r="AY43" s="19">
        <f t="shared" si="241"/>
        <v>0.22809139024390243</v>
      </c>
      <c r="AZ43" s="19">
        <f t="shared" si="133"/>
        <v>0.88414453015315064</v>
      </c>
      <c r="BA43" s="31"/>
      <c r="BB43" s="31"/>
      <c r="BC43" s="20"/>
      <c r="BD43" s="19" t="str">
        <f t="shared" si="134"/>
        <v xml:space="preserve"> </v>
      </c>
      <c r="BE43" s="19" t="str">
        <f t="shared" si="135"/>
        <v xml:space="preserve"> </v>
      </c>
      <c r="BF43" s="31">
        <v>50000</v>
      </c>
      <c r="BG43" s="31">
        <v>14925.66</v>
      </c>
      <c r="BH43" s="31">
        <v>42958.02</v>
      </c>
      <c r="BI43" s="19">
        <f t="shared" si="242"/>
        <v>0.29851319999999998</v>
      </c>
      <c r="BJ43" s="19">
        <f>IF(BG43=0," ",IF(BG43/BH43*100&gt;200,"св.200",BG43/BH43))</f>
        <v>0.34744757789115982</v>
      </c>
      <c r="BK43" s="31"/>
      <c r="BL43" s="31"/>
      <c r="BM43" s="20"/>
      <c r="BN43" s="19"/>
      <c r="BO43" s="19" t="str">
        <f t="shared" si="137"/>
        <v xml:space="preserve"> </v>
      </c>
      <c r="BP43" s="31"/>
      <c r="BQ43" s="31"/>
      <c r="BR43" s="20"/>
      <c r="BS43" s="19" t="str">
        <f t="shared" si="243"/>
        <v xml:space="preserve"> </v>
      </c>
      <c r="BT43" s="19" t="str">
        <f t="shared" si="171"/>
        <v xml:space="preserve"> </v>
      </c>
      <c r="BU43" s="31">
        <v>180000</v>
      </c>
      <c r="BV43" s="31">
        <v>115779</v>
      </c>
      <c r="BW43" s="31">
        <v>138669</v>
      </c>
      <c r="BX43" s="19">
        <f t="shared" si="244"/>
        <v>0.64321666666666666</v>
      </c>
      <c r="BY43" s="19">
        <f t="shared" si="139"/>
        <v>0.83493066222443368</v>
      </c>
      <c r="BZ43" s="31"/>
      <c r="CA43" s="31"/>
      <c r="CB43" s="20">
        <v>347281.67</v>
      </c>
      <c r="CC43" s="19" t="str">
        <f t="shared" si="180"/>
        <v xml:space="preserve"> </v>
      </c>
      <c r="CD43" s="19">
        <f t="shared" si="140"/>
        <v>0</v>
      </c>
      <c r="CE43" s="18">
        <f t="shared" ref="CE43:CE47" si="259">CJ43+CO43</f>
        <v>150000</v>
      </c>
      <c r="CF43" s="18">
        <f t="shared" ref="CF43:CF47" si="260">CK43+CP43</f>
        <v>6853.6</v>
      </c>
      <c r="CG43" s="31">
        <v>18305.259999999998</v>
      </c>
      <c r="CH43" s="33">
        <f t="shared" si="141"/>
        <v>4.5690666666666671E-2</v>
      </c>
      <c r="CI43" s="19">
        <f t="shared" si="157"/>
        <v>0.37440604503842068</v>
      </c>
      <c r="CJ43" s="31">
        <v>150000</v>
      </c>
      <c r="CK43" s="31">
        <v>6853.6</v>
      </c>
      <c r="CL43" s="31">
        <v>18305.259999999998</v>
      </c>
      <c r="CM43" s="19">
        <f t="shared" si="142"/>
        <v>4.5690666666666671E-2</v>
      </c>
      <c r="CN43" s="19">
        <f t="shared" si="143"/>
        <v>0.37440604503842068</v>
      </c>
      <c r="CO43" s="31"/>
      <c r="CP43" s="31"/>
      <c r="CQ43" s="20"/>
      <c r="CR43" s="19" t="str">
        <f t="shared" si="144"/>
        <v xml:space="preserve"> </v>
      </c>
      <c r="CS43" s="19" t="str">
        <f t="shared" si="145"/>
        <v xml:space="preserve"> </v>
      </c>
      <c r="CT43" s="31"/>
      <c r="CU43" s="31"/>
      <c r="CV43" s="20"/>
      <c r="CW43" s="19" t="str">
        <f t="shared" si="146"/>
        <v xml:space="preserve"> </v>
      </c>
      <c r="CX43" s="19" t="str">
        <f t="shared" si="147"/>
        <v xml:space="preserve"> </v>
      </c>
      <c r="CY43" s="31"/>
      <c r="CZ43" s="31"/>
      <c r="DA43" s="20"/>
      <c r="DB43" s="19" t="str">
        <f t="shared" si="245"/>
        <v xml:space="preserve"> </v>
      </c>
      <c r="DC43" s="19" t="str">
        <f t="shared" si="148"/>
        <v xml:space="preserve"> </v>
      </c>
      <c r="DD43" s="31"/>
      <c r="DE43" s="31"/>
      <c r="DF43" s="27"/>
      <c r="DG43" s="19" t="str">
        <f t="shared" si="246"/>
        <v xml:space="preserve"> </v>
      </c>
      <c r="DH43" s="19" t="str">
        <f t="shared" si="149"/>
        <v xml:space="preserve"> </v>
      </c>
      <c r="DI43" s="31">
        <v>0.27</v>
      </c>
      <c r="DJ43" s="20"/>
      <c r="DK43" s="19" t="str">
        <f t="shared" si="150"/>
        <v xml:space="preserve"> </v>
      </c>
      <c r="DL43" s="31"/>
      <c r="DM43" s="31"/>
      <c r="DN43" s="20">
        <v>2474.6</v>
      </c>
      <c r="DO43" s="19" t="str">
        <f t="shared" si="248"/>
        <v xml:space="preserve"> </v>
      </c>
      <c r="DP43" s="19">
        <f t="shared" si="151"/>
        <v>0</v>
      </c>
    </row>
    <row r="44" spans="1:120" s="59" customFormat="1" ht="15.75" customHeight="1" outlineLevel="1" x14ac:dyDescent="0.25">
      <c r="A44" s="11">
        <f>A43+1</f>
        <v>33</v>
      </c>
      <c r="B44" s="5" t="s">
        <v>112</v>
      </c>
      <c r="C44" s="18">
        <f t="shared" si="255"/>
        <v>2256000</v>
      </c>
      <c r="D44" s="18">
        <f t="shared" si="255"/>
        <v>1179666.58</v>
      </c>
      <c r="E44" s="18">
        <f t="shared" si="255"/>
        <v>975890.44</v>
      </c>
      <c r="F44" s="19">
        <f t="shared" si="233"/>
        <v>0.52290185283687951</v>
      </c>
      <c r="G44" s="19">
        <f t="shared" si="123"/>
        <v>1.2088104685193966</v>
      </c>
      <c r="H44" s="10">
        <f t="shared" si="256"/>
        <v>2076000</v>
      </c>
      <c r="I44" s="14">
        <f t="shared" si="256"/>
        <v>1111790.46</v>
      </c>
      <c r="J44" s="10">
        <f t="shared" si="256"/>
        <v>925319.34</v>
      </c>
      <c r="K44" s="19">
        <f t="shared" si="234"/>
        <v>0.53554453757225429</v>
      </c>
      <c r="L44" s="19">
        <f t="shared" si="125"/>
        <v>1.2015208284742001</v>
      </c>
      <c r="M44" s="31">
        <v>830000</v>
      </c>
      <c r="N44" s="31">
        <v>651876.68999999994</v>
      </c>
      <c r="O44" s="31">
        <v>430385.83</v>
      </c>
      <c r="P44" s="19">
        <f t="shared" si="235"/>
        <v>0.78539360240963851</v>
      </c>
      <c r="Q44" s="19">
        <f t="shared" si="126"/>
        <v>1.5146332536087443</v>
      </c>
      <c r="R44" s="31"/>
      <c r="S44" s="31"/>
      <c r="T44" s="20"/>
      <c r="U44" s="19" t="str">
        <f t="shared" si="236"/>
        <v xml:space="preserve"> </v>
      </c>
      <c r="V44" s="19" t="str">
        <f t="shared" ref="V44:V47" si="261">IF(S44=0," ",IF(S44/T44*100&gt;200,"св.200",S44/T44))</f>
        <v xml:space="preserve"> </v>
      </c>
      <c r="W44" s="31">
        <v>3000</v>
      </c>
      <c r="X44" s="31">
        <v>0</v>
      </c>
      <c r="Y44" s="20">
        <v>1350</v>
      </c>
      <c r="Z44" s="19" t="str">
        <f t="shared" si="237"/>
        <v xml:space="preserve"> </v>
      </c>
      <c r="AA44" s="19">
        <f t="shared" si="128"/>
        <v>0</v>
      </c>
      <c r="AB44" s="31">
        <v>65000</v>
      </c>
      <c r="AC44" s="31">
        <v>3256.11</v>
      </c>
      <c r="AD44" s="31">
        <v>1901.9</v>
      </c>
      <c r="AE44" s="19">
        <f t="shared" si="238"/>
        <v>5.0094E-2</v>
      </c>
      <c r="AF44" s="19">
        <f t="shared" si="129"/>
        <v>1.71203007518797</v>
      </c>
      <c r="AG44" s="31">
        <v>1170000</v>
      </c>
      <c r="AH44" s="31">
        <v>455357.66</v>
      </c>
      <c r="AI44" s="31">
        <v>489521.61</v>
      </c>
      <c r="AJ44" s="19">
        <f>IF(AH44&lt;=0," ",IF(AG44&lt;=0," ",IF(AH44/AG44*100&gt;200,"СВ.200",AH44/AG44)))</f>
        <v>0.38919458119658118</v>
      </c>
      <c r="AK44" s="19">
        <f t="shared" si="130"/>
        <v>0.9302095161845868</v>
      </c>
      <c r="AL44" s="31">
        <v>8000</v>
      </c>
      <c r="AM44" s="31">
        <v>1300</v>
      </c>
      <c r="AN44" s="31">
        <v>2160</v>
      </c>
      <c r="AO44" s="19">
        <f t="shared" si="185"/>
        <v>0.16250000000000001</v>
      </c>
      <c r="AP44" s="19">
        <f t="shared" si="131"/>
        <v>0.60185185185185186</v>
      </c>
      <c r="AQ44" s="6">
        <f t="shared" ref="AQ44:AQ47" si="262">AV44+BA44+BF44+BK44+BP44+BU44+BZ44+CE44+CY44+DD44+DL44+CT44</f>
        <v>180000</v>
      </c>
      <c r="AR44" s="6">
        <f t="shared" ref="AR44:AR47" si="263">AW44+BB44+BG44+BL44+BQ44+BV44+CA44+CF44+CZ44+DE44+DM44+CU44+DI44</f>
        <v>67876.12</v>
      </c>
      <c r="AS44" s="6">
        <f t="shared" ref="AS44:AS47" si="264">AX44+BC44+BH44+BM44+BR44+BW44+CB44+CG44+DA44+DF44+DN44+CV44+DJ44</f>
        <v>50571.1</v>
      </c>
      <c r="AT44" s="19">
        <f t="shared" si="240"/>
        <v>0.37708955555555551</v>
      </c>
      <c r="AU44" s="19">
        <f t="shared" si="132"/>
        <v>1.3421918842975533</v>
      </c>
      <c r="AV44" s="31"/>
      <c r="AW44" s="31"/>
      <c r="AX44" s="6"/>
      <c r="AY44" s="19" t="str">
        <f t="shared" si="241"/>
        <v xml:space="preserve"> </v>
      </c>
      <c r="AZ44" s="19" t="str">
        <f t="shared" si="133"/>
        <v xml:space="preserve"> </v>
      </c>
      <c r="BA44" s="31"/>
      <c r="BB44" s="31"/>
      <c r="BC44" s="20"/>
      <c r="BD44" s="19" t="str">
        <f t="shared" si="134"/>
        <v xml:space="preserve"> </v>
      </c>
      <c r="BE44" s="19" t="str">
        <f t="shared" si="135"/>
        <v xml:space="preserve"> </v>
      </c>
      <c r="BF44" s="31">
        <v>130000</v>
      </c>
      <c r="BG44" s="31">
        <v>67876.12</v>
      </c>
      <c r="BH44" s="31">
        <v>50571.1</v>
      </c>
      <c r="BI44" s="19">
        <f t="shared" si="242"/>
        <v>0.52212399999999992</v>
      </c>
      <c r="BJ44" s="19">
        <f t="shared" si="136"/>
        <v>1.3421918842975533</v>
      </c>
      <c r="BK44" s="31"/>
      <c r="BL44" s="31"/>
      <c r="BM44" s="20"/>
      <c r="BN44" s="19"/>
      <c r="BO44" s="19" t="str">
        <f t="shared" si="137"/>
        <v xml:space="preserve"> </v>
      </c>
      <c r="BP44" s="31"/>
      <c r="BQ44" s="31"/>
      <c r="BR44" s="20"/>
      <c r="BS44" s="19" t="str">
        <f t="shared" si="243"/>
        <v xml:space="preserve"> </v>
      </c>
      <c r="BT44" s="19" t="str">
        <f t="shared" si="171"/>
        <v xml:space="preserve"> </v>
      </c>
      <c r="BU44" s="31">
        <v>0</v>
      </c>
      <c r="BV44" s="31">
        <v>0</v>
      </c>
      <c r="BW44" s="20"/>
      <c r="BX44" s="19" t="str">
        <f t="shared" si="244"/>
        <v xml:space="preserve"> </v>
      </c>
      <c r="BY44" s="19" t="str">
        <f t="shared" si="139"/>
        <v xml:space="preserve"> </v>
      </c>
      <c r="BZ44" s="31">
        <v>50000</v>
      </c>
      <c r="CA44" s="31">
        <v>0</v>
      </c>
      <c r="CB44" s="31"/>
      <c r="CC44" s="19" t="str">
        <f t="shared" si="180"/>
        <v xml:space="preserve"> </v>
      </c>
      <c r="CD44" s="19" t="str">
        <f t="shared" si="140"/>
        <v xml:space="preserve"> </v>
      </c>
      <c r="CE44" s="18">
        <f t="shared" si="259"/>
        <v>0</v>
      </c>
      <c r="CF44" s="18">
        <f t="shared" si="260"/>
        <v>0</v>
      </c>
      <c r="CG44" s="6"/>
      <c r="CH44" s="33" t="str">
        <f t="shared" si="141"/>
        <v xml:space="preserve"> </v>
      </c>
      <c r="CI44" s="19" t="str">
        <f t="shared" si="157"/>
        <v xml:space="preserve"> </v>
      </c>
      <c r="CJ44" s="31"/>
      <c r="CK44" s="31"/>
      <c r="CL44" s="20"/>
      <c r="CM44" s="19" t="str">
        <f t="shared" si="142"/>
        <v xml:space="preserve"> </v>
      </c>
      <c r="CN44" s="19" t="str">
        <f t="shared" si="143"/>
        <v xml:space="preserve"> </v>
      </c>
      <c r="CO44" s="31"/>
      <c r="CP44" s="31"/>
      <c r="CQ44" s="20"/>
      <c r="CR44" s="19" t="str">
        <f t="shared" si="144"/>
        <v xml:space="preserve"> </v>
      </c>
      <c r="CS44" s="19" t="str">
        <f t="shared" si="145"/>
        <v xml:space="preserve"> </v>
      </c>
      <c r="CT44" s="31"/>
      <c r="CU44" s="31"/>
      <c r="CV44" s="20"/>
      <c r="CW44" s="19" t="str">
        <f t="shared" si="146"/>
        <v xml:space="preserve"> </v>
      </c>
      <c r="CX44" s="19" t="str">
        <f t="shared" si="147"/>
        <v xml:space="preserve"> </v>
      </c>
      <c r="CY44" s="31"/>
      <c r="CZ44" s="31"/>
      <c r="DA44" s="20"/>
      <c r="DB44" s="19" t="str">
        <f t="shared" si="245"/>
        <v xml:space="preserve"> </v>
      </c>
      <c r="DC44" s="19" t="str">
        <f t="shared" si="148"/>
        <v xml:space="preserve"> </v>
      </c>
      <c r="DD44" s="31"/>
      <c r="DE44" s="31"/>
      <c r="DF44" s="27"/>
      <c r="DG44" s="19" t="str">
        <f t="shared" si="246"/>
        <v xml:space="preserve"> </v>
      </c>
      <c r="DH44" s="19" t="str">
        <f t="shared" si="149"/>
        <v xml:space="preserve"> </v>
      </c>
      <c r="DI44" s="31"/>
      <c r="DJ44" s="20"/>
      <c r="DK44" s="19" t="str">
        <f t="shared" si="150"/>
        <v xml:space="preserve"> </v>
      </c>
      <c r="DL44" s="31"/>
      <c r="DM44" s="31"/>
      <c r="DN44" s="20"/>
      <c r="DO44" s="19" t="str">
        <f t="shared" si="248"/>
        <v xml:space="preserve"> </v>
      </c>
      <c r="DP44" s="19" t="str">
        <f t="shared" si="151"/>
        <v xml:space="preserve"> </v>
      </c>
    </row>
    <row r="45" spans="1:120" s="59" customFormat="1" ht="15.75" customHeight="1" outlineLevel="1" x14ac:dyDescent="0.25">
      <c r="A45" s="11">
        <f t="shared" ref="A45:A47" si="265">A44+1</f>
        <v>34</v>
      </c>
      <c r="B45" s="5" t="s">
        <v>17</v>
      </c>
      <c r="C45" s="18">
        <f t="shared" si="255"/>
        <v>930000</v>
      </c>
      <c r="D45" s="18">
        <f t="shared" si="255"/>
        <v>422951.83000000007</v>
      </c>
      <c r="E45" s="18">
        <f t="shared" si="255"/>
        <v>419935.55999999994</v>
      </c>
      <c r="F45" s="19">
        <f t="shared" si="233"/>
        <v>0.45478691397849469</v>
      </c>
      <c r="G45" s="19">
        <f t="shared" si="123"/>
        <v>1.0071826972690765</v>
      </c>
      <c r="H45" s="10">
        <f t="shared" si="256"/>
        <v>812000</v>
      </c>
      <c r="I45" s="14">
        <f t="shared" si="256"/>
        <v>369531.83000000007</v>
      </c>
      <c r="J45" s="10">
        <f t="shared" si="256"/>
        <v>369935.55999999994</v>
      </c>
      <c r="K45" s="19">
        <f t="shared" si="234"/>
        <v>0.45508846059113311</v>
      </c>
      <c r="L45" s="19">
        <f t="shared" si="125"/>
        <v>0.99890864776557342</v>
      </c>
      <c r="M45" s="31">
        <v>81000</v>
      </c>
      <c r="N45" s="31">
        <v>56169.96</v>
      </c>
      <c r="O45" s="31">
        <v>53176.69</v>
      </c>
      <c r="P45" s="19">
        <f t="shared" si="235"/>
        <v>0.69345629629629624</v>
      </c>
      <c r="Q45" s="19">
        <f t="shared" si="126"/>
        <v>1.0562891372140688</v>
      </c>
      <c r="R45" s="31"/>
      <c r="S45" s="31"/>
      <c r="T45" s="20"/>
      <c r="U45" s="19" t="str">
        <f t="shared" si="236"/>
        <v xml:space="preserve"> </v>
      </c>
      <c r="V45" s="19" t="str">
        <f t="shared" si="261"/>
        <v xml:space="preserve"> </v>
      </c>
      <c r="W45" s="31">
        <v>0</v>
      </c>
      <c r="X45" s="31">
        <v>0</v>
      </c>
      <c r="Y45" s="20">
        <v>317.10000000000002</v>
      </c>
      <c r="Z45" s="19" t="str">
        <f t="shared" si="237"/>
        <v xml:space="preserve"> </v>
      </c>
      <c r="AA45" s="19">
        <f t="shared" si="128"/>
        <v>0</v>
      </c>
      <c r="AB45" s="31">
        <v>21000</v>
      </c>
      <c r="AC45" s="31">
        <v>6509.03</v>
      </c>
      <c r="AD45" s="31">
        <v>14814.6</v>
      </c>
      <c r="AE45" s="19">
        <f t="shared" si="238"/>
        <v>0.30995380952380952</v>
      </c>
      <c r="AF45" s="19">
        <f t="shared" si="129"/>
        <v>0.43936589580548913</v>
      </c>
      <c r="AG45" s="31">
        <v>700000</v>
      </c>
      <c r="AH45" s="31">
        <v>305052.84000000003</v>
      </c>
      <c r="AI45" s="31">
        <v>298027.17</v>
      </c>
      <c r="AJ45" s="19">
        <f t="shared" si="239"/>
        <v>0.43578977142857145</v>
      </c>
      <c r="AK45" s="19">
        <f t="shared" si="130"/>
        <v>1.0235739244848048</v>
      </c>
      <c r="AL45" s="31">
        <v>10000</v>
      </c>
      <c r="AM45" s="31">
        <v>1800</v>
      </c>
      <c r="AN45" s="31">
        <v>3600</v>
      </c>
      <c r="AO45" s="19">
        <f t="shared" si="185"/>
        <v>0.18</v>
      </c>
      <c r="AP45" s="19">
        <f t="shared" si="131"/>
        <v>0.5</v>
      </c>
      <c r="AQ45" s="6">
        <f t="shared" si="262"/>
        <v>118000</v>
      </c>
      <c r="AR45" s="6">
        <f t="shared" si="263"/>
        <v>53420</v>
      </c>
      <c r="AS45" s="6">
        <f t="shared" si="264"/>
        <v>50000</v>
      </c>
      <c r="AT45" s="19">
        <f t="shared" si="240"/>
        <v>0.45271186440677968</v>
      </c>
      <c r="AU45" s="19">
        <f t="shared" si="132"/>
        <v>1.0684</v>
      </c>
      <c r="AV45" s="31"/>
      <c r="AW45" s="31"/>
      <c r="AX45" s="6"/>
      <c r="AY45" s="19" t="str">
        <f t="shared" si="241"/>
        <v xml:space="preserve"> </v>
      </c>
      <c r="AZ45" s="19" t="str">
        <f t="shared" si="133"/>
        <v xml:space="preserve"> </v>
      </c>
      <c r="BA45" s="31"/>
      <c r="BB45" s="31"/>
      <c r="BC45" s="20"/>
      <c r="BD45" s="19" t="str">
        <f t="shared" si="134"/>
        <v xml:space="preserve"> </v>
      </c>
      <c r="BE45" s="19" t="str">
        <f t="shared" si="135"/>
        <v xml:space="preserve"> </v>
      </c>
      <c r="BF45" s="31">
        <v>100000</v>
      </c>
      <c r="BG45" s="31">
        <v>43200</v>
      </c>
      <c r="BH45" s="31">
        <v>37000</v>
      </c>
      <c r="BI45" s="19">
        <f t="shared" si="242"/>
        <v>0.432</v>
      </c>
      <c r="BJ45" s="19">
        <f t="shared" si="136"/>
        <v>1.1675675675675676</v>
      </c>
      <c r="BK45" s="31"/>
      <c r="BL45" s="31"/>
      <c r="BM45" s="20"/>
      <c r="BN45" s="19"/>
      <c r="BO45" s="19" t="str">
        <f t="shared" si="137"/>
        <v xml:space="preserve"> </v>
      </c>
      <c r="BP45" s="31"/>
      <c r="BQ45" s="31"/>
      <c r="BR45" s="20"/>
      <c r="BS45" s="19" t="str">
        <f t="shared" si="243"/>
        <v xml:space="preserve"> </v>
      </c>
      <c r="BT45" s="19" t="str">
        <f t="shared" si="171"/>
        <v xml:space="preserve"> </v>
      </c>
      <c r="BU45" s="31">
        <v>18000</v>
      </c>
      <c r="BV45" s="31">
        <v>10220</v>
      </c>
      <c r="BW45" s="6">
        <v>13000</v>
      </c>
      <c r="BX45" s="19">
        <f t="shared" si="244"/>
        <v>0.56777777777777783</v>
      </c>
      <c r="BY45" s="19">
        <f t="shared" si="139"/>
        <v>0.7861538461538462</v>
      </c>
      <c r="BZ45" s="31">
        <v>0</v>
      </c>
      <c r="CA45" s="31">
        <v>0</v>
      </c>
      <c r="CB45" s="20"/>
      <c r="CC45" s="19" t="str">
        <f>IF(CA45&lt;=0," ",IF(BZ45&lt;=0," ",IF(CA45/BZ45*100&gt;200,"св.200",CA45/BZ45)))</f>
        <v xml:space="preserve"> </v>
      </c>
      <c r="CD45" s="19" t="str">
        <f t="shared" si="140"/>
        <v xml:space="preserve"> </v>
      </c>
      <c r="CE45" s="18">
        <f t="shared" si="259"/>
        <v>0</v>
      </c>
      <c r="CF45" s="18">
        <f t="shared" si="260"/>
        <v>0</v>
      </c>
      <c r="CG45" s="6"/>
      <c r="CH45" s="33" t="str">
        <f t="shared" si="141"/>
        <v xml:space="preserve"> </v>
      </c>
      <c r="CI45" s="19" t="str">
        <f t="shared" si="157"/>
        <v xml:space="preserve"> </v>
      </c>
      <c r="CJ45" s="31"/>
      <c r="CK45" s="31"/>
      <c r="CL45" s="20"/>
      <c r="CM45" s="19" t="str">
        <f t="shared" si="142"/>
        <v xml:space="preserve"> </v>
      </c>
      <c r="CN45" s="19" t="str">
        <f t="shared" si="143"/>
        <v xml:space="preserve"> </v>
      </c>
      <c r="CO45" s="31"/>
      <c r="CP45" s="31"/>
      <c r="CQ45" s="20"/>
      <c r="CR45" s="19" t="str">
        <f t="shared" si="144"/>
        <v xml:space="preserve"> </v>
      </c>
      <c r="CS45" s="19" t="str">
        <f t="shared" si="145"/>
        <v xml:space="preserve"> </v>
      </c>
      <c r="CT45" s="31"/>
      <c r="CU45" s="31"/>
      <c r="CV45" s="20"/>
      <c r="CW45" s="19" t="str">
        <f t="shared" si="146"/>
        <v xml:space="preserve"> </v>
      </c>
      <c r="CX45" s="19" t="str">
        <f t="shared" si="147"/>
        <v xml:space="preserve"> </v>
      </c>
      <c r="CY45" s="31"/>
      <c r="CZ45" s="31"/>
      <c r="DA45" s="20"/>
      <c r="DB45" s="19" t="str">
        <f t="shared" si="245"/>
        <v xml:space="preserve"> </v>
      </c>
      <c r="DC45" s="19" t="str">
        <f t="shared" si="148"/>
        <v xml:space="preserve"> </v>
      </c>
      <c r="DD45" s="31"/>
      <c r="DE45" s="31"/>
      <c r="DF45" s="27"/>
      <c r="DG45" s="19" t="str">
        <f t="shared" si="246"/>
        <v xml:space="preserve"> </v>
      </c>
      <c r="DH45" s="19" t="str">
        <f t="shared" si="149"/>
        <v xml:space="preserve"> </v>
      </c>
      <c r="DI45" s="31"/>
      <c r="DJ45" s="20"/>
      <c r="DK45" s="19" t="str">
        <f t="shared" si="150"/>
        <v xml:space="preserve"> </v>
      </c>
      <c r="DL45" s="31"/>
      <c r="DM45" s="31"/>
      <c r="DN45" s="20"/>
      <c r="DO45" s="19" t="str">
        <f t="shared" si="248"/>
        <v xml:space="preserve"> </v>
      </c>
      <c r="DP45" s="19" t="str">
        <f t="shared" si="151"/>
        <v xml:space="preserve"> </v>
      </c>
    </row>
    <row r="46" spans="1:120" s="59" customFormat="1" ht="15.75" customHeight="1" outlineLevel="1" x14ac:dyDescent="0.25">
      <c r="A46" s="11">
        <f t="shared" si="265"/>
        <v>35</v>
      </c>
      <c r="B46" s="5" t="s">
        <v>5</v>
      </c>
      <c r="C46" s="18">
        <f t="shared" si="255"/>
        <v>354710</v>
      </c>
      <c r="D46" s="18">
        <f t="shared" si="255"/>
        <v>169627.48000000004</v>
      </c>
      <c r="E46" s="18">
        <f t="shared" si="255"/>
        <v>694204.77</v>
      </c>
      <c r="F46" s="19">
        <f t="shared" si="233"/>
        <v>0.47821454145640113</v>
      </c>
      <c r="G46" s="19">
        <f t="shared" si="123"/>
        <v>0.24434790328507833</v>
      </c>
      <c r="H46" s="10">
        <f t="shared" si="256"/>
        <v>332100</v>
      </c>
      <c r="I46" s="14">
        <f t="shared" si="256"/>
        <v>146689.03000000003</v>
      </c>
      <c r="J46" s="10">
        <f t="shared" si="256"/>
        <v>212625.49</v>
      </c>
      <c r="K46" s="19">
        <f t="shared" si="234"/>
        <v>0.44170138512496243</v>
      </c>
      <c r="L46" s="19">
        <f t="shared" si="125"/>
        <v>0.68989390688764562</v>
      </c>
      <c r="M46" s="31">
        <v>22100</v>
      </c>
      <c r="N46" s="31">
        <v>14387.53</v>
      </c>
      <c r="O46" s="31">
        <v>10693.79</v>
      </c>
      <c r="P46" s="19">
        <f t="shared" si="235"/>
        <v>0.65101945701357467</v>
      </c>
      <c r="Q46" s="19">
        <f t="shared" si="126"/>
        <v>1.3454098126108704</v>
      </c>
      <c r="R46" s="31"/>
      <c r="S46" s="31"/>
      <c r="T46" s="20"/>
      <c r="U46" s="19" t="str">
        <f t="shared" si="236"/>
        <v xml:space="preserve"> </v>
      </c>
      <c r="V46" s="19" t="str">
        <f t="shared" si="261"/>
        <v xml:space="preserve"> </v>
      </c>
      <c r="W46" s="31">
        <v>0</v>
      </c>
      <c r="X46" s="31">
        <v>0</v>
      </c>
      <c r="Y46" s="20"/>
      <c r="Z46" s="19" t="str">
        <f t="shared" si="237"/>
        <v xml:space="preserve"> </v>
      </c>
      <c r="AA46" s="19" t="str">
        <f t="shared" si="128"/>
        <v xml:space="preserve"> </v>
      </c>
      <c r="AB46" s="31">
        <v>20000</v>
      </c>
      <c r="AC46" s="31">
        <v>3495.42</v>
      </c>
      <c r="AD46" s="31">
        <v>3430.09</v>
      </c>
      <c r="AE46" s="19">
        <f t="shared" si="238"/>
        <v>0.17477100000000001</v>
      </c>
      <c r="AF46" s="19">
        <f t="shared" si="129"/>
        <v>1.0190461474771799</v>
      </c>
      <c r="AG46" s="31">
        <v>285000</v>
      </c>
      <c r="AH46" s="31">
        <v>128596.08</v>
      </c>
      <c r="AI46" s="31">
        <v>198101.61</v>
      </c>
      <c r="AJ46" s="19">
        <f t="shared" si="239"/>
        <v>0.45121431578947369</v>
      </c>
      <c r="AK46" s="19">
        <f t="shared" si="130"/>
        <v>0.64914202363120632</v>
      </c>
      <c r="AL46" s="31">
        <v>5000</v>
      </c>
      <c r="AM46" s="31">
        <v>210</v>
      </c>
      <c r="AN46" s="31">
        <v>400</v>
      </c>
      <c r="AO46" s="19">
        <f t="shared" si="185"/>
        <v>4.2000000000000003E-2</v>
      </c>
      <c r="AP46" s="19">
        <f t="shared" si="131"/>
        <v>0.52500000000000002</v>
      </c>
      <c r="AQ46" s="6">
        <f t="shared" si="262"/>
        <v>22610</v>
      </c>
      <c r="AR46" s="6">
        <f t="shared" si="263"/>
        <v>22938.45</v>
      </c>
      <c r="AS46" s="6">
        <f t="shared" si="264"/>
        <v>481579.28</v>
      </c>
      <c r="AT46" s="19">
        <f t="shared" si="240"/>
        <v>1.0145267580716497</v>
      </c>
      <c r="AU46" s="19">
        <f t="shared" si="132"/>
        <v>4.7631721198636283E-2</v>
      </c>
      <c r="AV46" s="31"/>
      <c r="AW46" s="31"/>
      <c r="AX46" s="6"/>
      <c r="AY46" s="19" t="str">
        <f t="shared" si="241"/>
        <v xml:space="preserve"> </v>
      </c>
      <c r="AZ46" s="19" t="str">
        <f t="shared" si="133"/>
        <v xml:space="preserve"> </v>
      </c>
      <c r="BA46" s="31"/>
      <c r="BB46" s="31"/>
      <c r="BC46" s="20"/>
      <c r="BD46" s="19" t="str">
        <f t="shared" si="134"/>
        <v xml:space="preserve"> </v>
      </c>
      <c r="BE46" s="19" t="str">
        <f t="shared" si="135"/>
        <v xml:space="preserve"> </v>
      </c>
      <c r="BF46" s="31">
        <v>2610</v>
      </c>
      <c r="BG46" s="31">
        <v>0</v>
      </c>
      <c r="BH46" s="31">
        <v>1304.56</v>
      </c>
      <c r="BI46" s="19" t="str">
        <f t="shared" si="242"/>
        <v xml:space="preserve"> </v>
      </c>
      <c r="BJ46" s="19">
        <f t="shared" si="136"/>
        <v>0</v>
      </c>
      <c r="BK46" s="31"/>
      <c r="BL46" s="31"/>
      <c r="BM46" s="20"/>
      <c r="BN46" s="19"/>
      <c r="BO46" s="19" t="str">
        <f t="shared" si="137"/>
        <v xml:space="preserve"> </v>
      </c>
      <c r="BP46" s="31"/>
      <c r="BQ46" s="31"/>
      <c r="BR46" s="20"/>
      <c r="BS46" s="19" t="str">
        <f t="shared" si="243"/>
        <v xml:space="preserve"> </v>
      </c>
      <c r="BT46" s="19" t="str">
        <f t="shared" si="171"/>
        <v xml:space="preserve"> </v>
      </c>
      <c r="BU46" s="31">
        <v>20000</v>
      </c>
      <c r="BV46" s="31">
        <v>22938.45</v>
      </c>
      <c r="BW46" s="31">
        <v>30274.720000000001</v>
      </c>
      <c r="BX46" s="19">
        <f t="shared" si="244"/>
        <v>1.1469225000000001</v>
      </c>
      <c r="BY46" s="19">
        <f>IF(BV46=0," ",IF(BV46/BW46*100&gt;200,"св.200",BV46/BW46))</f>
        <v>0.75767670188196623</v>
      </c>
      <c r="BZ46" s="31">
        <v>0</v>
      </c>
      <c r="CA46" s="31">
        <v>0</v>
      </c>
      <c r="CB46" s="20">
        <v>450000</v>
      </c>
      <c r="CC46" s="19" t="str">
        <f t="shared" si="180"/>
        <v xml:space="preserve"> </v>
      </c>
      <c r="CD46" s="19">
        <f t="shared" si="140"/>
        <v>0</v>
      </c>
      <c r="CE46" s="18">
        <f t="shared" si="259"/>
        <v>0</v>
      </c>
      <c r="CF46" s="18">
        <f t="shared" si="260"/>
        <v>0</v>
      </c>
      <c r="CG46" s="6"/>
      <c r="CH46" s="33" t="str">
        <f t="shared" si="141"/>
        <v xml:space="preserve"> </v>
      </c>
      <c r="CI46" s="19" t="str">
        <f t="shared" si="157"/>
        <v xml:space="preserve"> </v>
      </c>
      <c r="CJ46" s="31"/>
      <c r="CK46" s="31"/>
      <c r="CL46" s="20"/>
      <c r="CM46" s="19" t="str">
        <f t="shared" si="142"/>
        <v xml:space="preserve"> </v>
      </c>
      <c r="CN46" s="19" t="str">
        <f t="shared" si="143"/>
        <v xml:space="preserve"> </v>
      </c>
      <c r="CO46" s="31"/>
      <c r="CP46" s="31"/>
      <c r="CQ46" s="20"/>
      <c r="CR46" s="19" t="str">
        <f t="shared" si="144"/>
        <v xml:space="preserve"> </v>
      </c>
      <c r="CS46" s="19" t="str">
        <f t="shared" si="145"/>
        <v xml:space="preserve"> </v>
      </c>
      <c r="CT46" s="31"/>
      <c r="CU46" s="31"/>
      <c r="CV46" s="20"/>
      <c r="CW46" s="19" t="str">
        <f t="shared" si="146"/>
        <v xml:space="preserve"> </v>
      </c>
      <c r="CX46" s="19" t="str">
        <f t="shared" si="147"/>
        <v xml:space="preserve"> </v>
      </c>
      <c r="CY46" s="31"/>
      <c r="CZ46" s="31"/>
      <c r="DA46" s="20"/>
      <c r="DB46" s="19" t="str">
        <f t="shared" si="245"/>
        <v xml:space="preserve"> </v>
      </c>
      <c r="DC46" s="19" t="str">
        <f t="shared" si="148"/>
        <v xml:space="preserve"> </v>
      </c>
      <c r="DD46" s="31"/>
      <c r="DE46" s="31"/>
      <c r="DF46" s="27"/>
      <c r="DG46" s="19" t="str">
        <f t="shared" si="246"/>
        <v xml:space="preserve"> </v>
      </c>
      <c r="DH46" s="19" t="str">
        <f t="shared" si="149"/>
        <v xml:space="preserve"> </v>
      </c>
      <c r="DI46" s="31"/>
      <c r="DJ46" s="20"/>
      <c r="DK46" s="19" t="str">
        <f t="shared" si="150"/>
        <v xml:space="preserve"> </v>
      </c>
      <c r="DL46" s="31"/>
      <c r="DM46" s="31"/>
      <c r="DN46" s="20"/>
      <c r="DO46" s="19" t="str">
        <f t="shared" si="248"/>
        <v xml:space="preserve"> </v>
      </c>
      <c r="DP46" s="19" t="str">
        <f t="shared" si="151"/>
        <v xml:space="preserve"> </v>
      </c>
    </row>
    <row r="47" spans="1:120" s="59" customFormat="1" ht="15.75" customHeight="1" outlineLevel="1" x14ac:dyDescent="0.25">
      <c r="A47" s="11">
        <f t="shared" si="265"/>
        <v>36</v>
      </c>
      <c r="B47" s="5" t="s">
        <v>66</v>
      </c>
      <c r="C47" s="18">
        <f t="shared" si="255"/>
        <v>859000</v>
      </c>
      <c r="D47" s="18">
        <f t="shared" si="255"/>
        <v>104854.03</v>
      </c>
      <c r="E47" s="18">
        <f t="shared" si="255"/>
        <v>225460.38</v>
      </c>
      <c r="F47" s="19">
        <f t="shared" si="233"/>
        <v>0.12206522700814901</v>
      </c>
      <c r="G47" s="19">
        <f t="shared" si="123"/>
        <v>0.4650663234045822</v>
      </c>
      <c r="H47" s="10">
        <f t="shared" si="256"/>
        <v>729000</v>
      </c>
      <c r="I47" s="14">
        <f t="shared" si="256"/>
        <v>92854.03</v>
      </c>
      <c r="J47" s="10">
        <f t="shared" si="256"/>
        <v>105640.38</v>
      </c>
      <c r="K47" s="19">
        <f t="shared" si="234"/>
        <v>0.12737178326474621</v>
      </c>
      <c r="L47" s="19">
        <f t="shared" si="125"/>
        <v>0.87896342288810392</v>
      </c>
      <c r="M47" s="31">
        <v>41000</v>
      </c>
      <c r="N47" s="31">
        <v>13090.25</v>
      </c>
      <c r="O47" s="31">
        <v>19560.849999999999</v>
      </c>
      <c r="P47" s="19">
        <f t="shared" si="235"/>
        <v>0.31927439024390242</v>
      </c>
      <c r="Q47" s="19">
        <f t="shared" si="126"/>
        <v>0.66920660400749465</v>
      </c>
      <c r="R47" s="31"/>
      <c r="S47" s="31"/>
      <c r="T47" s="20"/>
      <c r="U47" s="19" t="str">
        <f t="shared" si="236"/>
        <v xml:space="preserve"> </v>
      </c>
      <c r="V47" s="19" t="str">
        <f t="shared" si="261"/>
        <v xml:space="preserve"> </v>
      </c>
      <c r="W47" s="31">
        <v>0</v>
      </c>
      <c r="X47" s="31">
        <v>0</v>
      </c>
      <c r="Y47" s="20"/>
      <c r="Z47" s="19" t="str">
        <f t="shared" si="237"/>
        <v xml:space="preserve"> </v>
      </c>
      <c r="AA47" s="19" t="str">
        <f t="shared" si="128"/>
        <v xml:space="preserve"> </v>
      </c>
      <c r="AB47" s="31">
        <v>34000</v>
      </c>
      <c r="AC47" s="31">
        <v>3610.28</v>
      </c>
      <c r="AD47" s="31">
        <v>9493.93</v>
      </c>
      <c r="AE47" s="19">
        <f t="shared" si="238"/>
        <v>0.10618470588235294</v>
      </c>
      <c r="AF47" s="19">
        <f t="shared" si="129"/>
        <v>0.38027244776399238</v>
      </c>
      <c r="AG47" s="31">
        <v>649000</v>
      </c>
      <c r="AH47" s="31">
        <v>75253.5</v>
      </c>
      <c r="AI47" s="31">
        <v>74635.600000000006</v>
      </c>
      <c r="AJ47" s="19">
        <f t="shared" si="239"/>
        <v>0.11595300462249615</v>
      </c>
      <c r="AK47" s="19">
        <f t="shared" si="130"/>
        <v>1.0082788910385927</v>
      </c>
      <c r="AL47" s="31">
        <v>5000</v>
      </c>
      <c r="AM47" s="31">
        <v>900</v>
      </c>
      <c r="AN47" s="6">
        <v>1950</v>
      </c>
      <c r="AO47" s="19">
        <f t="shared" si="185"/>
        <v>0.18</v>
      </c>
      <c r="AP47" s="19">
        <f t="shared" si="131"/>
        <v>0.46153846153846156</v>
      </c>
      <c r="AQ47" s="6">
        <f t="shared" si="262"/>
        <v>130000</v>
      </c>
      <c r="AR47" s="6">
        <f t="shared" si="263"/>
        <v>12000</v>
      </c>
      <c r="AS47" s="6">
        <f t="shared" si="264"/>
        <v>119820</v>
      </c>
      <c r="AT47" s="19">
        <f t="shared" si="240"/>
        <v>9.2307692307692313E-2</v>
      </c>
      <c r="AU47" s="19">
        <f t="shared" si="132"/>
        <v>0.10015022533800701</v>
      </c>
      <c r="AV47" s="31"/>
      <c r="AW47" s="31"/>
      <c r="AX47" s="6"/>
      <c r="AY47" s="19" t="str">
        <f t="shared" si="241"/>
        <v xml:space="preserve"> </v>
      </c>
      <c r="AZ47" s="19" t="str">
        <f t="shared" si="133"/>
        <v xml:space="preserve"> </v>
      </c>
      <c r="BA47" s="31"/>
      <c r="BB47" s="31"/>
      <c r="BC47" s="20"/>
      <c r="BD47" s="19" t="str">
        <f t="shared" si="134"/>
        <v xml:space="preserve"> </v>
      </c>
      <c r="BE47" s="19" t="str">
        <f t="shared" si="135"/>
        <v xml:space="preserve"> </v>
      </c>
      <c r="BF47" s="31">
        <v>0</v>
      </c>
      <c r="BG47" s="31">
        <v>0</v>
      </c>
      <c r="BH47" s="20"/>
      <c r="BI47" s="19" t="str">
        <f t="shared" si="242"/>
        <v xml:space="preserve"> </v>
      </c>
      <c r="BJ47" s="19" t="str">
        <f t="shared" si="136"/>
        <v xml:space="preserve"> </v>
      </c>
      <c r="BK47" s="31"/>
      <c r="BL47" s="31"/>
      <c r="BM47" s="20"/>
      <c r="BN47" s="19"/>
      <c r="BO47" s="19" t="str">
        <f t="shared" si="137"/>
        <v xml:space="preserve"> </v>
      </c>
      <c r="BP47" s="31"/>
      <c r="BQ47" s="31"/>
      <c r="BR47" s="20"/>
      <c r="BS47" s="19" t="str">
        <f t="shared" si="243"/>
        <v xml:space="preserve"> </v>
      </c>
      <c r="BT47" s="19" t="str">
        <f t="shared" si="171"/>
        <v xml:space="preserve"> </v>
      </c>
      <c r="BU47" s="31">
        <v>50000</v>
      </c>
      <c r="BV47" s="31">
        <v>12000</v>
      </c>
      <c r="BW47" s="31">
        <v>26820</v>
      </c>
      <c r="BX47" s="19">
        <f t="shared" si="244"/>
        <v>0.24</v>
      </c>
      <c r="BY47" s="19">
        <f t="shared" si="139"/>
        <v>0.44742729306487694</v>
      </c>
      <c r="BZ47" s="31">
        <v>80000</v>
      </c>
      <c r="CA47" s="31">
        <v>0</v>
      </c>
      <c r="CB47" s="20">
        <v>93000</v>
      </c>
      <c r="CC47" s="19" t="str">
        <f t="shared" si="180"/>
        <v xml:space="preserve"> </v>
      </c>
      <c r="CD47" s="19">
        <f t="shared" si="140"/>
        <v>0</v>
      </c>
      <c r="CE47" s="18">
        <f t="shared" si="259"/>
        <v>0</v>
      </c>
      <c r="CF47" s="18">
        <f t="shared" si="260"/>
        <v>0</v>
      </c>
      <c r="CG47" s="6"/>
      <c r="CH47" s="33" t="str">
        <f t="shared" si="141"/>
        <v xml:space="preserve"> </v>
      </c>
      <c r="CI47" s="19" t="str">
        <f t="shared" si="157"/>
        <v xml:space="preserve"> </v>
      </c>
      <c r="CJ47" s="31"/>
      <c r="CK47" s="31"/>
      <c r="CL47" s="20"/>
      <c r="CM47" s="19" t="str">
        <f t="shared" si="142"/>
        <v xml:space="preserve"> </v>
      </c>
      <c r="CN47" s="19" t="str">
        <f t="shared" si="143"/>
        <v xml:space="preserve"> </v>
      </c>
      <c r="CO47" s="31"/>
      <c r="CP47" s="31"/>
      <c r="CQ47" s="20"/>
      <c r="CR47" s="19" t="str">
        <f t="shared" si="144"/>
        <v xml:space="preserve"> </v>
      </c>
      <c r="CS47" s="19" t="str">
        <f t="shared" si="145"/>
        <v xml:space="preserve"> </v>
      </c>
      <c r="CT47" s="31"/>
      <c r="CU47" s="31"/>
      <c r="CV47" s="20"/>
      <c r="CW47" s="19" t="str">
        <f t="shared" si="146"/>
        <v xml:space="preserve"> </v>
      </c>
      <c r="CX47" s="19" t="str">
        <f t="shared" si="147"/>
        <v xml:space="preserve"> </v>
      </c>
      <c r="CY47" s="31"/>
      <c r="CZ47" s="31"/>
      <c r="DA47" s="20"/>
      <c r="DB47" s="19" t="str">
        <f t="shared" si="245"/>
        <v xml:space="preserve"> </v>
      </c>
      <c r="DC47" s="19" t="str">
        <f t="shared" si="148"/>
        <v xml:space="preserve"> </v>
      </c>
      <c r="DD47" s="31"/>
      <c r="DE47" s="31"/>
      <c r="DF47" s="27"/>
      <c r="DG47" s="19" t="str">
        <f t="shared" si="246"/>
        <v xml:space="preserve"> </v>
      </c>
      <c r="DH47" s="19" t="str">
        <f t="shared" si="149"/>
        <v xml:space="preserve"> </v>
      </c>
      <c r="DI47" s="31"/>
      <c r="DJ47" s="20"/>
      <c r="DK47" s="19" t="str">
        <f t="shared" si="150"/>
        <v xml:space="preserve"> </v>
      </c>
      <c r="DL47" s="31"/>
      <c r="DM47" s="31"/>
      <c r="DN47" s="20"/>
      <c r="DO47" s="19" t="str">
        <f t="shared" si="248"/>
        <v xml:space="preserve"> </v>
      </c>
      <c r="DP47" s="19" t="str">
        <f t="shared" si="151"/>
        <v xml:space="preserve"> </v>
      </c>
    </row>
    <row r="48" spans="1:120" s="58" customFormat="1" ht="32.1" customHeight="1" x14ac:dyDescent="0.25">
      <c r="A48" s="12"/>
      <c r="B48" s="4" t="s">
        <v>143</v>
      </c>
      <c r="C48" s="24">
        <f>SUM(C49:C55)</f>
        <v>74275789.560000002</v>
      </c>
      <c r="D48" s="24">
        <f t="shared" ref="D48" si="266">SUM(D49:D55)</f>
        <v>34564950.060000002</v>
      </c>
      <c r="E48" s="24">
        <f>SUM(E49:E55)</f>
        <v>36873997.420000002</v>
      </c>
      <c r="F48" s="16">
        <f t="shared" si="233"/>
        <v>0.46535957765993757</v>
      </c>
      <c r="G48" s="16">
        <f t="shared" si="123"/>
        <v>0.93738006395944473</v>
      </c>
      <c r="H48" s="15">
        <f t="shared" ref="H48:J48" si="267">SUM(H49:H55)</f>
        <v>72430263.25</v>
      </c>
      <c r="I48" s="42">
        <f>SUM(I49:I55)</f>
        <v>33458437.649999999</v>
      </c>
      <c r="J48" s="15">
        <f t="shared" si="267"/>
        <v>34839014.410000004</v>
      </c>
      <c r="K48" s="16">
        <f t="shared" si="234"/>
        <v>0.46194002546304425</v>
      </c>
      <c r="L48" s="16">
        <f t="shared" si="125"/>
        <v>0.96037268035907086</v>
      </c>
      <c r="M48" s="15">
        <f>SUM(M49:M55)</f>
        <v>57128430</v>
      </c>
      <c r="N48" s="15">
        <f>SUM(N49:N55)</f>
        <v>28421656.179999996</v>
      </c>
      <c r="O48" s="15">
        <f>SUM(O49:O55)</f>
        <v>28906665.330000006</v>
      </c>
      <c r="P48" s="16">
        <f t="shared" si="235"/>
        <v>0.49750459062151708</v>
      </c>
      <c r="Q48" s="16">
        <f t="shared" si="126"/>
        <v>0.98322154615680779</v>
      </c>
      <c r="R48" s="15">
        <f>SUM(R49:R55)</f>
        <v>1864933.25</v>
      </c>
      <c r="S48" s="15">
        <f>SUM(S49:S55)</f>
        <v>758401.06</v>
      </c>
      <c r="T48" s="15">
        <f>SUM(T49:T55)</f>
        <v>850738.3</v>
      </c>
      <c r="U48" s="16">
        <f t="shared" si="236"/>
        <v>0.40666391679165997</v>
      </c>
      <c r="V48" s="16">
        <f t="shared" si="127"/>
        <v>0.89146222757339122</v>
      </c>
      <c r="W48" s="15">
        <f>SUM(W49:W55)</f>
        <v>37500</v>
      </c>
      <c r="X48" s="15">
        <f>SUM(X49:X55)</f>
        <v>34461.29</v>
      </c>
      <c r="Y48" s="15">
        <f>SUM(Y49:Y55)</f>
        <v>22869.34</v>
      </c>
      <c r="Z48" s="16">
        <f t="shared" si="237"/>
        <v>0.91896773333333337</v>
      </c>
      <c r="AA48" s="16">
        <f t="shared" si="128"/>
        <v>1.5068773300847336</v>
      </c>
      <c r="AB48" s="15">
        <f>SUM(AB49:AB55)</f>
        <v>1273600</v>
      </c>
      <c r="AC48" s="15">
        <f>SUM(AC49:AC55)</f>
        <v>226308.68</v>
      </c>
      <c r="AD48" s="15">
        <f>SUM(AD49:AD55)</f>
        <v>127107.69000000002</v>
      </c>
      <c r="AE48" s="16">
        <f t="shared" si="238"/>
        <v>0.17769211683417085</v>
      </c>
      <c r="AF48" s="16">
        <f t="shared" si="129"/>
        <v>1.7804483741306287</v>
      </c>
      <c r="AG48" s="15">
        <f>SUM(AG49:AG55)</f>
        <v>12098800</v>
      </c>
      <c r="AH48" s="15">
        <f>SUM(AH49:AH55)</f>
        <v>3998920.4400000004</v>
      </c>
      <c r="AI48" s="15">
        <f>SUM(AI49:AI55)</f>
        <v>4920293.330000001</v>
      </c>
      <c r="AJ48" s="16">
        <f t="shared" si="239"/>
        <v>0.3305220716104077</v>
      </c>
      <c r="AK48" s="16">
        <f t="shared" si="130"/>
        <v>0.81274025180933662</v>
      </c>
      <c r="AL48" s="15">
        <f>SUM(AL49:AL55)</f>
        <v>27000</v>
      </c>
      <c r="AM48" s="15">
        <f>SUM(AM49:AM55)</f>
        <v>18690</v>
      </c>
      <c r="AN48" s="15">
        <f>SUM(AN49:AN55)</f>
        <v>11255</v>
      </c>
      <c r="AO48" s="16">
        <f t="shared" si="185"/>
        <v>0.69222222222222218</v>
      </c>
      <c r="AP48" s="16">
        <f t="shared" si="131"/>
        <v>1.6605952909817858</v>
      </c>
      <c r="AQ48" s="15">
        <f>SUM(AQ49:AQ55)</f>
        <v>1845526.31</v>
      </c>
      <c r="AR48" s="15">
        <f t="shared" ref="AR48:AS48" si="268">SUM(AR49:AR55)</f>
        <v>1106512.4100000001</v>
      </c>
      <c r="AS48" s="15">
        <f t="shared" si="268"/>
        <v>2034983.01</v>
      </c>
      <c r="AT48" s="16">
        <f t="shared" si="240"/>
        <v>0.59956469003143076</v>
      </c>
      <c r="AU48" s="16">
        <f t="shared" si="132"/>
        <v>0.54374528168665159</v>
      </c>
      <c r="AV48" s="15">
        <f>SUM(AV49:AV55)</f>
        <v>460000</v>
      </c>
      <c r="AW48" s="15">
        <f>SUM(AW49:AW55)</f>
        <v>118382.33</v>
      </c>
      <c r="AX48" s="15">
        <f>SUM(AX49:AX55)</f>
        <v>194180.57</v>
      </c>
      <c r="AY48" s="16">
        <f t="shared" si="241"/>
        <v>0.25735289130434785</v>
      </c>
      <c r="AZ48" s="16">
        <f t="shared" si="133"/>
        <v>0.6096507492999943</v>
      </c>
      <c r="BA48" s="15">
        <f>SUM(BA49:BA55)</f>
        <v>153950</v>
      </c>
      <c r="BB48" s="15">
        <f>SUM(BB49:BB55)</f>
        <v>52110.28</v>
      </c>
      <c r="BC48" s="17">
        <f t="shared" ref="BC48" si="269">SUM(BC49:BC55)</f>
        <v>62954.04</v>
      </c>
      <c r="BD48" s="16">
        <f t="shared" si="134"/>
        <v>0.33848834037025005</v>
      </c>
      <c r="BE48" s="16">
        <f t="shared" si="135"/>
        <v>0.82775116577109265</v>
      </c>
      <c r="BF48" s="15">
        <f>SUM(BF49:BF55)</f>
        <v>107350</v>
      </c>
      <c r="BG48" s="15">
        <f>SUM(BG49:BG55)</f>
        <v>70096.47</v>
      </c>
      <c r="BH48" s="17">
        <f>SUM(BH49:BH55)</f>
        <v>105203.35999999999</v>
      </c>
      <c r="BI48" s="16">
        <f t="shared" si="242"/>
        <v>0.65297130880298093</v>
      </c>
      <c r="BJ48" s="16">
        <f t="shared" si="136"/>
        <v>0.66629497384874414</v>
      </c>
      <c r="BK48" s="15">
        <f>SUM(BK49:BK55)</f>
        <v>114188.70999999999</v>
      </c>
      <c r="BL48" s="15">
        <f>SUM(BL49:BL55)</f>
        <v>2789.27</v>
      </c>
      <c r="BM48" s="15">
        <f>SUM(BM49:BM55)</f>
        <v>41473.4</v>
      </c>
      <c r="BN48" s="16">
        <f t="shared" ref="BN48:BN63" si="270">IF(BL48&lt;=0," ",IF(BK48&lt;=0," ",IF(BL48/BK48*100&gt;200,"СВ.200",BL48/BK48)))</f>
        <v>2.4426845701295691E-2</v>
      </c>
      <c r="BO48" s="16">
        <f t="shared" si="137"/>
        <v>6.7254432961850241E-2</v>
      </c>
      <c r="BP48" s="15">
        <f>SUM(BP49:BP55)</f>
        <v>745000</v>
      </c>
      <c r="BQ48" s="15">
        <f>SUM(BQ49:BQ55)</f>
        <v>345747.31</v>
      </c>
      <c r="BR48" s="15">
        <f>SUM(BR49:BR55)</f>
        <v>386294.08</v>
      </c>
      <c r="BS48" s="16">
        <f t="shared" si="243"/>
        <v>0.4640903489932886</v>
      </c>
      <c r="BT48" s="16">
        <f t="shared" si="171"/>
        <v>0.89503652243389276</v>
      </c>
      <c r="BU48" s="15">
        <f>SUM(BU49:BU55)</f>
        <v>35200</v>
      </c>
      <c r="BV48" s="15">
        <f>SUM(BV49:BV55)</f>
        <v>52522.759999999995</v>
      </c>
      <c r="BW48" s="15">
        <f>SUM(BW49:BW55)</f>
        <v>160457.58000000002</v>
      </c>
      <c r="BX48" s="16">
        <f t="shared" si="244"/>
        <v>1.4921238636363634</v>
      </c>
      <c r="BY48" s="16">
        <f t="shared" si="139"/>
        <v>0.32733112390203062</v>
      </c>
      <c r="BZ48" s="15">
        <f>SUM(BZ49:BZ55)</f>
        <v>0</v>
      </c>
      <c r="CA48" s="15">
        <f>SUM(CA49:CA55)</f>
        <v>0</v>
      </c>
      <c r="CB48" s="15">
        <f>SUM(CB49:CB55)</f>
        <v>666500</v>
      </c>
      <c r="CC48" s="16" t="str">
        <f t="shared" si="180"/>
        <v xml:space="preserve"> </v>
      </c>
      <c r="CD48" s="16">
        <f t="shared" si="140"/>
        <v>0</v>
      </c>
      <c r="CE48" s="24">
        <f>SUM(CE49:CE55)</f>
        <v>225000</v>
      </c>
      <c r="CF48" s="24">
        <f t="shared" ref="CF48" si="271">SUM(CF49:CF55)</f>
        <v>54084.31</v>
      </c>
      <c r="CG48" s="34">
        <f>SUM(CG49:CG55)</f>
        <v>151564.59999999998</v>
      </c>
      <c r="CH48" s="16">
        <f t="shared" si="141"/>
        <v>0.24037471111111111</v>
      </c>
      <c r="CI48" s="16">
        <f t="shared" si="157"/>
        <v>0.35683998770161374</v>
      </c>
      <c r="CJ48" s="15">
        <f>SUM(CJ49:CJ55)</f>
        <v>125000</v>
      </c>
      <c r="CK48" s="15">
        <f>SUM(CK49:CK55)</f>
        <v>54084.31</v>
      </c>
      <c r="CL48" s="17">
        <f>SUM(CL49:CL55)</f>
        <v>143741.07999999999</v>
      </c>
      <c r="CM48" s="16">
        <f t="shared" si="142"/>
        <v>0.43267447999999997</v>
      </c>
      <c r="CN48" s="16">
        <f t="shared" si="143"/>
        <v>0.37626202613755233</v>
      </c>
      <c r="CO48" s="15">
        <f>SUM(CO49:CO55)</f>
        <v>100000</v>
      </c>
      <c r="CP48" s="15">
        <f>SUM(CP49:CP55)</f>
        <v>0</v>
      </c>
      <c r="CQ48" s="17">
        <f t="shared" ref="CQ48" si="272">SUM(CQ49:CQ55)</f>
        <v>7823.52</v>
      </c>
      <c r="CR48" s="16" t="str">
        <f t="shared" si="144"/>
        <v xml:space="preserve"> </v>
      </c>
      <c r="CS48" s="16">
        <f t="shared" si="145"/>
        <v>0</v>
      </c>
      <c r="CT48" s="15">
        <f>SUM(CT49:CT55)</f>
        <v>0</v>
      </c>
      <c r="CU48" s="15">
        <f>SUM(CU49:CU55)</f>
        <v>0</v>
      </c>
      <c r="CV48" s="17">
        <f t="shared" ref="CV48" si="273">SUM(CV49:CV55)</f>
        <v>0</v>
      </c>
      <c r="CW48" s="43" t="str">
        <f t="shared" si="146"/>
        <v xml:space="preserve"> </v>
      </c>
      <c r="CX48" s="43" t="str">
        <f t="shared" si="147"/>
        <v xml:space="preserve"> </v>
      </c>
      <c r="CY48" s="15">
        <f>SUM(CY49:CY55)</f>
        <v>0</v>
      </c>
      <c r="CZ48" s="15">
        <f>SUM(CZ49:CZ55)</f>
        <v>0</v>
      </c>
      <c r="DA48" s="15">
        <f>SUM(DA49:DA55)</f>
        <v>0</v>
      </c>
      <c r="DB48" s="16" t="str">
        <f t="shared" si="245"/>
        <v xml:space="preserve"> </v>
      </c>
      <c r="DC48" s="16" t="str">
        <f t="shared" si="148"/>
        <v xml:space="preserve"> </v>
      </c>
      <c r="DD48" s="15">
        <f>SUM(DD49:DD55)</f>
        <v>0</v>
      </c>
      <c r="DE48" s="15">
        <f>SUM(DE49:DE55)</f>
        <v>400930.22</v>
      </c>
      <c r="DF48" s="26">
        <f>SUM(DF49:DF55)</f>
        <v>258031.18</v>
      </c>
      <c r="DG48" s="16" t="str">
        <f t="shared" si="246"/>
        <v xml:space="preserve"> </v>
      </c>
      <c r="DH48" s="16">
        <f>IF(DE48=0," ",IF(DE48/DF48*100&gt;200,"св.200",DE48/DF48))</f>
        <v>1.5538053191866192</v>
      </c>
      <c r="DI48" s="15">
        <f>SUM(DI49:DI55)</f>
        <v>-1200.74</v>
      </c>
      <c r="DJ48" s="15">
        <f>SUM(DJ49:DJ55)</f>
        <v>100</v>
      </c>
      <c r="DK48" s="16">
        <f>IF(DI48=0," ",IF(DI48/DJ48*100&gt;200,"св.200",DI48/DJ48))</f>
        <v>-12.007400000000001</v>
      </c>
      <c r="DL48" s="15">
        <f>SUM(DL49:DL55)</f>
        <v>3927.6</v>
      </c>
      <c r="DM48" s="15">
        <f>SUM(DM49:DM55)</f>
        <v>11050.2</v>
      </c>
      <c r="DN48" s="15">
        <f>SUM(DN49:DN55)</f>
        <v>8224.2000000000007</v>
      </c>
      <c r="DO48" s="16" t="str">
        <f t="shared" si="248"/>
        <v>СВ.200</v>
      </c>
      <c r="DP48" s="16">
        <f t="shared" si="151"/>
        <v>1.34362004815058</v>
      </c>
    </row>
    <row r="49" spans="1:120" s="59" customFormat="1" ht="15" customHeight="1" outlineLevel="1" x14ac:dyDescent="0.25">
      <c r="A49" s="11">
        <v>37</v>
      </c>
      <c r="B49" s="5" t="s">
        <v>1</v>
      </c>
      <c r="C49" s="18">
        <f t="shared" ref="C49:E55" si="274">H49+AQ49</f>
        <v>61047513.25</v>
      </c>
      <c r="D49" s="18">
        <f t="shared" si="274"/>
        <v>30241747.57</v>
      </c>
      <c r="E49" s="18">
        <f t="shared" si="274"/>
        <v>30843105.920000002</v>
      </c>
      <c r="F49" s="19">
        <f t="shared" si="233"/>
        <v>0.49538049889362201</v>
      </c>
      <c r="G49" s="19">
        <f t="shared" si="123"/>
        <v>0.98050266560184351</v>
      </c>
      <c r="H49" s="10">
        <f>W49++AG49+M49+AB49+AL49+R49</f>
        <v>59857013.25</v>
      </c>
      <c r="I49" s="14">
        <f>X49++AH49+N49+AC49+AM49+S49</f>
        <v>29359047.289999999</v>
      </c>
      <c r="J49" s="10">
        <f>Y49++AI49+O49+AD49+AN49+T49</f>
        <v>29757934.82</v>
      </c>
      <c r="K49" s="19">
        <f t="shared" si="234"/>
        <v>0.49048633895878524</v>
      </c>
      <c r="L49" s="19">
        <f t="shared" si="125"/>
        <v>0.98659559097723704</v>
      </c>
      <c r="M49" s="31">
        <v>53907080</v>
      </c>
      <c r="N49" s="31">
        <v>27104704.52</v>
      </c>
      <c r="O49" s="31">
        <v>27469863.48</v>
      </c>
      <c r="P49" s="19">
        <f t="shared" si="235"/>
        <v>0.50280416820944485</v>
      </c>
      <c r="Q49" s="19">
        <f t="shared" si="126"/>
        <v>0.98670692483543421</v>
      </c>
      <c r="R49" s="31">
        <v>1864933.25</v>
      </c>
      <c r="S49" s="31">
        <v>758401.06</v>
      </c>
      <c r="T49" s="31">
        <v>850738.3</v>
      </c>
      <c r="U49" s="19">
        <f t="shared" si="236"/>
        <v>0.40666391679165997</v>
      </c>
      <c r="V49" s="19">
        <f t="shared" si="127"/>
        <v>0.89146222757339122</v>
      </c>
      <c r="W49" s="31">
        <v>4400</v>
      </c>
      <c r="X49" s="31">
        <v>912</v>
      </c>
      <c r="Y49" s="6">
        <v>4119.34</v>
      </c>
      <c r="Z49" s="19">
        <f t="shared" si="237"/>
        <v>0.20727272727272728</v>
      </c>
      <c r="AA49" s="19">
        <f t="shared" si="128"/>
        <v>0.22139468944054144</v>
      </c>
      <c r="AB49" s="31">
        <v>859000</v>
      </c>
      <c r="AC49" s="31">
        <v>144013.69</v>
      </c>
      <c r="AD49" s="31">
        <v>105163.72</v>
      </c>
      <c r="AE49" s="19">
        <f t="shared" si="238"/>
        <v>0.16765272409778814</v>
      </c>
      <c r="AF49" s="19">
        <f t="shared" si="129"/>
        <v>1.369423694787518</v>
      </c>
      <c r="AG49" s="31">
        <v>3221600</v>
      </c>
      <c r="AH49" s="31">
        <v>1351016.02</v>
      </c>
      <c r="AI49" s="31">
        <v>1328049.98</v>
      </c>
      <c r="AJ49" s="19">
        <f t="shared" si="239"/>
        <v>0.41936181400546313</v>
      </c>
      <c r="AK49" s="19">
        <f t="shared" si="130"/>
        <v>1.0172930539858147</v>
      </c>
      <c r="AL49" s="31">
        <v>0</v>
      </c>
      <c r="AM49" s="31">
        <v>0</v>
      </c>
      <c r="AN49" s="6"/>
      <c r="AO49" s="19" t="str">
        <f t="shared" si="185"/>
        <v xml:space="preserve"> </v>
      </c>
      <c r="AP49" s="19" t="str">
        <f t="shared" si="131"/>
        <v xml:space="preserve"> </v>
      </c>
      <c r="AQ49" s="6">
        <f>AV49+BA49+BF49+BK49+BP49+BU49+BZ49+CE49+CY49+DD49+DL49+CT49</f>
        <v>1190500</v>
      </c>
      <c r="AR49" s="6">
        <f t="shared" ref="AR49" si="275">AW49+BB49+BG49+BL49+BQ49+BV49+CA49+CF49+CZ49+DE49+DM49+CU49+DI49</f>
        <v>882700.28</v>
      </c>
      <c r="AS49" s="6">
        <f t="shared" ref="AS49" si="276">AX49+BC49+BH49+BM49+BR49+BW49+CB49+CG49+DA49+DF49+DN49+CV49+DJ49</f>
        <v>1085171.1000000001</v>
      </c>
      <c r="AT49" s="19">
        <f t="shared" si="240"/>
        <v>0.74145340613187738</v>
      </c>
      <c r="AU49" s="19">
        <f t="shared" si="132"/>
        <v>0.81342037214223628</v>
      </c>
      <c r="AV49" s="31">
        <v>460000</v>
      </c>
      <c r="AW49" s="31">
        <v>118382.33</v>
      </c>
      <c r="AX49" s="31">
        <v>194180.57</v>
      </c>
      <c r="AY49" s="19">
        <f t="shared" si="241"/>
        <v>0.25735289130434785</v>
      </c>
      <c r="AZ49" s="19">
        <f t="shared" si="133"/>
        <v>0.6096507492999943</v>
      </c>
      <c r="BA49" s="31">
        <v>0</v>
      </c>
      <c r="BB49" s="31">
        <v>0</v>
      </c>
      <c r="BC49" s="31"/>
      <c r="BD49" s="19" t="str">
        <f t="shared" si="134"/>
        <v xml:space="preserve"> </v>
      </c>
      <c r="BE49" s="19" t="str">
        <f t="shared" si="135"/>
        <v xml:space="preserve"> </v>
      </c>
      <c r="BF49" s="31">
        <v>64800</v>
      </c>
      <c r="BG49" s="31">
        <v>33212.32</v>
      </c>
      <c r="BH49" s="31">
        <v>87484.76</v>
      </c>
      <c r="BI49" s="19">
        <f t="shared" si="242"/>
        <v>0.51253580246913577</v>
      </c>
      <c r="BJ49" s="19">
        <f t="shared" si="136"/>
        <v>0.37963549308473843</v>
      </c>
      <c r="BK49" s="31">
        <v>0</v>
      </c>
      <c r="BL49" s="31">
        <v>0</v>
      </c>
      <c r="BM49" s="20"/>
      <c r="BN49" s="19" t="str">
        <f t="shared" si="270"/>
        <v xml:space="preserve"> </v>
      </c>
      <c r="BO49" s="19" t="str">
        <f t="shared" si="137"/>
        <v xml:space="preserve"> </v>
      </c>
      <c r="BP49" s="31">
        <v>540700</v>
      </c>
      <c r="BQ49" s="31">
        <v>255871.92</v>
      </c>
      <c r="BR49" s="31">
        <v>299666.96000000002</v>
      </c>
      <c r="BS49" s="19">
        <f t="shared" si="243"/>
        <v>0.47322345108193087</v>
      </c>
      <c r="BT49" s="19">
        <f t="shared" si="171"/>
        <v>0.85385429211148267</v>
      </c>
      <c r="BU49" s="31">
        <v>0</v>
      </c>
      <c r="BV49" s="31">
        <v>20219.18</v>
      </c>
      <c r="BW49" s="31">
        <v>92566.55</v>
      </c>
      <c r="BX49" s="19" t="str">
        <f t="shared" si="244"/>
        <v xml:space="preserve"> </v>
      </c>
      <c r="BY49" s="19">
        <f t="shared" si="139"/>
        <v>0.21842857922219203</v>
      </c>
      <c r="BZ49" s="31"/>
      <c r="CA49" s="31"/>
      <c r="CB49" s="6">
        <v>14500</v>
      </c>
      <c r="CC49" s="19" t="str">
        <f t="shared" si="180"/>
        <v xml:space="preserve"> </v>
      </c>
      <c r="CD49" s="19">
        <f t="shared" si="140"/>
        <v>0</v>
      </c>
      <c r="CE49" s="18">
        <f t="shared" ref="CE49:CE55" si="277">CJ49+CO49</f>
        <v>125000</v>
      </c>
      <c r="CF49" s="18">
        <f t="shared" ref="CF49:CF55" si="278">CK49+CP49</f>
        <v>54084.31</v>
      </c>
      <c r="CG49" s="31">
        <v>143741.07999999999</v>
      </c>
      <c r="CH49" s="19">
        <f t="shared" si="141"/>
        <v>0.43267447999999997</v>
      </c>
      <c r="CI49" s="19">
        <f t="shared" si="157"/>
        <v>0.37626202613755233</v>
      </c>
      <c r="CJ49" s="31">
        <v>125000</v>
      </c>
      <c r="CK49" s="31">
        <v>54084.31</v>
      </c>
      <c r="CL49" s="31">
        <v>143741.07999999999</v>
      </c>
      <c r="CM49" s="19">
        <f t="shared" si="142"/>
        <v>0.43267447999999997</v>
      </c>
      <c r="CN49" s="19">
        <f t="shared" si="143"/>
        <v>0.37626202613755233</v>
      </c>
      <c r="CO49" s="31"/>
      <c r="CP49" s="31"/>
      <c r="CQ49" s="20"/>
      <c r="CR49" s="19" t="str">
        <f t="shared" si="144"/>
        <v xml:space="preserve"> </v>
      </c>
      <c r="CS49" s="19" t="str">
        <f t="shared" si="145"/>
        <v xml:space="preserve"> </v>
      </c>
      <c r="CT49" s="31"/>
      <c r="CU49" s="31"/>
      <c r="CV49" s="20"/>
      <c r="CW49" s="19" t="str">
        <f t="shared" si="146"/>
        <v xml:space="preserve"> </v>
      </c>
      <c r="CX49" s="19" t="str">
        <f t="shared" si="147"/>
        <v xml:space="preserve"> </v>
      </c>
      <c r="CY49" s="31"/>
      <c r="CZ49" s="31"/>
      <c r="DA49" s="20"/>
      <c r="DB49" s="19" t="str">
        <f t="shared" si="245"/>
        <v xml:space="preserve"> </v>
      </c>
      <c r="DC49" s="19" t="str">
        <f t="shared" si="148"/>
        <v xml:space="preserve"> </v>
      </c>
      <c r="DD49" s="31"/>
      <c r="DE49" s="31">
        <v>400930.22</v>
      </c>
      <c r="DF49" s="27">
        <v>253031.18</v>
      </c>
      <c r="DG49" s="19" t="str">
        <f t="shared" si="246"/>
        <v xml:space="preserve"> </v>
      </c>
      <c r="DH49" s="19">
        <f>IF(DE49=0," ",IF(DE49/DF49*100&gt;200,"св.200",DE49/DF49))</f>
        <v>1.5845091502161908</v>
      </c>
      <c r="DI49" s="31"/>
      <c r="DJ49" s="20"/>
      <c r="DK49" s="19" t="str">
        <f t="shared" si="150"/>
        <v xml:space="preserve"> </v>
      </c>
      <c r="DL49" s="31"/>
      <c r="DM49" s="31"/>
      <c r="DN49" s="31"/>
      <c r="DO49" s="19" t="str">
        <f t="shared" si="248"/>
        <v xml:space="preserve"> </v>
      </c>
      <c r="DP49" s="19" t="str">
        <f t="shared" si="151"/>
        <v xml:space="preserve"> </v>
      </c>
    </row>
    <row r="50" spans="1:120" s="59" customFormat="1" ht="15.75" customHeight="1" outlineLevel="1" x14ac:dyDescent="0.25">
      <c r="A50" s="11">
        <f>A49+1</f>
        <v>38</v>
      </c>
      <c r="B50" s="5" t="s">
        <v>71</v>
      </c>
      <c r="C50" s="18">
        <f t="shared" si="274"/>
        <v>652900</v>
      </c>
      <c r="D50" s="18">
        <f t="shared" si="274"/>
        <v>228561.75999999995</v>
      </c>
      <c r="E50" s="18">
        <f t="shared" si="274"/>
        <v>160660.33000000002</v>
      </c>
      <c r="F50" s="19">
        <f t="shared" si="233"/>
        <v>0.35007161893092348</v>
      </c>
      <c r="G50" s="19">
        <f t="shared" si="123"/>
        <v>1.4226396771374734</v>
      </c>
      <c r="H50" s="10">
        <f t="shared" ref="H50:I55" si="279">W50++AG50+M50+AB50+AL50+R50</f>
        <v>510900</v>
      </c>
      <c r="I50" s="14">
        <f t="shared" si="279"/>
        <v>151921.75999999998</v>
      </c>
      <c r="J50" s="10">
        <f>Y50++AI50+O50+AD50+AN50+T50+85.42</f>
        <v>105660.33</v>
      </c>
      <c r="K50" s="19">
        <f t="shared" si="234"/>
        <v>0.29736104912898803</v>
      </c>
      <c r="L50" s="19">
        <f t="shared" si="125"/>
        <v>1.4378315873138006</v>
      </c>
      <c r="M50" s="31">
        <v>125200</v>
      </c>
      <c r="N50" s="31">
        <v>45426.58</v>
      </c>
      <c r="O50" s="31">
        <v>44113.62</v>
      </c>
      <c r="P50" s="19">
        <f t="shared" si="235"/>
        <v>0.36283210862619808</v>
      </c>
      <c r="Q50" s="19">
        <f t="shared" si="126"/>
        <v>1.0297631434464005</v>
      </c>
      <c r="R50" s="31"/>
      <c r="S50" s="31"/>
      <c r="T50" s="20"/>
      <c r="U50" s="19" t="str">
        <f>IF(S50&lt;=0," ",IF(R50&lt;=0," ",IF(S50/R50*100&gt;200,"СВ.200",S50/R50)))</f>
        <v xml:space="preserve"> </v>
      </c>
      <c r="V50" s="19" t="str">
        <f t="shared" ref="V50:V55" si="280">IF(S50=0," ",IF(S50/T50*100&gt;200,"св.200",S50/T50))</f>
        <v xml:space="preserve"> </v>
      </c>
      <c r="W50" s="31">
        <v>1500</v>
      </c>
      <c r="X50" s="31">
        <v>2467.4899999999998</v>
      </c>
      <c r="Y50" s="31">
        <v>387</v>
      </c>
      <c r="Z50" s="19">
        <f t="shared" si="237"/>
        <v>1.6449933333333331</v>
      </c>
      <c r="AA50" s="19" t="str">
        <f t="shared" si="128"/>
        <v>св.200</v>
      </c>
      <c r="AB50" s="31">
        <v>24000</v>
      </c>
      <c r="AC50" s="31">
        <v>2212.65</v>
      </c>
      <c r="AD50" s="31">
        <v>347.94</v>
      </c>
      <c r="AE50" s="19">
        <f t="shared" si="238"/>
        <v>9.2193750000000005E-2</v>
      </c>
      <c r="AF50" s="19" t="str">
        <f t="shared" si="129"/>
        <v>св.200</v>
      </c>
      <c r="AG50" s="31">
        <v>357200</v>
      </c>
      <c r="AH50" s="31">
        <v>101615.03999999999</v>
      </c>
      <c r="AI50" s="31">
        <v>59196.35</v>
      </c>
      <c r="AJ50" s="19">
        <f t="shared" si="239"/>
        <v>0.28447659574468082</v>
      </c>
      <c r="AK50" s="19">
        <f t="shared" si="130"/>
        <v>1.7165761064660237</v>
      </c>
      <c r="AL50" s="31">
        <v>3000</v>
      </c>
      <c r="AM50" s="31">
        <v>200</v>
      </c>
      <c r="AN50" s="31">
        <v>1530</v>
      </c>
      <c r="AO50" s="19">
        <f t="shared" si="185"/>
        <v>6.6666666666666666E-2</v>
      </c>
      <c r="AP50" s="19">
        <f t="shared" si="131"/>
        <v>0.13071895424836602</v>
      </c>
      <c r="AQ50" s="6">
        <f t="shared" ref="AQ50:AQ54" si="281">AV50+BA50+BF50+BK50+BP50+BU50+BZ50+CE50+CY50+DD50+DL50+CT50</f>
        <v>142000</v>
      </c>
      <c r="AR50" s="6">
        <f t="shared" ref="AR50:AR55" si="282">AW50+BB50+BG50+BL50+BQ50+BV50+CA50+CF50+CZ50+DE50+DM50+CU50+DI50</f>
        <v>76639.999999999985</v>
      </c>
      <c r="AS50" s="6">
        <f t="shared" ref="AS50:AS55" si="283">AX50+BC50+BH50+BM50+BR50+BW50+CB50+CG50+DA50+DF50+DN50+CV50+DJ50</f>
        <v>55000</v>
      </c>
      <c r="AT50" s="19">
        <f t="shared" si="240"/>
        <v>0.53971830985915481</v>
      </c>
      <c r="AU50" s="19">
        <f t="shared" si="132"/>
        <v>1.3934545454545453</v>
      </c>
      <c r="AV50" s="31"/>
      <c r="AW50" s="31"/>
      <c r="AX50" s="6"/>
      <c r="AY50" s="19" t="str">
        <f t="shared" si="241"/>
        <v xml:space="preserve"> </v>
      </c>
      <c r="AZ50" s="19" t="str">
        <f t="shared" si="133"/>
        <v xml:space="preserve"> </v>
      </c>
      <c r="BA50" s="31">
        <v>116800</v>
      </c>
      <c r="BB50" s="31">
        <v>50372.74</v>
      </c>
      <c r="BC50" s="20">
        <v>55000</v>
      </c>
      <c r="BD50" s="19">
        <f t="shared" si="134"/>
        <v>0.43127345890410956</v>
      </c>
      <c r="BE50" s="19">
        <f t="shared" si="135"/>
        <v>0.91586800000000002</v>
      </c>
      <c r="BF50" s="31">
        <v>25200</v>
      </c>
      <c r="BG50" s="31">
        <v>27468</v>
      </c>
      <c r="BH50" s="6"/>
      <c r="BI50" s="19">
        <f t="shared" si="242"/>
        <v>1.0900000000000001</v>
      </c>
      <c r="BJ50" s="19" t="str">
        <f t="shared" si="136"/>
        <v xml:space="preserve"> </v>
      </c>
      <c r="BK50" s="31">
        <v>0</v>
      </c>
      <c r="BL50" s="31">
        <v>0</v>
      </c>
      <c r="BM50" s="20"/>
      <c r="BN50" s="19" t="str">
        <f t="shared" si="270"/>
        <v xml:space="preserve"> </v>
      </c>
      <c r="BO50" s="19" t="str">
        <f t="shared" si="137"/>
        <v xml:space="preserve"> </v>
      </c>
      <c r="BP50" s="31">
        <v>0</v>
      </c>
      <c r="BQ50" s="31">
        <v>0</v>
      </c>
      <c r="BR50" s="20"/>
      <c r="BS50" s="19" t="str">
        <f t="shared" si="243"/>
        <v xml:space="preserve"> </v>
      </c>
      <c r="BT50" s="19" t="str">
        <f t="shared" si="171"/>
        <v xml:space="preserve"> </v>
      </c>
      <c r="BU50" s="31">
        <v>0</v>
      </c>
      <c r="BV50" s="31">
        <v>0</v>
      </c>
      <c r="BW50" s="6"/>
      <c r="BX50" s="19" t="str">
        <f t="shared" si="244"/>
        <v xml:space="preserve"> </v>
      </c>
      <c r="BY50" s="19" t="str">
        <f t="shared" si="139"/>
        <v xml:space="preserve"> </v>
      </c>
      <c r="BZ50" s="31"/>
      <c r="CA50" s="31"/>
      <c r="CB50" s="6"/>
      <c r="CC50" s="19" t="str">
        <f t="shared" ref="CC50:CC76" si="284">IF(CA50&lt;=0," ",IF(BZ50&lt;=0," ",IF(CA50/BZ50*100&gt;200,"СВ.200",CA50/BZ50)))</f>
        <v xml:space="preserve"> </v>
      </c>
      <c r="CD50" s="19" t="str">
        <f t="shared" si="140"/>
        <v xml:space="preserve"> </v>
      </c>
      <c r="CE50" s="18">
        <f t="shared" si="277"/>
        <v>0</v>
      </c>
      <c r="CF50" s="18">
        <f t="shared" si="278"/>
        <v>0</v>
      </c>
      <c r="CG50" s="6"/>
      <c r="CH50" s="19" t="str">
        <f t="shared" si="141"/>
        <v xml:space="preserve"> </v>
      </c>
      <c r="CI50" s="19" t="str">
        <f t="shared" si="157"/>
        <v xml:space="preserve"> </v>
      </c>
      <c r="CJ50" s="31"/>
      <c r="CK50" s="31"/>
      <c r="CL50" s="20"/>
      <c r="CM50" s="19" t="str">
        <f t="shared" si="142"/>
        <v xml:space="preserve"> </v>
      </c>
      <c r="CN50" s="19" t="str">
        <f t="shared" si="143"/>
        <v xml:space="preserve"> </v>
      </c>
      <c r="CO50" s="31"/>
      <c r="CP50" s="31"/>
      <c r="CQ50" s="20"/>
      <c r="CR50" s="19" t="str">
        <f t="shared" si="144"/>
        <v xml:space="preserve"> </v>
      </c>
      <c r="CS50" s="19" t="str">
        <f t="shared" si="145"/>
        <v xml:space="preserve"> </v>
      </c>
      <c r="CT50" s="31"/>
      <c r="CU50" s="31"/>
      <c r="CV50" s="20"/>
      <c r="CW50" s="19" t="str">
        <f t="shared" si="146"/>
        <v xml:space="preserve"> </v>
      </c>
      <c r="CX50" s="19" t="str">
        <f t="shared" si="147"/>
        <v xml:space="preserve"> </v>
      </c>
      <c r="CY50" s="31"/>
      <c r="CZ50" s="31"/>
      <c r="DA50" s="20"/>
      <c r="DB50" s="19" t="str">
        <f t="shared" si="245"/>
        <v xml:space="preserve"> </v>
      </c>
      <c r="DC50" s="19" t="str">
        <f t="shared" si="148"/>
        <v xml:space="preserve"> </v>
      </c>
      <c r="DD50" s="31"/>
      <c r="DE50" s="31"/>
      <c r="DF50" s="6"/>
      <c r="DG50" s="19" t="str">
        <f t="shared" si="246"/>
        <v xml:space="preserve"> </v>
      </c>
      <c r="DH50" s="19" t="str">
        <f t="shared" si="149"/>
        <v xml:space="preserve"> </v>
      </c>
      <c r="DI50" s="31">
        <v>-1200.74</v>
      </c>
      <c r="DJ50" s="20"/>
      <c r="DK50" s="19" t="str">
        <f t="shared" si="150"/>
        <v xml:space="preserve"> </v>
      </c>
      <c r="DL50" s="31"/>
      <c r="DM50" s="31"/>
      <c r="DN50" s="20"/>
      <c r="DO50" s="19" t="str">
        <f t="shared" si="248"/>
        <v xml:space="preserve"> </v>
      </c>
      <c r="DP50" s="19" t="str">
        <f t="shared" si="151"/>
        <v xml:space="preserve"> </v>
      </c>
    </row>
    <row r="51" spans="1:120" s="59" customFormat="1" ht="15.75" customHeight="1" outlineLevel="1" x14ac:dyDescent="0.25">
      <c r="A51" s="11">
        <f t="shared" ref="A51:A55" si="285">A50+1</f>
        <v>39</v>
      </c>
      <c r="B51" s="5" t="s">
        <v>82</v>
      </c>
      <c r="C51" s="18">
        <f t="shared" si="274"/>
        <v>2725000</v>
      </c>
      <c r="D51" s="18">
        <f t="shared" si="274"/>
        <v>915650.1399999999</v>
      </c>
      <c r="E51" s="18">
        <f t="shared" si="274"/>
        <v>990572.71</v>
      </c>
      <c r="F51" s="19">
        <f t="shared" si="233"/>
        <v>0.33601839999999994</v>
      </c>
      <c r="G51" s="19">
        <f t="shared" si="123"/>
        <v>0.92436439118133984</v>
      </c>
      <c r="H51" s="10">
        <f t="shared" si="279"/>
        <v>2545000</v>
      </c>
      <c r="I51" s="14">
        <f t="shared" si="279"/>
        <v>903146.46999999986</v>
      </c>
      <c r="J51" s="10">
        <f>Y51++AI51+O51+AD51+AN51+T51</f>
        <v>952590.27999999991</v>
      </c>
      <c r="K51" s="19">
        <f t="shared" si="234"/>
        <v>0.35487091159135553</v>
      </c>
      <c r="L51" s="19">
        <f t="shared" si="125"/>
        <v>0.948095407817934</v>
      </c>
      <c r="M51" s="31">
        <v>491000</v>
      </c>
      <c r="N51" s="31">
        <v>222954.47</v>
      </c>
      <c r="O51" s="31">
        <v>214176.92</v>
      </c>
      <c r="P51" s="19">
        <f t="shared" si="235"/>
        <v>0.45408242362525458</v>
      </c>
      <c r="Q51" s="19">
        <f t="shared" si="126"/>
        <v>1.0409827071936602</v>
      </c>
      <c r="R51" s="31"/>
      <c r="S51" s="31"/>
      <c r="T51" s="20"/>
      <c r="U51" s="19" t="str">
        <f>IF(S51&lt;=0," ",IF(R51&lt;=0," ",IF(S51/R51*100&gt;200,"СВ.200",S51/R51)))</f>
        <v xml:space="preserve"> </v>
      </c>
      <c r="V51" s="19" t="str">
        <f t="shared" si="280"/>
        <v xml:space="preserve"> </v>
      </c>
      <c r="W51" s="31">
        <v>11000</v>
      </c>
      <c r="X51" s="31">
        <v>14657.7</v>
      </c>
      <c r="Y51" s="31">
        <v>10913.7</v>
      </c>
      <c r="Z51" s="19">
        <f t="shared" si="237"/>
        <v>1.3325181818181819</v>
      </c>
      <c r="AA51" s="19">
        <f>IF(X51=0," ",IF(X51/Y51*100&gt;200,"св.200",X51/Y51))</f>
        <v>1.3430550592374721</v>
      </c>
      <c r="AB51" s="31">
        <v>65000</v>
      </c>
      <c r="AC51" s="31">
        <v>-195.16</v>
      </c>
      <c r="AD51" s="31">
        <v>6714.58</v>
      </c>
      <c r="AE51" s="19" t="str">
        <f t="shared" si="238"/>
        <v xml:space="preserve"> </v>
      </c>
      <c r="AF51" s="19">
        <f t="shared" si="129"/>
        <v>-2.9065109061177319E-2</v>
      </c>
      <c r="AG51" s="31">
        <v>1977000</v>
      </c>
      <c r="AH51" s="31">
        <v>665729.46</v>
      </c>
      <c r="AI51" s="31">
        <v>720485.08</v>
      </c>
      <c r="AJ51" s="19">
        <f t="shared" si="239"/>
        <v>0.33673720789074352</v>
      </c>
      <c r="AK51" s="19">
        <f t="shared" si="130"/>
        <v>0.92400172950146309</v>
      </c>
      <c r="AL51" s="31">
        <v>1000</v>
      </c>
      <c r="AM51" s="31">
        <v>0</v>
      </c>
      <c r="AN51" s="31">
        <v>300</v>
      </c>
      <c r="AO51" s="19" t="str">
        <f t="shared" ref="AO51:AO76" si="286">IF(AM51&lt;=0," ",IF(AL51&lt;=0," ",IF(AM51/AL51*100&gt;200,"СВ.200",AM51/AL51)))</f>
        <v xml:space="preserve"> </v>
      </c>
      <c r="AP51" s="19">
        <f t="shared" si="131"/>
        <v>0</v>
      </c>
      <c r="AQ51" s="6">
        <f t="shared" si="281"/>
        <v>180000</v>
      </c>
      <c r="AR51" s="6">
        <f t="shared" si="282"/>
        <v>12503.67</v>
      </c>
      <c r="AS51" s="6">
        <f t="shared" si="283"/>
        <v>37982.43</v>
      </c>
      <c r="AT51" s="19">
        <f>IF(AR51&lt;=0," ",IF(AQ51&lt;=0," ",IF(AR51/AQ51*100&gt;200,"СВ.200",AR51/AQ51)))</f>
        <v>6.9464833333333337E-2</v>
      </c>
      <c r="AU51" s="19">
        <f>IF(AR51=0," ",IF(AR51/AS51*100&gt;200,"св.200",AR51/AS51))</f>
        <v>0.32919615727587731</v>
      </c>
      <c r="AV51" s="31"/>
      <c r="AW51" s="31"/>
      <c r="AX51" s="6"/>
      <c r="AY51" s="19" t="str">
        <f t="shared" si="241"/>
        <v xml:space="preserve"> </v>
      </c>
      <c r="AZ51" s="19" t="str">
        <f t="shared" si="133"/>
        <v xml:space="preserve"> </v>
      </c>
      <c r="BA51" s="31">
        <v>30000</v>
      </c>
      <c r="BB51" s="31">
        <v>0</v>
      </c>
      <c r="BC51" s="20">
        <v>33.840000000000003</v>
      </c>
      <c r="BD51" s="19" t="str">
        <f t="shared" si="134"/>
        <v xml:space="preserve"> </v>
      </c>
      <c r="BE51" s="19">
        <f t="shared" si="135"/>
        <v>0</v>
      </c>
      <c r="BF51" s="31">
        <v>0</v>
      </c>
      <c r="BG51" s="31">
        <v>0</v>
      </c>
      <c r="BH51" s="31"/>
      <c r="BI51" s="19" t="str">
        <f t="shared" si="242"/>
        <v xml:space="preserve"> </v>
      </c>
      <c r="BJ51" s="19" t="str">
        <f t="shared" si="136"/>
        <v xml:space="preserve"> </v>
      </c>
      <c r="BK51" s="31">
        <v>50000</v>
      </c>
      <c r="BL51" s="31">
        <v>0</v>
      </c>
      <c r="BM51" s="20">
        <v>3650</v>
      </c>
      <c r="BN51" s="19" t="str">
        <f t="shared" si="270"/>
        <v xml:space="preserve"> </v>
      </c>
      <c r="BO51" s="19">
        <f t="shared" si="137"/>
        <v>0</v>
      </c>
      <c r="BP51" s="31">
        <v>0</v>
      </c>
      <c r="BQ51" s="31">
        <v>0</v>
      </c>
      <c r="BR51" s="20"/>
      <c r="BS51" s="19" t="str">
        <f t="shared" si="243"/>
        <v xml:space="preserve"> </v>
      </c>
      <c r="BT51" s="19" t="str">
        <f t="shared" si="171"/>
        <v xml:space="preserve"> </v>
      </c>
      <c r="BU51" s="31">
        <v>0</v>
      </c>
      <c r="BV51" s="31">
        <v>8183.67</v>
      </c>
      <c r="BW51" s="31">
        <v>29978.59</v>
      </c>
      <c r="BX51" s="19" t="str">
        <f t="shared" si="244"/>
        <v xml:space="preserve"> </v>
      </c>
      <c r="BY51" s="19">
        <f t="shared" si="139"/>
        <v>0.27298381945248257</v>
      </c>
      <c r="BZ51" s="31"/>
      <c r="CA51" s="31"/>
      <c r="CB51" s="6"/>
      <c r="CC51" s="19" t="str">
        <f t="shared" si="284"/>
        <v xml:space="preserve"> </v>
      </c>
      <c r="CD51" s="19" t="str">
        <f t="shared" si="140"/>
        <v xml:space="preserve"> </v>
      </c>
      <c r="CE51" s="18">
        <f t="shared" si="277"/>
        <v>100000</v>
      </c>
      <c r="CF51" s="18">
        <f t="shared" si="278"/>
        <v>0</v>
      </c>
      <c r="CG51" s="6"/>
      <c r="CH51" s="19" t="str">
        <f t="shared" si="141"/>
        <v xml:space="preserve"> </v>
      </c>
      <c r="CI51" s="19" t="str">
        <f t="shared" si="157"/>
        <v xml:space="preserve"> </v>
      </c>
      <c r="CJ51" s="31"/>
      <c r="CK51" s="31"/>
      <c r="CL51" s="20"/>
      <c r="CM51" s="19" t="str">
        <f t="shared" si="142"/>
        <v xml:space="preserve"> </v>
      </c>
      <c r="CN51" s="19" t="str">
        <f t="shared" si="143"/>
        <v xml:space="preserve"> </v>
      </c>
      <c r="CO51" s="31">
        <v>100000</v>
      </c>
      <c r="CP51" s="31">
        <v>0</v>
      </c>
      <c r="CQ51" s="20"/>
      <c r="CR51" s="19" t="str">
        <f t="shared" si="144"/>
        <v xml:space="preserve"> </v>
      </c>
      <c r="CS51" s="19" t="str">
        <f t="shared" si="145"/>
        <v xml:space="preserve"> </v>
      </c>
      <c r="CT51" s="31"/>
      <c r="CU51" s="31"/>
      <c r="CV51" s="20"/>
      <c r="CW51" s="19" t="str">
        <f t="shared" si="146"/>
        <v xml:space="preserve"> </v>
      </c>
      <c r="CX51" s="19" t="str">
        <f t="shared" si="147"/>
        <v xml:space="preserve"> </v>
      </c>
      <c r="CY51" s="31"/>
      <c r="CZ51" s="31"/>
      <c r="DA51" s="20"/>
      <c r="DB51" s="19" t="str">
        <f t="shared" si="245"/>
        <v xml:space="preserve"> </v>
      </c>
      <c r="DC51" s="19" t="str">
        <f t="shared" si="148"/>
        <v xml:space="preserve"> </v>
      </c>
      <c r="DD51" s="31"/>
      <c r="DE51" s="31"/>
      <c r="DF51" s="6"/>
      <c r="DG51" s="19" t="str">
        <f t="shared" si="246"/>
        <v xml:space="preserve"> </v>
      </c>
      <c r="DH51" s="19" t="str">
        <f>IF(DE51=0," ",IF(DE51/DF51*100&gt;200,"св.200",DE51/DF51))</f>
        <v xml:space="preserve"> </v>
      </c>
      <c r="DI51" s="31"/>
      <c r="DJ51" s="20"/>
      <c r="DK51" s="19" t="str">
        <f t="shared" si="150"/>
        <v xml:space="preserve"> </v>
      </c>
      <c r="DL51" s="31">
        <v>0</v>
      </c>
      <c r="DM51" s="31">
        <v>4320</v>
      </c>
      <c r="DN51" s="20">
        <v>4320</v>
      </c>
      <c r="DO51" s="19" t="str">
        <f t="shared" si="248"/>
        <v xml:space="preserve"> </v>
      </c>
      <c r="DP51" s="19">
        <f t="shared" si="151"/>
        <v>1</v>
      </c>
    </row>
    <row r="52" spans="1:120" s="59" customFormat="1" ht="15.75" customHeight="1" outlineLevel="1" x14ac:dyDescent="0.25">
      <c r="A52" s="11">
        <f t="shared" si="285"/>
        <v>40</v>
      </c>
      <c r="B52" s="5" t="s">
        <v>9</v>
      </c>
      <c r="C52" s="18">
        <f t="shared" si="274"/>
        <v>230300</v>
      </c>
      <c r="D52" s="18">
        <f t="shared" si="274"/>
        <v>164515.33000000002</v>
      </c>
      <c r="E52" s="18">
        <f t="shared" si="274"/>
        <v>117007.41</v>
      </c>
      <c r="F52" s="19">
        <f t="shared" si="233"/>
        <v>0.71435227963525838</v>
      </c>
      <c r="G52" s="19">
        <f t="shared" si="123"/>
        <v>1.4060248833813176</v>
      </c>
      <c r="H52" s="10">
        <f t="shared" si="279"/>
        <v>230300</v>
      </c>
      <c r="I52" s="14">
        <f t="shared" si="279"/>
        <v>164515.33000000002</v>
      </c>
      <c r="J52" s="10">
        <f>Y52++AI52+O52+AD52+AN52+T52</f>
        <v>117007.41</v>
      </c>
      <c r="K52" s="19">
        <f t="shared" si="234"/>
        <v>0.71435227963525838</v>
      </c>
      <c r="L52" s="19">
        <f t="shared" si="125"/>
        <v>1.4060248833813176</v>
      </c>
      <c r="M52" s="31">
        <v>43000</v>
      </c>
      <c r="N52" s="31">
        <v>20749.95</v>
      </c>
      <c r="O52" s="31">
        <v>21528.35</v>
      </c>
      <c r="P52" s="19">
        <f t="shared" si="235"/>
        <v>0.48255697674418607</v>
      </c>
      <c r="Q52" s="19">
        <f t="shared" si="126"/>
        <v>0.96384302559183599</v>
      </c>
      <c r="R52" s="31"/>
      <c r="S52" s="31"/>
      <c r="T52" s="20"/>
      <c r="U52" s="19" t="str">
        <f>IF(S52&lt;=0," ",IF(R52&lt;=0," ",IF(S52/R52*100&gt;200,"СВ.200",S52/R52)))</f>
        <v xml:space="preserve"> </v>
      </c>
      <c r="V52" s="19" t="str">
        <f t="shared" si="280"/>
        <v xml:space="preserve"> </v>
      </c>
      <c r="W52" s="31">
        <v>0</v>
      </c>
      <c r="X52" s="31">
        <v>0</v>
      </c>
      <c r="Y52" s="31">
        <v>0</v>
      </c>
      <c r="Z52" s="19" t="str">
        <f t="shared" si="237"/>
        <v xml:space="preserve"> </v>
      </c>
      <c r="AA52" s="19" t="str">
        <f>IF(X52=0," ",IF(X52/Y52*100&gt;200,"св.200",X52/Y52))</f>
        <v xml:space="preserve"> </v>
      </c>
      <c r="AB52" s="31">
        <v>3600</v>
      </c>
      <c r="AC52" s="31">
        <v>1547.72</v>
      </c>
      <c r="AD52" s="31">
        <v>562.38</v>
      </c>
      <c r="AE52" s="19">
        <f t="shared" si="238"/>
        <v>0.42992222222222221</v>
      </c>
      <c r="AF52" s="19" t="str">
        <f t="shared" si="129"/>
        <v>св.200</v>
      </c>
      <c r="AG52" s="31">
        <v>183700</v>
      </c>
      <c r="AH52" s="31">
        <v>142217.66</v>
      </c>
      <c r="AI52" s="31">
        <v>94916.68</v>
      </c>
      <c r="AJ52" s="19">
        <f t="shared" si="239"/>
        <v>0.7741843222645618</v>
      </c>
      <c r="AK52" s="19">
        <f t="shared" si="130"/>
        <v>1.4983421249036526</v>
      </c>
      <c r="AL52" s="31">
        <v>0</v>
      </c>
      <c r="AM52" s="31">
        <v>0</v>
      </c>
      <c r="AN52" s="31">
        <v>0</v>
      </c>
      <c r="AO52" s="19" t="str">
        <f t="shared" si="286"/>
        <v xml:space="preserve"> </v>
      </c>
      <c r="AP52" s="19" t="str">
        <f t="shared" si="131"/>
        <v xml:space="preserve"> </v>
      </c>
      <c r="AQ52" s="6">
        <f t="shared" si="281"/>
        <v>0</v>
      </c>
      <c r="AR52" s="6">
        <f t="shared" si="282"/>
        <v>0</v>
      </c>
      <c r="AS52" s="6">
        <f t="shared" si="283"/>
        <v>0</v>
      </c>
      <c r="AT52" s="19" t="str">
        <f t="shared" si="240"/>
        <v xml:space="preserve"> </v>
      </c>
      <c r="AU52" s="19" t="str">
        <f t="shared" si="132"/>
        <v xml:space="preserve"> </v>
      </c>
      <c r="AV52" s="31"/>
      <c r="AW52" s="31"/>
      <c r="AX52" s="6"/>
      <c r="AY52" s="19" t="str">
        <f t="shared" si="241"/>
        <v xml:space="preserve"> </v>
      </c>
      <c r="AZ52" s="19" t="str">
        <f t="shared" si="133"/>
        <v xml:space="preserve"> </v>
      </c>
      <c r="BA52" s="31">
        <v>0</v>
      </c>
      <c r="BB52" s="31">
        <v>0</v>
      </c>
      <c r="BC52" s="20"/>
      <c r="BD52" s="19" t="str">
        <f t="shared" si="134"/>
        <v xml:space="preserve"> </v>
      </c>
      <c r="BE52" s="19" t="str">
        <f t="shared" si="135"/>
        <v xml:space="preserve"> </v>
      </c>
      <c r="BF52" s="31">
        <v>0</v>
      </c>
      <c r="BG52" s="31">
        <v>0</v>
      </c>
      <c r="BH52" s="31"/>
      <c r="BI52" s="19" t="str">
        <f t="shared" si="242"/>
        <v xml:space="preserve"> </v>
      </c>
      <c r="BJ52" s="19" t="str">
        <f t="shared" si="136"/>
        <v xml:space="preserve"> </v>
      </c>
      <c r="BK52" s="31">
        <v>0</v>
      </c>
      <c r="BL52" s="31">
        <v>0</v>
      </c>
      <c r="BM52" s="20"/>
      <c r="BN52" s="19" t="str">
        <f t="shared" si="270"/>
        <v xml:space="preserve"> </v>
      </c>
      <c r="BO52" s="19" t="str">
        <f t="shared" si="137"/>
        <v xml:space="preserve"> </v>
      </c>
      <c r="BP52" s="31">
        <v>0</v>
      </c>
      <c r="BQ52" s="31">
        <v>0</v>
      </c>
      <c r="BR52" s="20"/>
      <c r="BS52" s="19" t="str">
        <f t="shared" si="243"/>
        <v xml:space="preserve"> </v>
      </c>
      <c r="BT52" s="19" t="str">
        <f t="shared" si="171"/>
        <v xml:space="preserve"> </v>
      </c>
      <c r="BU52" s="31">
        <v>0</v>
      </c>
      <c r="BV52" s="31">
        <v>0</v>
      </c>
      <c r="BW52" s="31"/>
      <c r="BX52" s="19" t="str">
        <f t="shared" si="244"/>
        <v xml:space="preserve"> </v>
      </c>
      <c r="BY52" s="19" t="str">
        <f t="shared" si="139"/>
        <v xml:space="preserve"> </v>
      </c>
      <c r="BZ52" s="31"/>
      <c r="CA52" s="31"/>
      <c r="CB52" s="6"/>
      <c r="CC52" s="19" t="str">
        <f t="shared" si="284"/>
        <v xml:space="preserve"> </v>
      </c>
      <c r="CD52" s="19" t="str">
        <f t="shared" si="140"/>
        <v xml:space="preserve"> </v>
      </c>
      <c r="CE52" s="18">
        <f t="shared" si="277"/>
        <v>0</v>
      </c>
      <c r="CF52" s="18">
        <f t="shared" si="278"/>
        <v>0</v>
      </c>
      <c r="CG52" s="6"/>
      <c r="CH52" s="19" t="str">
        <f t="shared" si="141"/>
        <v xml:space="preserve"> </v>
      </c>
      <c r="CI52" s="19" t="str">
        <f t="shared" si="157"/>
        <v xml:space="preserve"> </v>
      </c>
      <c r="CJ52" s="31"/>
      <c r="CK52" s="31"/>
      <c r="CL52" s="20"/>
      <c r="CM52" s="19" t="str">
        <f t="shared" si="142"/>
        <v xml:space="preserve"> </v>
      </c>
      <c r="CN52" s="19" t="str">
        <f t="shared" si="143"/>
        <v xml:space="preserve"> </v>
      </c>
      <c r="CO52" s="31"/>
      <c r="CP52" s="31"/>
      <c r="CQ52" s="20"/>
      <c r="CR52" s="19" t="str">
        <f t="shared" si="144"/>
        <v xml:space="preserve"> </v>
      </c>
      <c r="CS52" s="19" t="str">
        <f t="shared" si="145"/>
        <v xml:space="preserve"> </v>
      </c>
      <c r="CT52" s="31"/>
      <c r="CU52" s="31"/>
      <c r="CV52" s="20"/>
      <c r="CW52" s="19" t="str">
        <f t="shared" si="146"/>
        <v xml:space="preserve"> </v>
      </c>
      <c r="CX52" s="19" t="str">
        <f t="shared" si="147"/>
        <v xml:space="preserve"> </v>
      </c>
      <c r="CY52" s="31"/>
      <c r="CZ52" s="31"/>
      <c r="DA52" s="20"/>
      <c r="DB52" s="19" t="str">
        <f t="shared" si="245"/>
        <v xml:space="preserve"> </v>
      </c>
      <c r="DC52" s="19" t="str">
        <f t="shared" si="148"/>
        <v xml:space="preserve"> </v>
      </c>
      <c r="DD52" s="31"/>
      <c r="DE52" s="31"/>
      <c r="DF52" s="6"/>
      <c r="DG52" s="19" t="str">
        <f t="shared" si="246"/>
        <v xml:space="preserve"> </v>
      </c>
      <c r="DH52" s="19" t="str">
        <f t="shared" si="149"/>
        <v xml:space="preserve"> </v>
      </c>
      <c r="DI52" s="31"/>
      <c r="DJ52" s="20"/>
      <c r="DK52" s="19" t="str">
        <f t="shared" si="150"/>
        <v xml:space="preserve"> </v>
      </c>
      <c r="DL52" s="31">
        <v>0</v>
      </c>
      <c r="DM52" s="31">
        <v>0</v>
      </c>
      <c r="DN52" s="20"/>
      <c r="DO52" s="19" t="str">
        <f t="shared" si="248"/>
        <v xml:space="preserve"> </v>
      </c>
      <c r="DP52" s="19" t="str">
        <f t="shared" si="151"/>
        <v xml:space="preserve"> </v>
      </c>
    </row>
    <row r="53" spans="1:120" s="59" customFormat="1" ht="15.75" customHeight="1" outlineLevel="1" x14ac:dyDescent="0.25">
      <c r="A53" s="11">
        <f t="shared" si="285"/>
        <v>41</v>
      </c>
      <c r="B53" s="5" t="s">
        <v>43</v>
      </c>
      <c r="C53" s="50">
        <f t="shared" si="274"/>
        <v>1719310</v>
      </c>
      <c r="D53" s="18">
        <f t="shared" si="274"/>
        <v>653769.78</v>
      </c>
      <c r="E53" s="18">
        <f t="shared" si="274"/>
        <v>736270.32000000007</v>
      </c>
      <c r="F53" s="19">
        <f t="shared" si="233"/>
        <v>0.38025125195572645</v>
      </c>
      <c r="G53" s="19">
        <f t="shared" si="123"/>
        <v>0.88794802973994658</v>
      </c>
      <c r="H53" s="10">
        <f t="shared" si="279"/>
        <v>1625000</v>
      </c>
      <c r="I53" s="14">
        <f t="shared" si="279"/>
        <v>581879.03</v>
      </c>
      <c r="J53" s="10">
        <f>Y53++AI53+O53+AD53+AN53+T53</f>
        <v>657117.2300000001</v>
      </c>
      <c r="K53" s="19">
        <f t="shared" si="234"/>
        <v>0.3580794030769231</v>
      </c>
      <c r="L53" s="19">
        <f t="shared" si="125"/>
        <v>0.88550262180767947</v>
      </c>
      <c r="M53" s="31">
        <v>725000</v>
      </c>
      <c r="N53" s="31">
        <v>279252.18</v>
      </c>
      <c r="O53" s="31">
        <v>351926.86</v>
      </c>
      <c r="P53" s="19">
        <f t="shared" si="235"/>
        <v>0.38517542068965516</v>
      </c>
      <c r="Q53" s="19">
        <f t="shared" si="126"/>
        <v>0.79349493244136016</v>
      </c>
      <c r="R53" s="31"/>
      <c r="S53" s="31"/>
      <c r="T53" s="20"/>
      <c r="U53" s="19" t="str">
        <f>IF(S53&lt;=0," ",IF(R53&lt;=0," ",IF(S53/R53*100&gt;200,"СВ.200",S53/R53)))</f>
        <v xml:space="preserve"> </v>
      </c>
      <c r="V53" s="19" t="str">
        <f t="shared" si="280"/>
        <v xml:space="preserve"> </v>
      </c>
      <c r="W53" s="31">
        <v>0</v>
      </c>
      <c r="X53" s="31">
        <v>0</v>
      </c>
      <c r="Y53" s="31">
        <v>0</v>
      </c>
      <c r="Z53" s="19" t="str">
        <f t="shared" si="237"/>
        <v xml:space="preserve"> </v>
      </c>
      <c r="AA53" s="19" t="str">
        <f t="shared" si="128"/>
        <v xml:space="preserve"> </v>
      </c>
      <c r="AB53" s="31">
        <v>165000</v>
      </c>
      <c r="AC53" s="31">
        <v>6787.71</v>
      </c>
      <c r="AD53" s="31">
        <v>4575.93</v>
      </c>
      <c r="AE53" s="19">
        <f t="shared" si="238"/>
        <v>4.1137636363636362E-2</v>
      </c>
      <c r="AF53" s="19">
        <f t="shared" si="129"/>
        <v>1.4833509253856592</v>
      </c>
      <c r="AG53" s="31">
        <v>730000</v>
      </c>
      <c r="AH53" s="31">
        <v>293689.14</v>
      </c>
      <c r="AI53" s="31">
        <v>298189.44</v>
      </c>
      <c r="AJ53" s="19">
        <f t="shared" si="239"/>
        <v>0.40231389041095894</v>
      </c>
      <c r="AK53" s="19">
        <f t="shared" si="130"/>
        <v>0.98490791625618934</v>
      </c>
      <c r="AL53" s="31">
        <v>5000</v>
      </c>
      <c r="AM53" s="31">
        <v>2150</v>
      </c>
      <c r="AN53" s="31">
        <v>2425</v>
      </c>
      <c r="AO53" s="19">
        <f t="shared" si="286"/>
        <v>0.43</v>
      </c>
      <c r="AP53" s="19">
        <f t="shared" si="131"/>
        <v>0.88659793814432986</v>
      </c>
      <c r="AQ53" s="6">
        <f>AV53+BA53+BF53+BK53+BP53+BU53+BZ53+CE53+CY53+DD53+DL53+CT53+910</f>
        <v>94310</v>
      </c>
      <c r="AR53" s="6">
        <f t="shared" si="282"/>
        <v>71890.75</v>
      </c>
      <c r="AS53" s="6">
        <f t="shared" si="283"/>
        <v>79153.09</v>
      </c>
      <c r="AT53" s="19">
        <f t="shared" si="240"/>
        <v>0.76228130633018765</v>
      </c>
      <c r="AU53" s="19">
        <f t="shared" si="132"/>
        <v>0.90824944420994813</v>
      </c>
      <c r="AV53" s="31"/>
      <c r="AW53" s="31"/>
      <c r="AX53" s="6"/>
      <c r="AY53" s="19" t="str">
        <f t="shared" si="241"/>
        <v xml:space="preserve"> </v>
      </c>
      <c r="AZ53" s="19" t="str">
        <f t="shared" si="133"/>
        <v xml:space="preserve"> </v>
      </c>
      <c r="BA53" s="31">
        <v>7150</v>
      </c>
      <c r="BB53" s="31">
        <v>0</v>
      </c>
      <c r="BC53" s="20">
        <v>7143.66</v>
      </c>
      <c r="BD53" s="19" t="str">
        <f t="shared" si="134"/>
        <v xml:space="preserve"> </v>
      </c>
      <c r="BE53" s="19">
        <f t="shared" si="135"/>
        <v>0</v>
      </c>
      <c r="BF53" s="31">
        <v>5050</v>
      </c>
      <c r="BG53" s="31">
        <v>1077.44</v>
      </c>
      <c r="BH53" s="31"/>
      <c r="BI53" s="19">
        <f t="shared" si="242"/>
        <v>0.21335445544554457</v>
      </c>
      <c r="BJ53" s="19" t="str">
        <f t="shared" si="136"/>
        <v xml:space="preserve"> </v>
      </c>
      <c r="BK53" s="31">
        <v>6850</v>
      </c>
      <c r="BL53" s="31">
        <v>2789.27</v>
      </c>
      <c r="BM53" s="31">
        <v>8118.32</v>
      </c>
      <c r="BN53" s="19">
        <f t="shared" si="270"/>
        <v>0.40719270072992703</v>
      </c>
      <c r="BO53" s="19">
        <f t="shared" si="137"/>
        <v>0.34357724258220912</v>
      </c>
      <c r="BP53" s="31">
        <v>66000</v>
      </c>
      <c r="BQ53" s="31">
        <v>37951.53</v>
      </c>
      <c r="BR53" s="31">
        <v>22643.51</v>
      </c>
      <c r="BS53" s="19">
        <f t="shared" si="243"/>
        <v>0.57502318181818179</v>
      </c>
      <c r="BT53" s="19">
        <f t="shared" si="171"/>
        <v>1.6760444825029335</v>
      </c>
      <c r="BU53" s="31">
        <v>5200</v>
      </c>
      <c r="BV53" s="31">
        <v>24119.91</v>
      </c>
      <c r="BW53" s="31">
        <v>33021</v>
      </c>
      <c r="BX53" s="19" t="str">
        <f t="shared" si="244"/>
        <v>СВ.200</v>
      </c>
      <c r="BY53" s="19">
        <f t="shared" si="139"/>
        <v>0.73044153720359772</v>
      </c>
      <c r="BZ53" s="31"/>
      <c r="CA53" s="31"/>
      <c r="CB53" s="6"/>
      <c r="CC53" s="19" t="str">
        <f t="shared" si="284"/>
        <v xml:space="preserve"> </v>
      </c>
      <c r="CD53" s="19" t="str">
        <f t="shared" si="140"/>
        <v xml:space="preserve"> </v>
      </c>
      <c r="CE53" s="18">
        <f t="shared" si="277"/>
        <v>0</v>
      </c>
      <c r="CF53" s="18">
        <f t="shared" si="278"/>
        <v>0</v>
      </c>
      <c r="CG53" s="6"/>
      <c r="CH53" s="19" t="str">
        <f t="shared" si="141"/>
        <v xml:space="preserve"> </v>
      </c>
      <c r="CI53" s="19" t="str">
        <f t="shared" si="157"/>
        <v xml:space="preserve"> </v>
      </c>
      <c r="CJ53" s="31"/>
      <c r="CK53" s="31"/>
      <c r="CL53" s="20"/>
      <c r="CM53" s="19" t="str">
        <f t="shared" si="142"/>
        <v xml:space="preserve"> </v>
      </c>
      <c r="CN53" s="19" t="str">
        <f t="shared" si="143"/>
        <v xml:space="preserve"> </v>
      </c>
      <c r="CO53" s="31"/>
      <c r="CP53" s="31"/>
      <c r="CQ53" s="20"/>
      <c r="CR53" s="19" t="str">
        <f t="shared" si="144"/>
        <v xml:space="preserve"> </v>
      </c>
      <c r="CS53" s="19" t="str">
        <f t="shared" si="145"/>
        <v xml:space="preserve"> </v>
      </c>
      <c r="CT53" s="31"/>
      <c r="CU53" s="31"/>
      <c r="CV53" s="20"/>
      <c r="CW53" s="19" t="str">
        <f t="shared" si="146"/>
        <v xml:space="preserve"> </v>
      </c>
      <c r="CX53" s="19" t="str">
        <f t="shared" si="147"/>
        <v xml:space="preserve"> </v>
      </c>
      <c r="CY53" s="31"/>
      <c r="CZ53" s="31"/>
      <c r="DA53" s="20"/>
      <c r="DB53" s="19" t="str">
        <f t="shared" si="245"/>
        <v xml:space="preserve"> </v>
      </c>
      <c r="DC53" s="19" t="str">
        <f t="shared" si="148"/>
        <v xml:space="preserve"> </v>
      </c>
      <c r="DD53" s="31"/>
      <c r="DE53" s="31"/>
      <c r="DF53" s="6">
        <v>5000</v>
      </c>
      <c r="DG53" s="19" t="str">
        <f t="shared" si="246"/>
        <v xml:space="preserve"> </v>
      </c>
      <c r="DH53" s="19">
        <f t="shared" si="149"/>
        <v>0</v>
      </c>
      <c r="DI53" s="31"/>
      <c r="DJ53" s="20">
        <v>100</v>
      </c>
      <c r="DK53" s="19" t="str">
        <f>IF(DI53=0," ",IF(DI53/DJ53*100&gt;200,"св.200",DI53/DJ53))</f>
        <v xml:space="preserve"> </v>
      </c>
      <c r="DL53" s="31">
        <v>3150</v>
      </c>
      <c r="DM53" s="31">
        <v>5952.6</v>
      </c>
      <c r="DN53" s="20">
        <v>3126.6</v>
      </c>
      <c r="DO53" s="19">
        <f t="shared" si="248"/>
        <v>1.8897142857142859</v>
      </c>
      <c r="DP53" s="19">
        <f t="shared" si="151"/>
        <v>1.9038572251007486</v>
      </c>
    </row>
    <row r="54" spans="1:120" s="59" customFormat="1" ht="15.75" customHeight="1" outlineLevel="1" x14ac:dyDescent="0.25">
      <c r="A54" s="11">
        <f t="shared" si="285"/>
        <v>42</v>
      </c>
      <c r="B54" s="5" t="s">
        <v>110</v>
      </c>
      <c r="C54" s="18">
        <f t="shared" si="274"/>
        <v>7298300</v>
      </c>
      <c r="D54" s="18">
        <f t="shared" si="274"/>
        <v>2147595.42</v>
      </c>
      <c r="E54" s="18">
        <f t="shared" si="274"/>
        <v>3850627.91</v>
      </c>
      <c r="F54" s="19">
        <f t="shared" si="233"/>
        <v>0.29425967965142569</v>
      </c>
      <c r="G54" s="19">
        <f t="shared" si="123"/>
        <v>0.55772603071378035</v>
      </c>
      <c r="H54" s="10">
        <f t="shared" si="279"/>
        <v>7147700</v>
      </c>
      <c r="I54" s="14">
        <f t="shared" si="279"/>
        <v>2090434.02</v>
      </c>
      <c r="J54" s="10">
        <f>Y54++AI54+O54+AD54+AN54+T54</f>
        <v>3103434.2</v>
      </c>
      <c r="K54" s="19">
        <f t="shared" si="234"/>
        <v>0.29246247324314117</v>
      </c>
      <c r="L54" s="19">
        <f t="shared" si="125"/>
        <v>0.67358735042618267</v>
      </c>
      <c r="M54" s="31">
        <v>1498400</v>
      </c>
      <c r="N54" s="31">
        <v>591333.72</v>
      </c>
      <c r="O54" s="31">
        <v>671475.87</v>
      </c>
      <c r="P54" s="19">
        <f t="shared" si="235"/>
        <v>0.39464343299519483</v>
      </c>
      <c r="Q54" s="19">
        <f t="shared" si="126"/>
        <v>0.88064775879437029</v>
      </c>
      <c r="R54" s="31"/>
      <c r="S54" s="31"/>
      <c r="T54" s="20"/>
      <c r="U54" s="19" t="str">
        <f t="shared" si="236"/>
        <v xml:space="preserve"> </v>
      </c>
      <c r="V54" s="19" t="str">
        <f t="shared" si="280"/>
        <v xml:space="preserve"> </v>
      </c>
      <c r="W54" s="31">
        <v>20600</v>
      </c>
      <c r="X54" s="31">
        <v>16424.099999999999</v>
      </c>
      <c r="Y54" s="31">
        <v>7449.3</v>
      </c>
      <c r="Z54" s="19">
        <f t="shared" si="237"/>
        <v>0.79728640776699022</v>
      </c>
      <c r="AA54" s="19" t="str">
        <f t="shared" si="128"/>
        <v>св.200</v>
      </c>
      <c r="AB54" s="31">
        <v>137000</v>
      </c>
      <c r="AC54" s="31">
        <v>70753.929999999993</v>
      </c>
      <c r="AD54" s="31">
        <v>8692.43</v>
      </c>
      <c r="AE54" s="19">
        <f t="shared" si="238"/>
        <v>0.51645204379562037</v>
      </c>
      <c r="AF54" s="19" t="str">
        <f t="shared" si="129"/>
        <v>св.200</v>
      </c>
      <c r="AG54" s="31">
        <v>5483700</v>
      </c>
      <c r="AH54" s="31">
        <v>1409182.27</v>
      </c>
      <c r="AI54" s="31">
        <v>2408816.6</v>
      </c>
      <c r="AJ54" s="19">
        <f t="shared" si="239"/>
        <v>0.25697654320987656</v>
      </c>
      <c r="AK54" s="19">
        <f t="shared" si="130"/>
        <v>0.58501019546278454</v>
      </c>
      <c r="AL54" s="31">
        <v>8000</v>
      </c>
      <c r="AM54" s="31">
        <v>2740</v>
      </c>
      <c r="AN54" s="31">
        <v>7000</v>
      </c>
      <c r="AO54" s="19">
        <f t="shared" si="286"/>
        <v>0.34250000000000003</v>
      </c>
      <c r="AP54" s="19">
        <f t="shared" si="131"/>
        <v>0.3914285714285714</v>
      </c>
      <c r="AQ54" s="6">
        <f t="shared" si="281"/>
        <v>150600</v>
      </c>
      <c r="AR54" s="6">
        <f t="shared" si="282"/>
        <v>57161.4</v>
      </c>
      <c r="AS54" s="6">
        <f t="shared" si="283"/>
        <v>747193.71</v>
      </c>
      <c r="AT54" s="19">
        <f t="shared" si="240"/>
        <v>0.37955776892430282</v>
      </c>
      <c r="AU54" s="19">
        <f t="shared" si="132"/>
        <v>7.6501446994247324E-2</v>
      </c>
      <c r="AV54" s="31"/>
      <c r="AW54" s="31"/>
      <c r="AX54" s="6"/>
      <c r="AY54" s="19" t="str">
        <f t="shared" si="241"/>
        <v xml:space="preserve"> </v>
      </c>
      <c r="AZ54" s="19" t="str">
        <f t="shared" si="133"/>
        <v xml:space="preserve"> </v>
      </c>
      <c r="BA54" s="31">
        <v>0</v>
      </c>
      <c r="BB54" s="31">
        <v>1737.54</v>
      </c>
      <c r="BC54" s="31">
        <v>776.54</v>
      </c>
      <c r="BD54" s="19" t="str">
        <f t="shared" si="134"/>
        <v xml:space="preserve"> </v>
      </c>
      <c r="BE54" s="19" t="str">
        <f t="shared" si="135"/>
        <v>св.200</v>
      </c>
      <c r="BF54" s="31">
        <v>12300</v>
      </c>
      <c r="BG54" s="31">
        <v>3500</v>
      </c>
      <c r="BH54" s="31">
        <v>17718.599999999999</v>
      </c>
      <c r="BI54" s="19">
        <f t="shared" si="242"/>
        <v>0.28455284552845528</v>
      </c>
      <c r="BJ54" s="19">
        <f>IF(BG54=0," ",IF(BG54/BH54*100&gt;200,"св.200",BG54/BH54))</f>
        <v>0.19753253643064353</v>
      </c>
      <c r="BK54" s="31">
        <v>0</v>
      </c>
      <c r="BL54" s="31">
        <v>0</v>
      </c>
      <c r="BM54" s="20"/>
      <c r="BN54" s="19" t="str">
        <f t="shared" si="270"/>
        <v xml:space="preserve"> </v>
      </c>
      <c r="BO54" s="19" t="str">
        <f t="shared" si="137"/>
        <v xml:space="preserve"> </v>
      </c>
      <c r="BP54" s="31">
        <v>138300</v>
      </c>
      <c r="BQ54" s="31">
        <v>51923.86</v>
      </c>
      <c r="BR54" s="31">
        <v>63983.61</v>
      </c>
      <c r="BS54" s="19">
        <f t="shared" si="243"/>
        <v>0.37544367317425886</v>
      </c>
      <c r="BT54" s="19">
        <f t="shared" si="171"/>
        <v>0.81151813722295441</v>
      </c>
      <c r="BU54" s="31">
        <v>0</v>
      </c>
      <c r="BV54" s="31">
        <v>0</v>
      </c>
      <c r="BW54" s="31">
        <v>4891.4399999999996</v>
      </c>
      <c r="BX54" s="19" t="str">
        <f t="shared" si="244"/>
        <v xml:space="preserve"> </v>
      </c>
      <c r="BY54" s="19">
        <f t="shared" si="139"/>
        <v>0</v>
      </c>
      <c r="BZ54" s="31"/>
      <c r="CA54" s="31"/>
      <c r="CB54" s="20">
        <v>652000</v>
      </c>
      <c r="CC54" s="19" t="str">
        <f t="shared" si="284"/>
        <v xml:space="preserve"> </v>
      </c>
      <c r="CD54" s="19">
        <f t="shared" si="140"/>
        <v>0</v>
      </c>
      <c r="CE54" s="18">
        <f t="shared" si="277"/>
        <v>0</v>
      </c>
      <c r="CF54" s="18">
        <f t="shared" si="278"/>
        <v>0</v>
      </c>
      <c r="CG54" s="31">
        <v>7823.52</v>
      </c>
      <c r="CH54" s="19" t="str">
        <f t="shared" si="141"/>
        <v xml:space="preserve"> </v>
      </c>
      <c r="CI54" s="19">
        <f t="shared" si="157"/>
        <v>0</v>
      </c>
      <c r="CJ54" s="31"/>
      <c r="CK54" s="31"/>
      <c r="CL54" s="20"/>
      <c r="CM54" s="19" t="str">
        <f t="shared" si="142"/>
        <v xml:space="preserve"> </v>
      </c>
      <c r="CN54" s="19" t="str">
        <f t="shared" si="143"/>
        <v xml:space="preserve"> </v>
      </c>
      <c r="CO54" s="31"/>
      <c r="CP54" s="31"/>
      <c r="CQ54" s="31">
        <v>7823.52</v>
      </c>
      <c r="CR54" s="19" t="str">
        <f t="shared" si="144"/>
        <v xml:space="preserve"> </v>
      </c>
      <c r="CS54" s="19">
        <f t="shared" si="145"/>
        <v>0</v>
      </c>
      <c r="CT54" s="31"/>
      <c r="CU54" s="31"/>
      <c r="CV54" s="20"/>
      <c r="CW54" s="19" t="str">
        <f t="shared" si="146"/>
        <v xml:space="preserve"> </v>
      </c>
      <c r="CX54" s="19" t="str">
        <f t="shared" si="147"/>
        <v xml:space="preserve"> </v>
      </c>
      <c r="CY54" s="31"/>
      <c r="CZ54" s="31"/>
      <c r="DA54" s="20"/>
      <c r="DB54" s="19" t="str">
        <f t="shared" si="245"/>
        <v xml:space="preserve"> </v>
      </c>
      <c r="DC54" s="19" t="str">
        <f t="shared" si="148"/>
        <v xml:space="preserve"> </v>
      </c>
      <c r="DD54" s="31"/>
      <c r="DE54" s="31"/>
      <c r="DF54" s="6"/>
      <c r="DG54" s="19" t="str">
        <f t="shared" si="246"/>
        <v xml:space="preserve"> </v>
      </c>
      <c r="DH54" s="19" t="str">
        <f t="shared" si="149"/>
        <v xml:space="preserve"> </v>
      </c>
      <c r="DI54" s="31"/>
      <c r="DJ54" s="20"/>
      <c r="DK54" s="19" t="str">
        <f t="shared" si="150"/>
        <v xml:space="preserve"> </v>
      </c>
      <c r="DL54" s="31">
        <v>0</v>
      </c>
      <c r="DM54" s="31">
        <v>0</v>
      </c>
      <c r="DN54" s="20"/>
      <c r="DO54" s="19" t="str">
        <f t="shared" si="248"/>
        <v xml:space="preserve"> </v>
      </c>
      <c r="DP54" s="19" t="str">
        <f t="shared" si="151"/>
        <v xml:space="preserve"> </v>
      </c>
    </row>
    <row r="55" spans="1:120" s="59" customFormat="1" ht="15.75" customHeight="1" outlineLevel="1" x14ac:dyDescent="0.25">
      <c r="A55" s="11">
        <f t="shared" si="285"/>
        <v>43</v>
      </c>
      <c r="B55" s="5" t="s">
        <v>45</v>
      </c>
      <c r="C55" s="18">
        <f t="shared" si="274"/>
        <v>602466.31000000006</v>
      </c>
      <c r="D55" s="18">
        <f t="shared" si="274"/>
        <v>213110.06000000003</v>
      </c>
      <c r="E55" s="18">
        <f t="shared" si="274"/>
        <v>175752.82</v>
      </c>
      <c r="F55" s="19">
        <f t="shared" si="233"/>
        <v>0.35372942264605634</v>
      </c>
      <c r="G55" s="19">
        <f t="shared" si="123"/>
        <v>1.2125555652535192</v>
      </c>
      <c r="H55" s="10">
        <f t="shared" si="279"/>
        <v>514350</v>
      </c>
      <c r="I55" s="14">
        <f t="shared" si="279"/>
        <v>207493.75000000003</v>
      </c>
      <c r="J55" s="10">
        <f>Y55++AI55+O55+AD55+AN55+T55</f>
        <v>145270.14000000001</v>
      </c>
      <c r="K55" s="19">
        <f t="shared" si="234"/>
        <v>0.40340964323903961</v>
      </c>
      <c r="L55" s="19">
        <f t="shared" si="125"/>
        <v>1.4283303506143796</v>
      </c>
      <c r="M55" s="31">
        <v>338750</v>
      </c>
      <c r="N55" s="31">
        <v>157234.76</v>
      </c>
      <c r="O55" s="31">
        <v>133580.23000000001</v>
      </c>
      <c r="P55" s="19">
        <f t="shared" si="235"/>
        <v>0.4641616531365314</v>
      </c>
      <c r="Q55" s="19">
        <f t="shared" si="126"/>
        <v>1.1770810695564755</v>
      </c>
      <c r="R55" s="31"/>
      <c r="S55" s="31"/>
      <c r="T55" s="20"/>
      <c r="U55" s="19" t="str">
        <f t="shared" si="236"/>
        <v xml:space="preserve"> </v>
      </c>
      <c r="V55" s="19" t="str">
        <f t="shared" si="280"/>
        <v xml:space="preserve"> </v>
      </c>
      <c r="W55" s="31">
        <v>0</v>
      </c>
      <c r="X55" s="31">
        <v>0</v>
      </c>
      <c r="Y55" s="6"/>
      <c r="Z55" s="19" t="str">
        <f t="shared" si="237"/>
        <v xml:space="preserve"> </v>
      </c>
      <c r="AA55" s="19" t="str">
        <f t="shared" si="128"/>
        <v xml:space="preserve"> </v>
      </c>
      <c r="AB55" s="31">
        <v>20000</v>
      </c>
      <c r="AC55" s="31">
        <v>1188.1400000000001</v>
      </c>
      <c r="AD55" s="31">
        <v>1050.71</v>
      </c>
      <c r="AE55" s="19">
        <f t="shared" si="238"/>
        <v>5.9407000000000008E-2</v>
      </c>
      <c r="AF55" s="19">
        <f t="shared" si="129"/>
        <v>1.1307972704171465</v>
      </c>
      <c r="AG55" s="31">
        <v>145600</v>
      </c>
      <c r="AH55" s="31">
        <v>35470.85</v>
      </c>
      <c r="AI55" s="31">
        <v>10639.2</v>
      </c>
      <c r="AJ55" s="19">
        <f t="shared" si="239"/>
        <v>0.24361847527472527</v>
      </c>
      <c r="AK55" s="19" t="str">
        <f t="shared" si="130"/>
        <v>св.200</v>
      </c>
      <c r="AL55" s="31">
        <v>10000</v>
      </c>
      <c r="AM55" s="31">
        <v>13600</v>
      </c>
      <c r="AN55" s="31">
        <v>0</v>
      </c>
      <c r="AO55" s="19">
        <f t="shared" si="286"/>
        <v>1.36</v>
      </c>
      <c r="AP55" s="19" t="str">
        <f t="shared" si="131"/>
        <v xml:space="preserve"> </v>
      </c>
      <c r="AQ55" s="6">
        <f>AV55+BA55+BF55+BK55+BP55+BU55+BZ55+CE55+CY55+DD55+DL55+CT55</f>
        <v>88116.31</v>
      </c>
      <c r="AR55" s="6">
        <f t="shared" si="282"/>
        <v>5616.31</v>
      </c>
      <c r="AS55" s="6">
        <f t="shared" si="283"/>
        <v>30482.68</v>
      </c>
      <c r="AT55" s="19">
        <f t="shared" si="240"/>
        <v>6.3737462451616517E-2</v>
      </c>
      <c r="AU55" s="19">
        <f t="shared" si="132"/>
        <v>0.18424593900536307</v>
      </c>
      <c r="AV55" s="31"/>
      <c r="AW55" s="31"/>
      <c r="AX55" s="6"/>
      <c r="AY55" s="19" t="str">
        <f t="shared" si="241"/>
        <v xml:space="preserve"> </v>
      </c>
      <c r="AZ55" s="19" t="str">
        <f t="shared" si="133"/>
        <v xml:space="preserve"> </v>
      </c>
      <c r="BA55" s="31">
        <v>0</v>
      </c>
      <c r="BB55" s="31">
        <v>0</v>
      </c>
      <c r="BC55" s="20"/>
      <c r="BD55" s="19" t="str">
        <f t="shared" si="134"/>
        <v xml:space="preserve"> </v>
      </c>
      <c r="BE55" s="19" t="str">
        <f t="shared" si="135"/>
        <v xml:space="preserve"> </v>
      </c>
      <c r="BF55" s="31">
        <v>0</v>
      </c>
      <c r="BG55" s="31">
        <v>4838.71</v>
      </c>
      <c r="BH55" s="6"/>
      <c r="BI55" s="19" t="str">
        <f t="shared" si="242"/>
        <v xml:space="preserve"> </v>
      </c>
      <c r="BJ55" s="19" t="str">
        <f t="shared" si="136"/>
        <v xml:space="preserve"> </v>
      </c>
      <c r="BK55" s="31">
        <v>57338.71</v>
      </c>
      <c r="BL55" s="31">
        <v>0</v>
      </c>
      <c r="BM55" s="20">
        <v>29705.08</v>
      </c>
      <c r="BN55" s="19" t="str">
        <f t="shared" si="270"/>
        <v xml:space="preserve"> </v>
      </c>
      <c r="BO55" s="19">
        <f t="shared" si="137"/>
        <v>0</v>
      </c>
      <c r="BP55" s="31">
        <v>0</v>
      </c>
      <c r="BQ55" s="31">
        <v>0</v>
      </c>
      <c r="BR55" s="20"/>
      <c r="BS55" s="19" t="str">
        <f t="shared" si="243"/>
        <v xml:space="preserve"> </v>
      </c>
      <c r="BT55" s="19" t="str">
        <f t="shared" si="171"/>
        <v xml:space="preserve"> </v>
      </c>
      <c r="BU55" s="31">
        <v>30000</v>
      </c>
      <c r="BV55" s="31">
        <v>0</v>
      </c>
      <c r="BW55" s="6"/>
      <c r="BX55" s="19" t="str">
        <f t="shared" si="244"/>
        <v xml:space="preserve"> </v>
      </c>
      <c r="BY55" s="19" t="str">
        <f t="shared" si="139"/>
        <v xml:space="preserve"> </v>
      </c>
      <c r="BZ55" s="31"/>
      <c r="CA55" s="31"/>
      <c r="CB55" s="20"/>
      <c r="CC55" s="19" t="str">
        <f t="shared" si="284"/>
        <v xml:space="preserve"> </v>
      </c>
      <c r="CD55" s="19" t="str">
        <f t="shared" si="140"/>
        <v xml:space="preserve"> </v>
      </c>
      <c r="CE55" s="18">
        <f t="shared" si="277"/>
        <v>0</v>
      </c>
      <c r="CF55" s="18">
        <f t="shared" si="278"/>
        <v>0</v>
      </c>
      <c r="CG55" s="6"/>
      <c r="CH55" s="19" t="str">
        <f t="shared" si="141"/>
        <v xml:space="preserve"> </v>
      </c>
      <c r="CI55" s="19" t="str">
        <f t="shared" si="157"/>
        <v xml:space="preserve"> </v>
      </c>
      <c r="CJ55" s="31"/>
      <c r="CK55" s="31"/>
      <c r="CL55" s="20"/>
      <c r="CM55" s="19" t="str">
        <f t="shared" si="142"/>
        <v xml:space="preserve"> </v>
      </c>
      <c r="CN55" s="19" t="str">
        <f t="shared" si="143"/>
        <v xml:space="preserve"> </v>
      </c>
      <c r="CO55" s="31"/>
      <c r="CP55" s="31"/>
      <c r="CQ55" s="20"/>
      <c r="CR55" s="19" t="str">
        <f t="shared" si="144"/>
        <v xml:space="preserve"> </v>
      </c>
      <c r="CS55" s="19" t="str">
        <f t="shared" si="145"/>
        <v xml:space="preserve"> </v>
      </c>
      <c r="CT55" s="31"/>
      <c r="CU55" s="31"/>
      <c r="CV55" s="20"/>
      <c r="CW55" s="19" t="str">
        <f t="shared" si="146"/>
        <v xml:space="preserve"> </v>
      </c>
      <c r="CX55" s="19" t="str">
        <f t="shared" si="147"/>
        <v xml:space="preserve"> </v>
      </c>
      <c r="CY55" s="31"/>
      <c r="CZ55" s="31"/>
      <c r="DA55" s="20"/>
      <c r="DB55" s="19" t="str">
        <f t="shared" si="245"/>
        <v xml:space="preserve"> </v>
      </c>
      <c r="DC55" s="19" t="str">
        <f t="shared" si="148"/>
        <v xml:space="preserve"> </v>
      </c>
      <c r="DD55" s="31"/>
      <c r="DE55" s="31"/>
      <c r="DF55" s="6"/>
      <c r="DG55" s="19" t="str">
        <f t="shared" si="246"/>
        <v xml:space="preserve"> </v>
      </c>
      <c r="DH55" s="19" t="str">
        <f t="shared" si="149"/>
        <v xml:space="preserve"> </v>
      </c>
      <c r="DI55" s="31"/>
      <c r="DJ55" s="20"/>
      <c r="DK55" s="19" t="str">
        <f t="shared" si="150"/>
        <v xml:space="preserve"> </v>
      </c>
      <c r="DL55" s="31">
        <v>777.6</v>
      </c>
      <c r="DM55" s="31">
        <v>777.6</v>
      </c>
      <c r="DN55" s="20">
        <v>777.6</v>
      </c>
      <c r="DO55" s="19">
        <f t="shared" si="248"/>
        <v>1</v>
      </c>
      <c r="DP55" s="19">
        <f t="shared" si="151"/>
        <v>1</v>
      </c>
    </row>
    <row r="56" spans="1:120" s="58" customFormat="1" ht="32.1" customHeight="1" x14ac:dyDescent="0.25">
      <c r="A56" s="12"/>
      <c r="B56" s="4" t="s">
        <v>144</v>
      </c>
      <c r="C56" s="24">
        <f>SUM(C57:C62)</f>
        <v>61365274.449999996</v>
      </c>
      <c r="D56" s="24">
        <f t="shared" ref="D56" si="287">SUM(D57:D62)</f>
        <v>23980167.57</v>
      </c>
      <c r="E56" s="24">
        <f>SUM(E57:E62)</f>
        <v>23478299.809999999</v>
      </c>
      <c r="F56" s="16">
        <f t="shared" si="233"/>
        <v>0.39077748425192615</v>
      </c>
      <c r="G56" s="16">
        <f t="shared" si="123"/>
        <v>1.0213758135836668</v>
      </c>
      <c r="H56" s="15">
        <f t="shared" ref="H56:J56" si="288">SUM(H57:H62)</f>
        <v>51533523.740000002</v>
      </c>
      <c r="I56" s="42">
        <f>SUM(I57:I62)</f>
        <v>21431526.77</v>
      </c>
      <c r="J56" s="15">
        <f t="shared" si="288"/>
        <v>20839475.069999997</v>
      </c>
      <c r="K56" s="16">
        <f t="shared" si="234"/>
        <v>0.41587543825117823</v>
      </c>
      <c r="L56" s="16">
        <f t="shared" si="125"/>
        <v>1.0284101062052329</v>
      </c>
      <c r="M56" s="15">
        <f>SUM(M57:M62)</f>
        <v>42167767.770000003</v>
      </c>
      <c r="N56" s="15">
        <f>SUM(N57:N62)</f>
        <v>19124830.730000004</v>
      </c>
      <c r="O56" s="15">
        <f>SUM(O57:O62)</f>
        <v>18673918.600000001</v>
      </c>
      <c r="P56" s="16">
        <f t="shared" si="235"/>
        <v>0.45354145456108885</v>
      </c>
      <c r="Q56" s="16">
        <f t="shared" si="126"/>
        <v>1.0241466260862893</v>
      </c>
      <c r="R56" s="15">
        <f>SUM(R57:R62)</f>
        <v>1071855.97</v>
      </c>
      <c r="S56" s="15">
        <f>SUM(S57:S62)</f>
        <v>435885.15</v>
      </c>
      <c r="T56" s="15">
        <f>SUM(T57:T62)</f>
        <v>489524.93</v>
      </c>
      <c r="U56" s="16">
        <f t="shared" si="236"/>
        <v>0.40666391959359993</v>
      </c>
      <c r="V56" s="16">
        <f t="shared" si="127"/>
        <v>0.89042482473773099</v>
      </c>
      <c r="W56" s="15">
        <f>SUM(W57:W62)</f>
        <v>54900</v>
      </c>
      <c r="X56" s="15">
        <f>SUM(X57:X62)</f>
        <v>31443.9</v>
      </c>
      <c r="Y56" s="15">
        <f>SUM(Y57:Y62)</f>
        <v>28521.570000000003</v>
      </c>
      <c r="Z56" s="16">
        <f t="shared" si="237"/>
        <v>0.57274863387978148</v>
      </c>
      <c r="AA56" s="16">
        <f t="shared" si="128"/>
        <v>1.1024603484310296</v>
      </c>
      <c r="AB56" s="15">
        <f>SUM(AB57:AB62)</f>
        <v>2350000</v>
      </c>
      <c r="AC56" s="15">
        <f>SUM(AC57:AC62)</f>
        <v>353489.81</v>
      </c>
      <c r="AD56" s="15">
        <f>SUM(AD57:AD62)</f>
        <v>209973.08000000002</v>
      </c>
      <c r="AE56" s="16">
        <f t="shared" si="238"/>
        <v>0.15042119574468085</v>
      </c>
      <c r="AF56" s="16">
        <f t="shared" si="129"/>
        <v>1.6835006182697323</v>
      </c>
      <c r="AG56" s="15">
        <f>SUM(AG57:AG62)</f>
        <v>5797000</v>
      </c>
      <c r="AH56" s="15">
        <f>SUM(AH57:AH62)</f>
        <v>1461867.1799999997</v>
      </c>
      <c r="AI56" s="15">
        <f>SUM(AI57:AI62)</f>
        <v>1398546.89</v>
      </c>
      <c r="AJ56" s="16">
        <f t="shared" si="239"/>
        <v>0.25217650163877864</v>
      </c>
      <c r="AK56" s="16">
        <f t="shared" si="130"/>
        <v>1.0452757719120878</v>
      </c>
      <c r="AL56" s="15">
        <f>SUM(AL57:AL62)</f>
        <v>92000</v>
      </c>
      <c r="AM56" s="15">
        <f>SUM(AM57:AM62)</f>
        <v>24010</v>
      </c>
      <c r="AN56" s="15">
        <f>SUM(AN57:AN62)</f>
        <v>38990</v>
      </c>
      <c r="AO56" s="16">
        <f t="shared" si="286"/>
        <v>0.26097826086956522</v>
      </c>
      <c r="AP56" s="16">
        <f t="shared" si="131"/>
        <v>0.61579892280071813</v>
      </c>
      <c r="AQ56" s="15">
        <f>SUM(AQ57:AQ62)</f>
        <v>9831750.7100000009</v>
      </c>
      <c r="AR56" s="15">
        <f t="shared" ref="AR56:AS56" si="289">SUM(AR57:AR62)</f>
        <v>2548640.8000000003</v>
      </c>
      <c r="AS56" s="15">
        <f t="shared" si="289"/>
        <v>2638824.7400000002</v>
      </c>
      <c r="AT56" s="16">
        <f t="shared" si="240"/>
        <v>0.25922553115669877</v>
      </c>
      <c r="AU56" s="16">
        <f t="shared" si="132"/>
        <v>0.96582420248189738</v>
      </c>
      <c r="AV56" s="15">
        <f>SUM(AV57:AV62)</f>
        <v>2244000</v>
      </c>
      <c r="AW56" s="15">
        <f>SUM(AW57:AW62)</f>
        <v>1002713.83</v>
      </c>
      <c r="AX56" s="15">
        <f>SUM(AX57:AX62)</f>
        <v>1054487.6599999999</v>
      </c>
      <c r="AY56" s="16">
        <f t="shared" si="241"/>
        <v>0.44684217023172906</v>
      </c>
      <c r="AZ56" s="16">
        <f t="shared" si="133"/>
        <v>0.95090143586886544</v>
      </c>
      <c r="BA56" s="15">
        <f>SUM(BA57:BA62)</f>
        <v>139600</v>
      </c>
      <c r="BB56" s="15">
        <f>SUM(BB57:BB62)</f>
        <v>47960.43</v>
      </c>
      <c r="BC56" s="17">
        <f t="shared" ref="BC56" si="290">SUM(BC57:BC62)</f>
        <v>93190.66</v>
      </c>
      <c r="BD56" s="16">
        <f t="shared" si="134"/>
        <v>0.34355608882521488</v>
      </c>
      <c r="BE56" s="16">
        <f t="shared" si="135"/>
        <v>0.51464846369797146</v>
      </c>
      <c r="BF56" s="15">
        <f>SUM(BF57:BF62)</f>
        <v>534822.42000000004</v>
      </c>
      <c r="BG56" s="15">
        <f>SUM(BG57:BG62)</f>
        <v>194214.56999999998</v>
      </c>
      <c r="BH56" s="17">
        <f>SUM(BH57:BH62)</f>
        <v>190467.72</v>
      </c>
      <c r="BI56" s="16">
        <f t="shared" si="242"/>
        <v>0.36313842265625285</v>
      </c>
      <c r="BJ56" s="16">
        <f t="shared" si="136"/>
        <v>1.0196718373066049</v>
      </c>
      <c r="BK56" s="15">
        <f>SUM(BK57:BK62)</f>
        <v>203800</v>
      </c>
      <c r="BL56" s="15">
        <f>SUM(BL57:BL62)</f>
        <v>100141.5</v>
      </c>
      <c r="BM56" s="15">
        <f>SUM(BM57:BM62)</f>
        <v>101904</v>
      </c>
      <c r="BN56" s="16">
        <f t="shared" si="270"/>
        <v>0.49137144259077525</v>
      </c>
      <c r="BO56" s="16">
        <f t="shared" si="137"/>
        <v>0.9827043099387659</v>
      </c>
      <c r="BP56" s="15">
        <f>SUM(BP57:BP62)</f>
        <v>219035.51</v>
      </c>
      <c r="BQ56" s="15">
        <f>SUM(BQ57:BQ62)</f>
        <v>203390.41</v>
      </c>
      <c r="BR56" s="15">
        <f>SUM(BR57:BR62)</f>
        <v>222359.09999999998</v>
      </c>
      <c r="BS56" s="16">
        <f t="shared" si="243"/>
        <v>0.92857276886291173</v>
      </c>
      <c r="BT56" s="16">
        <f t="shared" si="171"/>
        <v>0.91469343957589333</v>
      </c>
      <c r="BU56" s="15">
        <f>SUM(BU57:BU62)</f>
        <v>124895.23</v>
      </c>
      <c r="BV56" s="15">
        <f>SUM(BV57:BV62)</f>
        <v>30920.23</v>
      </c>
      <c r="BW56" s="15">
        <f>SUM(BW57:BW62)</f>
        <v>722181.96</v>
      </c>
      <c r="BX56" s="16">
        <f t="shared" si="244"/>
        <v>0.24756934272029443</v>
      </c>
      <c r="BY56" s="16">
        <f t="shared" si="139"/>
        <v>4.2815012992016586E-2</v>
      </c>
      <c r="BZ56" s="15">
        <f>SUM(BZ57:BZ62)</f>
        <v>1382450</v>
      </c>
      <c r="CA56" s="15">
        <f>SUM(CA57:CA62)</f>
        <v>208450</v>
      </c>
      <c r="CB56" s="15">
        <f>SUM(CB57:CB62)</f>
        <v>205504.97999999998</v>
      </c>
      <c r="CC56" s="16">
        <f t="shared" si="284"/>
        <v>0.15078303012767189</v>
      </c>
      <c r="CD56" s="16">
        <f t="shared" si="140"/>
        <v>1.0143306502839982</v>
      </c>
      <c r="CE56" s="24">
        <f>SUM(CE57:CE62)</f>
        <v>4953567.08</v>
      </c>
      <c r="CF56" s="24">
        <f t="shared" ref="CF56" si="291">SUM(CF57:CF62)</f>
        <v>541257.24</v>
      </c>
      <c r="CG56" s="34">
        <f>SUM(CG57:CG62)</f>
        <v>48714.61</v>
      </c>
      <c r="CH56" s="16">
        <f t="shared" si="141"/>
        <v>0.10926615734857476</v>
      </c>
      <c r="CI56" s="16" t="str">
        <f t="shared" si="157"/>
        <v>св.200</v>
      </c>
      <c r="CJ56" s="15">
        <f>SUM(CJ57:CJ62)</f>
        <v>0</v>
      </c>
      <c r="CK56" s="15">
        <f>SUM(CK57:CK62)</f>
        <v>21927.24</v>
      </c>
      <c r="CL56" s="17">
        <f>SUM(CL57:CL62)</f>
        <v>8310.61</v>
      </c>
      <c r="CM56" s="16" t="str">
        <f t="shared" si="142"/>
        <v xml:space="preserve"> </v>
      </c>
      <c r="CN56" s="16" t="str">
        <f t="shared" si="143"/>
        <v>св.200</v>
      </c>
      <c r="CO56" s="15">
        <f>SUM(CO57:CO62)</f>
        <v>4953567.08</v>
      </c>
      <c r="CP56" s="15">
        <f>SUM(CP57:CP62)</f>
        <v>519330</v>
      </c>
      <c r="CQ56" s="17">
        <f t="shared" ref="CQ56" si="292">SUM(CQ57:CQ62)</f>
        <v>40404</v>
      </c>
      <c r="CR56" s="16">
        <f t="shared" si="144"/>
        <v>0.10483960176834832</v>
      </c>
      <c r="CS56" s="16" t="str">
        <f t="shared" si="145"/>
        <v>св.200</v>
      </c>
      <c r="CT56" s="15">
        <f>SUM(CT57:CT62)</f>
        <v>0</v>
      </c>
      <c r="CU56" s="15">
        <f>SUM(CU57:CU62)</f>
        <v>0</v>
      </c>
      <c r="CV56" s="17">
        <f t="shared" ref="CV56" si="293">SUM(CV57:CV62)</f>
        <v>0</v>
      </c>
      <c r="CW56" s="43" t="str">
        <f t="shared" si="146"/>
        <v xml:space="preserve"> </v>
      </c>
      <c r="CX56" s="43" t="str">
        <f t="shared" si="147"/>
        <v xml:space="preserve"> </v>
      </c>
      <c r="CY56" s="15">
        <f>SUM(CY57:CY62)</f>
        <v>0</v>
      </c>
      <c r="CZ56" s="15">
        <f>SUM(CZ57:CZ62)</f>
        <v>0</v>
      </c>
      <c r="DA56" s="15">
        <f>SUM(DA57:DA62)</f>
        <v>0</v>
      </c>
      <c r="DB56" s="16" t="str">
        <f t="shared" si="245"/>
        <v xml:space="preserve"> </v>
      </c>
      <c r="DC56" s="16" t="str">
        <f t="shared" si="148"/>
        <v xml:space="preserve"> </v>
      </c>
      <c r="DD56" s="15">
        <f>SUM(DD57:DD62)</f>
        <v>29580.47</v>
      </c>
      <c r="DE56" s="15">
        <f>SUM(DE57:DE62)</f>
        <v>29592.59</v>
      </c>
      <c r="DF56" s="26">
        <f>SUM(DF57:DF62)</f>
        <v>14.05</v>
      </c>
      <c r="DG56" s="16">
        <f t="shared" si="246"/>
        <v>1.0004097297980727</v>
      </c>
      <c r="DH56" s="16" t="str">
        <f t="shared" si="149"/>
        <v>св.200</v>
      </c>
      <c r="DI56" s="15">
        <f>SUM(DI57:DI62)</f>
        <v>190000</v>
      </c>
      <c r="DJ56" s="15">
        <f>SUM(DJ57:DJ62)</f>
        <v>0</v>
      </c>
      <c r="DK56" s="16" t="e">
        <f>IF(DI56=0," ",IF(DI56/DJ56*100&gt;200,"св.200",DI56/DJ56))</f>
        <v>#DIV/0!</v>
      </c>
      <c r="DL56" s="15">
        <f>SUM(DL57:DL62)</f>
        <v>0</v>
      </c>
      <c r="DM56" s="15">
        <f>SUM(DM57:DM62)</f>
        <v>0</v>
      </c>
      <c r="DN56" s="15">
        <f>SUM(DN57:DN62)</f>
        <v>0</v>
      </c>
      <c r="DO56" s="16" t="str">
        <f t="shared" si="248"/>
        <v xml:space="preserve"> </v>
      </c>
      <c r="DP56" s="16" t="str">
        <f t="shared" ref="DP56:DP62" si="294">IF(DM56=0," ",IF(DM56/DN56*100&gt;200,"св.200",DM56/DN56))</f>
        <v xml:space="preserve"> </v>
      </c>
    </row>
    <row r="57" spans="1:120" s="59" customFormat="1" ht="16.5" customHeight="1" outlineLevel="1" x14ac:dyDescent="0.25">
      <c r="A57" s="11">
        <v>44</v>
      </c>
      <c r="B57" s="5" t="s">
        <v>76</v>
      </c>
      <c r="C57" s="18">
        <f t="shared" ref="C57:E62" si="295">H57+AQ57</f>
        <v>48463090.369999997</v>
      </c>
      <c r="D57" s="18">
        <f t="shared" si="295"/>
        <v>21185004.559999999</v>
      </c>
      <c r="E57" s="18">
        <f t="shared" si="295"/>
        <v>21460748.030000001</v>
      </c>
      <c r="F57" s="19">
        <f t="shared" si="233"/>
        <v>0.43713688908939463</v>
      </c>
      <c r="G57" s="19">
        <f t="shared" si="123"/>
        <v>0.98715126473622727</v>
      </c>
      <c r="H57" s="10">
        <f t="shared" ref="H57:J62" si="296">W57++AG57+M57+AB57+AL57+R57</f>
        <v>46038705.969999999</v>
      </c>
      <c r="I57" s="14">
        <f t="shared" si="296"/>
        <v>19965739.709999997</v>
      </c>
      <c r="J57" s="10">
        <f t="shared" si="296"/>
        <v>19508043.27</v>
      </c>
      <c r="K57" s="19">
        <f t="shared" si="234"/>
        <v>0.43367291259250823</v>
      </c>
      <c r="L57" s="19">
        <f t="shared" si="125"/>
        <v>1.0234619348370964</v>
      </c>
      <c r="M57" s="31">
        <v>40946850</v>
      </c>
      <c r="N57" s="31">
        <v>18636916.25</v>
      </c>
      <c r="O57" s="31">
        <v>18195983.079999998</v>
      </c>
      <c r="P57" s="19">
        <f t="shared" si="235"/>
        <v>0.45514896139751898</v>
      </c>
      <c r="Q57" s="19">
        <f t="shared" si="126"/>
        <v>1.0242324455931513</v>
      </c>
      <c r="R57" s="31">
        <v>1071855.97</v>
      </c>
      <c r="S57" s="31">
        <v>435885.15</v>
      </c>
      <c r="T57" s="31">
        <v>489524.93</v>
      </c>
      <c r="U57" s="19">
        <f t="shared" si="236"/>
        <v>0.40666391959359993</v>
      </c>
      <c r="V57" s="19">
        <f t="shared" si="127"/>
        <v>0.89042482473773099</v>
      </c>
      <c r="W57" s="31">
        <v>0</v>
      </c>
      <c r="X57" s="31">
        <v>0</v>
      </c>
      <c r="Y57" s="6"/>
      <c r="Z57" s="19" t="str">
        <f t="shared" si="237"/>
        <v xml:space="preserve"> </v>
      </c>
      <c r="AA57" s="19" t="str">
        <f t="shared" si="128"/>
        <v xml:space="preserve"> </v>
      </c>
      <c r="AB57" s="31">
        <v>1400000</v>
      </c>
      <c r="AC57" s="31">
        <v>208785.98</v>
      </c>
      <c r="AD57" s="31">
        <v>107552.8</v>
      </c>
      <c r="AE57" s="19">
        <f t="shared" si="238"/>
        <v>0.14913284285714287</v>
      </c>
      <c r="AF57" s="19">
        <f t="shared" si="129"/>
        <v>1.9412416971013307</v>
      </c>
      <c r="AG57" s="31">
        <v>2620000</v>
      </c>
      <c r="AH57" s="31">
        <v>684152.33</v>
      </c>
      <c r="AI57" s="31">
        <v>714982.46</v>
      </c>
      <c r="AJ57" s="19">
        <f t="shared" si="239"/>
        <v>0.26112684351145038</v>
      </c>
      <c r="AK57" s="19">
        <f t="shared" si="130"/>
        <v>0.95687987926305207</v>
      </c>
      <c r="AL57" s="31">
        <v>0</v>
      </c>
      <c r="AM57" s="31">
        <v>0</v>
      </c>
      <c r="AN57" s="6"/>
      <c r="AO57" s="19" t="str">
        <f t="shared" si="286"/>
        <v xml:space="preserve"> </v>
      </c>
      <c r="AP57" s="19" t="str">
        <f t="shared" si="131"/>
        <v xml:space="preserve"> </v>
      </c>
      <c r="AQ57" s="6">
        <f>AV57+BA57+BF57+BK57+BP57+BU57+BZ57+CE57+CY57+DD57+DL57+CT57</f>
        <v>2424384.4</v>
      </c>
      <c r="AR57" s="6">
        <f t="shared" ref="AR57" si="297">AW57+BB57+BG57+BL57+BQ57+BV57+CA57+CF57+CZ57+DE57+DM57+CU57+DI57</f>
        <v>1219264.8500000001</v>
      </c>
      <c r="AS57" s="6">
        <f t="shared" ref="AS57" si="298">AX57+BC57+BH57+BM57+BR57+BW57+CB57+CG57+DA57+DF57+DN57+CV57+DJ57</f>
        <v>1952704.7600000002</v>
      </c>
      <c r="AT57" s="19">
        <f t="shared" si="240"/>
        <v>0.50291729727348522</v>
      </c>
      <c r="AU57" s="19">
        <f t="shared" si="132"/>
        <v>0.62439795046128732</v>
      </c>
      <c r="AV57" s="31">
        <v>2244000</v>
      </c>
      <c r="AW57" s="31">
        <v>1002713.83</v>
      </c>
      <c r="AX57" s="31">
        <v>1054487.6599999999</v>
      </c>
      <c r="AY57" s="19">
        <f t="shared" si="241"/>
        <v>0.44684217023172906</v>
      </c>
      <c r="AZ57" s="19">
        <f t="shared" si="133"/>
        <v>0.95090143586886544</v>
      </c>
      <c r="BA57" s="31">
        <v>63400</v>
      </c>
      <c r="BB57" s="31">
        <v>9808.44</v>
      </c>
      <c r="BC57" s="20">
        <v>31589.23</v>
      </c>
      <c r="BD57" s="19">
        <f t="shared" si="134"/>
        <v>0.15470725552050474</v>
      </c>
      <c r="BE57" s="19">
        <f t="shared" si="135"/>
        <v>0.31049949618904926</v>
      </c>
      <c r="BF57" s="31">
        <v>443.42</v>
      </c>
      <c r="BG57" s="31">
        <v>3004.56</v>
      </c>
      <c r="BH57" s="31">
        <v>1536.86</v>
      </c>
      <c r="BI57" s="19" t="str">
        <f t="shared" si="242"/>
        <v>СВ.200</v>
      </c>
      <c r="BJ57" s="19">
        <f t="shared" si="136"/>
        <v>1.9549991541194385</v>
      </c>
      <c r="BK57" s="31"/>
      <c r="BL57" s="31"/>
      <c r="BM57" s="20"/>
      <c r="BN57" s="19" t="str">
        <f t="shared" si="270"/>
        <v xml:space="preserve"> </v>
      </c>
      <c r="BO57" s="19" t="str">
        <f t="shared" si="137"/>
        <v xml:space="preserve"> </v>
      </c>
      <c r="BP57" s="31">
        <v>76835.509999999995</v>
      </c>
      <c r="BQ57" s="31">
        <v>150068.19</v>
      </c>
      <c r="BR57" s="20">
        <v>168432.55</v>
      </c>
      <c r="BS57" s="19">
        <f t="shared" si="243"/>
        <v>1.9531098316390432</v>
      </c>
      <c r="BT57" s="19">
        <f t="shared" si="171"/>
        <v>0.89096905556556627</v>
      </c>
      <c r="BU57" s="31">
        <v>10125</v>
      </c>
      <c r="BV57" s="31">
        <v>2150</v>
      </c>
      <c r="BW57" s="31">
        <v>684684</v>
      </c>
      <c r="BX57" s="19">
        <f t="shared" si="244"/>
        <v>0.21234567901234569</v>
      </c>
      <c r="BY57" s="19">
        <f t="shared" si="139"/>
        <v>3.1401347190820874E-3</v>
      </c>
      <c r="BZ57" s="31"/>
      <c r="CA57" s="31"/>
      <c r="CB57" s="20">
        <v>3649.8</v>
      </c>
      <c r="CC57" s="19" t="str">
        <f t="shared" si="284"/>
        <v xml:space="preserve"> </v>
      </c>
      <c r="CD57" s="19">
        <f t="shared" si="140"/>
        <v>0</v>
      </c>
      <c r="CE57" s="18">
        <f t="shared" ref="CE57:CE62" si="299">CJ57+CO57</f>
        <v>0</v>
      </c>
      <c r="CF57" s="18">
        <f t="shared" ref="CF57:CF62" si="300">CK57+CP57</f>
        <v>21927.24</v>
      </c>
      <c r="CG57" s="31">
        <v>8310.61</v>
      </c>
      <c r="CH57" s="33" t="str">
        <f t="shared" si="141"/>
        <v xml:space="preserve"> </v>
      </c>
      <c r="CI57" s="19" t="str">
        <f t="shared" si="157"/>
        <v>св.200</v>
      </c>
      <c r="CJ57" s="31">
        <v>0</v>
      </c>
      <c r="CK57" s="31">
        <v>21927.24</v>
      </c>
      <c r="CL57" s="31">
        <v>8310.61</v>
      </c>
      <c r="CM57" s="19" t="str">
        <f t="shared" si="142"/>
        <v xml:space="preserve"> </v>
      </c>
      <c r="CN57" s="19" t="str">
        <f t="shared" si="143"/>
        <v>св.200</v>
      </c>
      <c r="CO57" s="31"/>
      <c r="CP57" s="31"/>
      <c r="CQ57" s="20"/>
      <c r="CR57" s="19" t="str">
        <f t="shared" si="144"/>
        <v xml:space="preserve"> </v>
      </c>
      <c r="CS57" s="19" t="str">
        <f t="shared" si="145"/>
        <v xml:space="preserve"> </v>
      </c>
      <c r="CT57" s="31"/>
      <c r="CU57" s="31"/>
      <c r="CV57" s="20"/>
      <c r="CW57" s="19" t="str">
        <f t="shared" si="146"/>
        <v xml:space="preserve"> </v>
      </c>
      <c r="CX57" s="19" t="str">
        <f t="shared" si="147"/>
        <v xml:space="preserve"> </v>
      </c>
      <c r="CY57" s="31"/>
      <c r="CZ57" s="31"/>
      <c r="DA57" s="20"/>
      <c r="DB57" s="19" t="str">
        <f t="shared" si="245"/>
        <v xml:space="preserve"> </v>
      </c>
      <c r="DC57" s="19" t="str">
        <f t="shared" si="148"/>
        <v xml:space="preserve"> </v>
      </c>
      <c r="DD57" s="31">
        <v>29580.47</v>
      </c>
      <c r="DE57" s="31">
        <v>29592.59</v>
      </c>
      <c r="DF57" s="31">
        <v>14.05</v>
      </c>
      <c r="DG57" s="19">
        <f t="shared" si="246"/>
        <v>1.0004097297980727</v>
      </c>
      <c r="DH57" s="19" t="str">
        <f t="shared" si="149"/>
        <v>св.200</v>
      </c>
      <c r="DI57" s="31"/>
      <c r="DJ57" s="20"/>
      <c r="DK57" s="19" t="str">
        <f t="shared" si="150"/>
        <v xml:space="preserve"> </v>
      </c>
      <c r="DL57" s="31"/>
      <c r="DM57" s="31"/>
      <c r="DN57" s="6"/>
      <c r="DO57" s="19" t="str">
        <f t="shared" si="248"/>
        <v xml:space="preserve"> </v>
      </c>
      <c r="DP57" s="19" t="str">
        <f t="shared" si="294"/>
        <v xml:space="preserve"> </v>
      </c>
    </row>
    <row r="58" spans="1:120" s="59" customFormat="1" ht="15.75" customHeight="1" outlineLevel="1" x14ac:dyDescent="0.25">
      <c r="A58" s="11">
        <f>A57+1</f>
        <v>45</v>
      </c>
      <c r="B58" s="5" t="s">
        <v>58</v>
      </c>
      <c r="C58" s="18">
        <f t="shared" si="295"/>
        <v>875579</v>
      </c>
      <c r="D58" s="18">
        <f t="shared" si="295"/>
        <v>425308.79000000004</v>
      </c>
      <c r="E58" s="18">
        <f t="shared" si="295"/>
        <v>195081.86</v>
      </c>
      <c r="F58" s="19">
        <f t="shared" si="233"/>
        <v>0.48574576366038935</v>
      </c>
      <c r="G58" s="19" t="str">
        <f t="shared" si="123"/>
        <v>св.200</v>
      </c>
      <c r="H58" s="10">
        <f t="shared" si="296"/>
        <v>369000</v>
      </c>
      <c r="I58" s="14">
        <f t="shared" si="296"/>
        <v>176830.32</v>
      </c>
      <c r="J58" s="10">
        <f t="shared" si="296"/>
        <v>120049.61</v>
      </c>
      <c r="K58" s="19">
        <f t="shared" si="234"/>
        <v>0.47921495934959352</v>
      </c>
      <c r="L58" s="19">
        <f t="shared" si="125"/>
        <v>1.4729770467392607</v>
      </c>
      <c r="M58" s="31">
        <v>73000</v>
      </c>
      <c r="N58" s="31">
        <v>51474.21</v>
      </c>
      <c r="O58" s="31">
        <v>32692.37</v>
      </c>
      <c r="P58" s="19">
        <f t="shared" si="235"/>
        <v>0.70512616438356168</v>
      </c>
      <c r="Q58" s="19">
        <f t="shared" si="126"/>
        <v>1.5745022462427778</v>
      </c>
      <c r="R58" s="31"/>
      <c r="S58" s="31"/>
      <c r="T58" s="20"/>
      <c r="U58" s="19" t="str">
        <f t="shared" si="236"/>
        <v xml:space="preserve"> </v>
      </c>
      <c r="V58" s="19" t="str">
        <f t="shared" ref="V58:V62" si="301">IF(S58=0," ",IF(S58/T58*100&gt;200,"св.200",S58/T58))</f>
        <v xml:space="preserve"> </v>
      </c>
      <c r="W58" s="31">
        <v>0</v>
      </c>
      <c r="X58" s="31">
        <v>0</v>
      </c>
      <c r="Y58" s="6"/>
      <c r="Z58" s="19" t="str">
        <f t="shared" si="237"/>
        <v xml:space="preserve"> </v>
      </c>
      <c r="AA58" s="19" t="str">
        <f t="shared" si="128"/>
        <v xml:space="preserve"> </v>
      </c>
      <c r="AB58" s="31">
        <v>30000</v>
      </c>
      <c r="AC58" s="31">
        <v>8113.76</v>
      </c>
      <c r="AD58" s="31">
        <v>5821.63</v>
      </c>
      <c r="AE58" s="19">
        <f t="shared" si="238"/>
        <v>0.27045866666666668</v>
      </c>
      <c r="AF58" s="19">
        <f t="shared" si="129"/>
        <v>1.3937264992794114</v>
      </c>
      <c r="AG58" s="31">
        <v>256000</v>
      </c>
      <c r="AH58" s="31">
        <v>114642.35</v>
      </c>
      <c r="AI58" s="31">
        <v>68635.61</v>
      </c>
      <c r="AJ58" s="19">
        <f t="shared" si="239"/>
        <v>0.44782167968750003</v>
      </c>
      <c r="AK58" s="19">
        <f t="shared" si="130"/>
        <v>1.6703042342014591</v>
      </c>
      <c r="AL58" s="31">
        <v>10000</v>
      </c>
      <c r="AM58" s="31">
        <v>2600</v>
      </c>
      <c r="AN58" s="31">
        <v>12900</v>
      </c>
      <c r="AO58" s="19">
        <f t="shared" si="286"/>
        <v>0.26</v>
      </c>
      <c r="AP58" s="19">
        <f t="shared" si="131"/>
        <v>0.20155038759689922</v>
      </c>
      <c r="AQ58" s="6">
        <f t="shared" ref="AQ58:AQ62" si="302">AV58+BA58+BF58+BK58+BP58+BU58+BZ58+CE58+CY58+DD58+DL58+CT58</f>
        <v>506579</v>
      </c>
      <c r="AR58" s="6">
        <f t="shared" ref="AR58:AR62" si="303">AW58+BB58+BG58+BL58+BQ58+BV58+CA58+CF58+CZ58+DE58+DM58+CU58+DI58</f>
        <v>248478.47</v>
      </c>
      <c r="AS58" s="6">
        <f t="shared" ref="AS58:AS62" si="304">AX58+BC58+BH58+BM58+BR58+BW58+CB58+CG58+DA58+DF58+DN58+CV58+DJ58</f>
        <v>75032.25</v>
      </c>
      <c r="AT58" s="19">
        <f t="shared" si="240"/>
        <v>0.49050290280489323</v>
      </c>
      <c r="AU58" s="19" t="str">
        <f t="shared" si="132"/>
        <v>св.200</v>
      </c>
      <c r="AV58" s="31"/>
      <c r="AW58" s="31"/>
      <c r="AX58" s="6"/>
      <c r="AY58" s="19" t="str">
        <f t="shared" si="241"/>
        <v xml:space="preserve"> </v>
      </c>
      <c r="AZ58" s="19" t="str">
        <f t="shared" si="133"/>
        <v xml:space="preserve"> </v>
      </c>
      <c r="BA58" s="31">
        <v>0</v>
      </c>
      <c r="BB58" s="31">
        <v>0</v>
      </c>
      <c r="BC58" s="20"/>
      <c r="BD58" s="19" t="str">
        <f t="shared" si="134"/>
        <v xml:space="preserve"> </v>
      </c>
      <c r="BE58" s="19" t="str">
        <f t="shared" si="135"/>
        <v xml:space="preserve"> </v>
      </c>
      <c r="BF58" s="31">
        <v>144379</v>
      </c>
      <c r="BG58" s="31">
        <v>5156.25</v>
      </c>
      <c r="BH58" s="31">
        <v>20105.7</v>
      </c>
      <c r="BI58" s="19">
        <f t="shared" si="242"/>
        <v>3.571329625499553E-2</v>
      </c>
      <c r="BJ58" s="19">
        <f t="shared" si="136"/>
        <v>0.25645712409913607</v>
      </c>
      <c r="BK58" s="31"/>
      <c r="BL58" s="31"/>
      <c r="BM58" s="20"/>
      <c r="BN58" s="19" t="str">
        <f t="shared" si="270"/>
        <v xml:space="preserve"> </v>
      </c>
      <c r="BO58" s="19" t="str">
        <f t="shared" si="137"/>
        <v xml:space="preserve"> </v>
      </c>
      <c r="BP58" s="31">
        <v>142200</v>
      </c>
      <c r="BQ58" s="31">
        <v>53322.22</v>
      </c>
      <c r="BR58" s="31">
        <v>53926.55</v>
      </c>
      <c r="BS58" s="19">
        <f t="shared" si="243"/>
        <v>0.37498045007032349</v>
      </c>
      <c r="BT58" s="19">
        <f t="shared" si="171"/>
        <v>0.98879346073501828</v>
      </c>
      <c r="BU58" s="31">
        <v>0</v>
      </c>
      <c r="BV58" s="31">
        <v>0</v>
      </c>
      <c r="BW58" s="6">
        <v>1000</v>
      </c>
      <c r="BX58" s="19" t="str">
        <f t="shared" si="244"/>
        <v xml:space="preserve"> </v>
      </c>
      <c r="BY58" s="19">
        <f t="shared" si="139"/>
        <v>0</v>
      </c>
      <c r="BZ58" s="31">
        <v>220000</v>
      </c>
      <c r="CA58" s="31">
        <v>0</v>
      </c>
      <c r="CB58" s="20"/>
      <c r="CC58" s="19" t="str">
        <f t="shared" si="284"/>
        <v xml:space="preserve"> </v>
      </c>
      <c r="CD58" s="19" t="str">
        <f t="shared" si="140"/>
        <v xml:space="preserve"> </v>
      </c>
      <c r="CE58" s="18">
        <f t="shared" si="299"/>
        <v>0</v>
      </c>
      <c r="CF58" s="18">
        <f t="shared" si="300"/>
        <v>0</v>
      </c>
      <c r="CG58" s="6"/>
      <c r="CH58" s="33" t="str">
        <f t="shared" si="141"/>
        <v xml:space="preserve"> </v>
      </c>
      <c r="CI58" s="19" t="str">
        <f t="shared" si="157"/>
        <v xml:space="preserve"> </v>
      </c>
      <c r="CJ58" s="31"/>
      <c r="CK58" s="31"/>
      <c r="CL58" s="20"/>
      <c r="CM58" s="19" t="str">
        <f t="shared" si="142"/>
        <v xml:space="preserve"> </v>
      </c>
      <c r="CN58" s="19" t="str">
        <f t="shared" si="143"/>
        <v xml:space="preserve"> </v>
      </c>
      <c r="CO58" s="31"/>
      <c r="CP58" s="31"/>
      <c r="CQ58" s="20"/>
      <c r="CR58" s="19" t="str">
        <f t="shared" si="144"/>
        <v xml:space="preserve"> </v>
      </c>
      <c r="CS58" s="19" t="str">
        <f t="shared" si="145"/>
        <v xml:space="preserve"> </v>
      </c>
      <c r="CT58" s="31"/>
      <c r="CU58" s="31"/>
      <c r="CV58" s="20"/>
      <c r="CW58" s="19" t="str">
        <f t="shared" si="146"/>
        <v xml:space="preserve"> </v>
      </c>
      <c r="CX58" s="19" t="str">
        <f t="shared" si="147"/>
        <v xml:space="preserve"> </v>
      </c>
      <c r="CY58" s="31"/>
      <c r="CZ58" s="31"/>
      <c r="DA58" s="20"/>
      <c r="DB58" s="19" t="str">
        <f t="shared" si="245"/>
        <v xml:space="preserve"> </v>
      </c>
      <c r="DC58" s="19" t="str">
        <f t="shared" si="148"/>
        <v xml:space="preserve"> </v>
      </c>
      <c r="DD58" s="31"/>
      <c r="DE58" s="31"/>
      <c r="DF58" s="27"/>
      <c r="DG58" s="19" t="str">
        <f t="shared" si="246"/>
        <v xml:space="preserve"> </v>
      </c>
      <c r="DH58" s="19" t="str">
        <f t="shared" si="149"/>
        <v xml:space="preserve"> </v>
      </c>
      <c r="DI58" s="31">
        <v>190000</v>
      </c>
      <c r="DJ58" s="20"/>
      <c r="DK58" s="19" t="str">
        <f t="shared" si="150"/>
        <v xml:space="preserve"> </v>
      </c>
      <c r="DL58" s="31"/>
      <c r="DM58" s="31"/>
      <c r="DN58" s="6"/>
      <c r="DO58" s="19" t="str">
        <f t="shared" si="248"/>
        <v xml:space="preserve"> </v>
      </c>
      <c r="DP58" s="19" t="str">
        <f t="shared" si="294"/>
        <v xml:space="preserve"> </v>
      </c>
    </row>
    <row r="59" spans="1:120" s="59" customFormat="1" ht="16.5" customHeight="1" outlineLevel="1" x14ac:dyDescent="0.25">
      <c r="A59" s="11">
        <f t="shared" ref="A59:A62" si="305">A58+1</f>
        <v>46</v>
      </c>
      <c r="B59" s="5" t="s">
        <v>62</v>
      </c>
      <c r="C59" s="18">
        <f t="shared" si="295"/>
        <v>4697674</v>
      </c>
      <c r="D59" s="18">
        <f t="shared" si="295"/>
        <v>459251.23</v>
      </c>
      <c r="E59" s="18">
        <f t="shared" si="295"/>
        <v>299060.08</v>
      </c>
      <c r="F59" s="19">
        <f t="shared" si="233"/>
        <v>9.7761409156957246E-2</v>
      </c>
      <c r="G59" s="19">
        <f t="shared" si="123"/>
        <v>1.5356487231595737</v>
      </c>
      <c r="H59" s="10">
        <f t="shared" si="296"/>
        <v>981700</v>
      </c>
      <c r="I59" s="14">
        <f t="shared" si="296"/>
        <v>223968.71</v>
      </c>
      <c r="J59" s="10">
        <f t="shared" si="296"/>
        <v>182139.29</v>
      </c>
      <c r="K59" s="19">
        <f t="shared" si="234"/>
        <v>0.22814374045023939</v>
      </c>
      <c r="L59" s="19">
        <f t="shared" si="125"/>
        <v>1.2296562153064283</v>
      </c>
      <c r="M59" s="31">
        <v>161800</v>
      </c>
      <c r="N59" s="31">
        <v>47547.96</v>
      </c>
      <c r="O59" s="31">
        <v>70012.460000000006</v>
      </c>
      <c r="P59" s="19">
        <f t="shared" si="235"/>
        <v>0.29386872682323856</v>
      </c>
      <c r="Q59" s="19">
        <f t="shared" si="126"/>
        <v>0.67913568527659207</v>
      </c>
      <c r="R59" s="31"/>
      <c r="S59" s="31"/>
      <c r="T59" s="20"/>
      <c r="U59" s="19" t="str">
        <f t="shared" si="236"/>
        <v xml:space="preserve"> </v>
      </c>
      <c r="V59" s="19" t="str">
        <f t="shared" si="301"/>
        <v xml:space="preserve"> </v>
      </c>
      <c r="W59" s="31">
        <v>6900</v>
      </c>
      <c r="X59" s="31">
        <v>3288.94</v>
      </c>
      <c r="Y59" s="31">
        <v>3349.31</v>
      </c>
      <c r="Z59" s="19">
        <f t="shared" si="237"/>
        <v>0.47665797101449275</v>
      </c>
      <c r="AA59" s="19">
        <f t="shared" si="128"/>
        <v>0.98197539194640093</v>
      </c>
      <c r="AB59" s="31">
        <v>80000</v>
      </c>
      <c r="AC59" s="31">
        <v>12640.55</v>
      </c>
      <c r="AD59" s="31">
        <v>13382.27</v>
      </c>
      <c r="AE59" s="19">
        <f t="shared" si="238"/>
        <v>0.15800687499999999</v>
      </c>
      <c r="AF59" s="19">
        <f t="shared" si="129"/>
        <v>0.94457442571402306</v>
      </c>
      <c r="AG59" s="31">
        <v>726000</v>
      </c>
      <c r="AH59" s="31">
        <v>153291.26</v>
      </c>
      <c r="AI59" s="31">
        <v>92695.25</v>
      </c>
      <c r="AJ59" s="19">
        <f t="shared" si="239"/>
        <v>0.21114498622589534</v>
      </c>
      <c r="AK59" s="19">
        <f t="shared" si="130"/>
        <v>1.6537121373533166</v>
      </c>
      <c r="AL59" s="31">
        <v>7000</v>
      </c>
      <c r="AM59" s="31">
        <v>7200</v>
      </c>
      <c r="AN59" s="31">
        <v>2700</v>
      </c>
      <c r="AO59" s="19">
        <f t="shared" si="286"/>
        <v>1.0285714285714285</v>
      </c>
      <c r="AP59" s="19" t="str">
        <f t="shared" si="131"/>
        <v>св.200</v>
      </c>
      <c r="AQ59" s="6">
        <f t="shared" si="302"/>
        <v>3715974</v>
      </c>
      <c r="AR59" s="6">
        <f t="shared" si="303"/>
        <v>235282.52</v>
      </c>
      <c r="AS59" s="6">
        <f t="shared" si="304"/>
        <v>116920.79</v>
      </c>
      <c r="AT59" s="19">
        <f t="shared" si="240"/>
        <v>6.3316514055265186E-2</v>
      </c>
      <c r="AU59" s="19" t="str">
        <f t="shared" si="132"/>
        <v>св.200</v>
      </c>
      <c r="AV59" s="31"/>
      <c r="AW59" s="31"/>
      <c r="AX59" s="6"/>
      <c r="AY59" s="19" t="str">
        <f t="shared" si="241"/>
        <v xml:space="preserve"> </v>
      </c>
      <c r="AZ59" s="19" t="str">
        <f t="shared" si="133"/>
        <v xml:space="preserve"> </v>
      </c>
      <c r="BA59" s="31">
        <v>0</v>
      </c>
      <c r="BB59" s="31">
        <v>0</v>
      </c>
      <c r="BC59" s="20"/>
      <c r="BD59" s="19" t="str">
        <f t="shared" si="134"/>
        <v xml:space="preserve"> </v>
      </c>
      <c r="BE59" s="19" t="str">
        <f t="shared" si="135"/>
        <v xml:space="preserve"> </v>
      </c>
      <c r="BF59" s="31">
        <v>290000</v>
      </c>
      <c r="BG59" s="31">
        <v>144562.51999999999</v>
      </c>
      <c r="BH59" s="31">
        <v>114920.79</v>
      </c>
      <c r="BI59" s="19">
        <f t="shared" si="242"/>
        <v>0.49849144827586206</v>
      </c>
      <c r="BJ59" s="19">
        <f t="shared" si="136"/>
        <v>1.2579318328737559</v>
      </c>
      <c r="BK59" s="31"/>
      <c r="BL59" s="31"/>
      <c r="BM59" s="20"/>
      <c r="BN59" s="19" t="str">
        <f t="shared" si="270"/>
        <v xml:space="preserve"> </v>
      </c>
      <c r="BO59" s="19" t="str">
        <f t="shared" si="137"/>
        <v xml:space="preserve"> </v>
      </c>
      <c r="BP59" s="31">
        <v>0</v>
      </c>
      <c r="BQ59" s="31">
        <v>0</v>
      </c>
      <c r="BR59" s="20"/>
      <c r="BS59" s="19" t="str">
        <f t="shared" si="243"/>
        <v xml:space="preserve"> </v>
      </c>
      <c r="BT59" s="19" t="str">
        <f t="shared" si="171"/>
        <v xml:space="preserve"> </v>
      </c>
      <c r="BU59" s="31">
        <v>0</v>
      </c>
      <c r="BV59" s="31">
        <v>0</v>
      </c>
      <c r="BW59" s="6">
        <v>2000</v>
      </c>
      <c r="BX59" s="19" t="str">
        <f t="shared" si="244"/>
        <v xml:space="preserve"> </v>
      </c>
      <c r="BY59" s="19">
        <f t="shared" si="139"/>
        <v>0</v>
      </c>
      <c r="BZ59" s="31">
        <v>0</v>
      </c>
      <c r="CA59" s="31">
        <v>0</v>
      </c>
      <c r="CB59" s="20"/>
      <c r="CC59" s="19" t="str">
        <f t="shared" si="284"/>
        <v xml:space="preserve"> </v>
      </c>
      <c r="CD59" s="19" t="str">
        <f t="shared" si="140"/>
        <v xml:space="preserve"> </v>
      </c>
      <c r="CE59" s="18">
        <f t="shared" si="299"/>
        <v>3425974</v>
      </c>
      <c r="CF59" s="18">
        <f t="shared" si="300"/>
        <v>90720</v>
      </c>
      <c r="CG59" s="6"/>
      <c r="CH59" s="33">
        <f t="shared" si="141"/>
        <v>2.648006085276771E-2</v>
      </c>
      <c r="CI59" s="19" t="str">
        <f t="shared" si="157"/>
        <v xml:space="preserve"> </v>
      </c>
      <c r="CJ59" s="31"/>
      <c r="CK59" s="31"/>
      <c r="CL59" s="20"/>
      <c r="CM59" s="19" t="str">
        <f t="shared" si="142"/>
        <v xml:space="preserve"> </v>
      </c>
      <c r="CN59" s="19" t="str">
        <f t="shared" si="143"/>
        <v xml:space="preserve"> </v>
      </c>
      <c r="CO59" s="31">
        <v>3425974</v>
      </c>
      <c r="CP59" s="31">
        <v>90720</v>
      </c>
      <c r="CQ59" s="20"/>
      <c r="CR59" s="19">
        <f t="shared" si="144"/>
        <v>2.648006085276771E-2</v>
      </c>
      <c r="CS59" s="19" t="str">
        <f t="shared" si="145"/>
        <v xml:space="preserve"> </v>
      </c>
      <c r="CT59" s="31"/>
      <c r="CU59" s="31"/>
      <c r="CV59" s="20"/>
      <c r="CW59" s="19" t="str">
        <f t="shared" si="146"/>
        <v xml:space="preserve"> </v>
      </c>
      <c r="CX59" s="19" t="str">
        <f t="shared" si="147"/>
        <v xml:space="preserve"> </v>
      </c>
      <c r="CY59" s="31"/>
      <c r="CZ59" s="31"/>
      <c r="DA59" s="20"/>
      <c r="DB59" s="19" t="str">
        <f t="shared" si="245"/>
        <v xml:space="preserve"> </v>
      </c>
      <c r="DC59" s="19" t="str">
        <f t="shared" si="148"/>
        <v xml:space="preserve"> </v>
      </c>
      <c r="DD59" s="31"/>
      <c r="DE59" s="31"/>
      <c r="DF59" s="27"/>
      <c r="DG59" s="19" t="str">
        <f t="shared" si="246"/>
        <v xml:space="preserve"> </v>
      </c>
      <c r="DH59" s="19" t="str">
        <f t="shared" si="149"/>
        <v xml:space="preserve"> </v>
      </c>
      <c r="DI59" s="31"/>
      <c r="DJ59" s="20"/>
      <c r="DK59" s="19" t="str">
        <f t="shared" si="150"/>
        <v xml:space="preserve"> </v>
      </c>
      <c r="DL59" s="31"/>
      <c r="DM59" s="31"/>
      <c r="DN59" s="6"/>
      <c r="DO59" s="19" t="str">
        <f t="shared" si="248"/>
        <v xml:space="preserve"> </v>
      </c>
      <c r="DP59" s="19" t="str">
        <f t="shared" si="294"/>
        <v xml:space="preserve"> </v>
      </c>
    </row>
    <row r="60" spans="1:120" s="59" customFormat="1" ht="15.75" customHeight="1" outlineLevel="1" x14ac:dyDescent="0.25">
      <c r="A60" s="11">
        <f t="shared" si="305"/>
        <v>47</v>
      </c>
      <c r="B60" s="5" t="s">
        <v>24</v>
      </c>
      <c r="C60" s="18">
        <f t="shared" si="295"/>
        <v>950000</v>
      </c>
      <c r="D60" s="18">
        <f t="shared" si="295"/>
        <v>335273.8</v>
      </c>
      <c r="E60" s="18">
        <f t="shared" si="295"/>
        <v>156562.21000000002</v>
      </c>
      <c r="F60" s="19">
        <f t="shared" si="233"/>
        <v>0.35291978947368419</v>
      </c>
      <c r="G60" s="19" t="str">
        <f t="shared" si="123"/>
        <v>св.200</v>
      </c>
      <c r="H60" s="10">
        <f t="shared" si="296"/>
        <v>630000</v>
      </c>
      <c r="I60" s="14">
        <f t="shared" si="296"/>
        <v>335273.8</v>
      </c>
      <c r="J60" s="10">
        <f t="shared" si="296"/>
        <v>156562.21000000002</v>
      </c>
      <c r="K60" s="19">
        <f t="shared" si="234"/>
        <v>0.53218063492063494</v>
      </c>
      <c r="L60" s="19" t="str">
        <f t="shared" si="125"/>
        <v>св.200</v>
      </c>
      <c r="M60" s="31">
        <v>210000</v>
      </c>
      <c r="N60" s="31">
        <v>39311.440000000002</v>
      </c>
      <c r="O60" s="31">
        <v>43437.3</v>
      </c>
      <c r="P60" s="19">
        <f t="shared" si="235"/>
        <v>0.18719733333333335</v>
      </c>
      <c r="Q60" s="19">
        <f t="shared" si="126"/>
        <v>0.90501573532424895</v>
      </c>
      <c r="R60" s="31"/>
      <c r="S60" s="31"/>
      <c r="T60" s="20"/>
      <c r="U60" s="19" t="str">
        <f t="shared" si="236"/>
        <v xml:space="preserve"> </v>
      </c>
      <c r="V60" s="19" t="str">
        <f t="shared" si="301"/>
        <v xml:space="preserve"> </v>
      </c>
      <c r="W60" s="31">
        <v>0</v>
      </c>
      <c r="X60" s="31">
        <v>0</v>
      </c>
      <c r="Y60" s="31"/>
      <c r="Z60" s="19" t="str">
        <f t="shared" si="237"/>
        <v xml:space="preserve"> </v>
      </c>
      <c r="AA60" s="19" t="str">
        <f t="shared" si="128"/>
        <v xml:space="preserve"> </v>
      </c>
      <c r="AB60" s="31">
        <v>105000</v>
      </c>
      <c r="AC60" s="31">
        <v>82668.42</v>
      </c>
      <c r="AD60" s="31">
        <v>16013.63</v>
      </c>
      <c r="AE60" s="19">
        <f t="shared" si="238"/>
        <v>0.78731828571428575</v>
      </c>
      <c r="AF60" s="19" t="str">
        <f t="shared" si="129"/>
        <v>св.200</v>
      </c>
      <c r="AG60" s="31">
        <v>305000</v>
      </c>
      <c r="AH60" s="31">
        <v>211543.94</v>
      </c>
      <c r="AI60" s="31">
        <v>94461.28</v>
      </c>
      <c r="AJ60" s="19">
        <f t="shared" si="239"/>
        <v>0.69358668852459016</v>
      </c>
      <c r="AK60" s="19" t="str">
        <f t="shared" si="130"/>
        <v>св.200</v>
      </c>
      <c r="AL60" s="31">
        <v>10000</v>
      </c>
      <c r="AM60" s="31">
        <v>1750</v>
      </c>
      <c r="AN60" s="31">
        <v>2650</v>
      </c>
      <c r="AO60" s="19">
        <f t="shared" si="286"/>
        <v>0.17499999999999999</v>
      </c>
      <c r="AP60" s="19">
        <f t="shared" si="131"/>
        <v>0.660377358490566</v>
      </c>
      <c r="AQ60" s="6">
        <f t="shared" si="302"/>
        <v>320000</v>
      </c>
      <c r="AR60" s="6">
        <f t="shared" si="303"/>
        <v>0</v>
      </c>
      <c r="AS60" s="6">
        <f t="shared" si="304"/>
        <v>0</v>
      </c>
      <c r="AT60" s="19" t="str">
        <f t="shared" si="240"/>
        <v xml:space="preserve"> </v>
      </c>
      <c r="AU60" s="19" t="str">
        <f t="shared" si="132"/>
        <v xml:space="preserve"> </v>
      </c>
      <c r="AV60" s="31"/>
      <c r="AW60" s="31"/>
      <c r="AX60" s="6"/>
      <c r="AY60" s="19" t="str">
        <f t="shared" si="241"/>
        <v xml:space="preserve"> </v>
      </c>
      <c r="AZ60" s="19" t="str">
        <f t="shared" si="133"/>
        <v xml:space="preserve"> </v>
      </c>
      <c r="BA60" s="31">
        <v>0</v>
      </c>
      <c r="BB60" s="31">
        <v>0</v>
      </c>
      <c r="BC60" s="20"/>
      <c r="BD60" s="19" t="str">
        <f t="shared" si="134"/>
        <v xml:space="preserve"> </v>
      </c>
      <c r="BE60" s="19" t="str">
        <f t="shared" si="135"/>
        <v xml:space="preserve"> </v>
      </c>
      <c r="BF60" s="31">
        <v>0</v>
      </c>
      <c r="BG60" s="31">
        <v>0</v>
      </c>
      <c r="BH60" s="31"/>
      <c r="BI60" s="19" t="str">
        <f t="shared" si="242"/>
        <v xml:space="preserve"> </v>
      </c>
      <c r="BJ60" s="19" t="str">
        <f t="shared" si="136"/>
        <v xml:space="preserve"> </v>
      </c>
      <c r="BK60" s="31"/>
      <c r="BL60" s="31"/>
      <c r="BM60" s="20"/>
      <c r="BN60" s="19" t="str">
        <f t="shared" si="270"/>
        <v xml:space="preserve"> </v>
      </c>
      <c r="BO60" s="19" t="str">
        <f t="shared" si="137"/>
        <v xml:space="preserve"> </v>
      </c>
      <c r="BP60" s="31">
        <v>0</v>
      </c>
      <c r="BQ60" s="31">
        <v>0</v>
      </c>
      <c r="BR60" s="20"/>
      <c r="BS60" s="19" t="str">
        <f t="shared" si="243"/>
        <v xml:space="preserve"> </v>
      </c>
      <c r="BT60" s="19" t="str">
        <f t="shared" si="171"/>
        <v xml:space="preserve"> </v>
      </c>
      <c r="BU60" s="31">
        <v>20000</v>
      </c>
      <c r="BV60" s="31">
        <v>0</v>
      </c>
      <c r="BW60" s="20">
        <v>0</v>
      </c>
      <c r="BX60" s="19" t="str">
        <f t="shared" si="244"/>
        <v xml:space="preserve"> </v>
      </c>
      <c r="BY60" s="19" t="str">
        <f t="shared" si="139"/>
        <v xml:space="preserve"> </v>
      </c>
      <c r="BZ60" s="31">
        <v>300000</v>
      </c>
      <c r="CA60" s="31">
        <v>0</v>
      </c>
      <c r="CB60" s="20"/>
      <c r="CC60" s="19" t="str">
        <f t="shared" si="284"/>
        <v xml:space="preserve"> </v>
      </c>
      <c r="CD60" s="19" t="str">
        <f t="shared" si="140"/>
        <v xml:space="preserve"> </v>
      </c>
      <c r="CE60" s="18">
        <f t="shared" si="299"/>
        <v>0</v>
      </c>
      <c r="CF60" s="18">
        <f t="shared" si="300"/>
        <v>0</v>
      </c>
      <c r="CG60" s="6"/>
      <c r="CH60" s="33" t="str">
        <f t="shared" si="141"/>
        <v xml:space="preserve"> </v>
      </c>
      <c r="CI60" s="19" t="str">
        <f t="shared" si="157"/>
        <v xml:space="preserve"> </v>
      </c>
      <c r="CJ60" s="31"/>
      <c r="CK60" s="31"/>
      <c r="CL60" s="20"/>
      <c r="CM60" s="19" t="str">
        <f t="shared" si="142"/>
        <v xml:space="preserve"> </v>
      </c>
      <c r="CN60" s="19" t="str">
        <f t="shared" si="143"/>
        <v xml:space="preserve"> </v>
      </c>
      <c r="CO60" s="31">
        <v>0</v>
      </c>
      <c r="CP60" s="31"/>
      <c r="CQ60" s="20"/>
      <c r="CR60" s="19" t="str">
        <f t="shared" si="144"/>
        <v xml:space="preserve"> </v>
      </c>
      <c r="CS60" s="19" t="str">
        <f t="shared" si="145"/>
        <v xml:space="preserve"> </v>
      </c>
      <c r="CT60" s="31"/>
      <c r="CU60" s="31"/>
      <c r="CV60" s="20"/>
      <c r="CW60" s="19" t="str">
        <f t="shared" si="146"/>
        <v xml:space="preserve"> </v>
      </c>
      <c r="CX60" s="19" t="str">
        <f t="shared" si="147"/>
        <v xml:space="preserve"> </v>
      </c>
      <c r="CY60" s="31"/>
      <c r="CZ60" s="31"/>
      <c r="DA60" s="20"/>
      <c r="DB60" s="19" t="str">
        <f t="shared" si="245"/>
        <v xml:space="preserve"> </v>
      </c>
      <c r="DC60" s="19" t="str">
        <f t="shared" si="148"/>
        <v xml:space="preserve"> </v>
      </c>
      <c r="DD60" s="31"/>
      <c r="DE60" s="31"/>
      <c r="DF60" s="27"/>
      <c r="DG60" s="19" t="str">
        <f t="shared" si="246"/>
        <v xml:space="preserve"> </v>
      </c>
      <c r="DH60" s="19" t="str">
        <f t="shared" si="149"/>
        <v xml:space="preserve"> </v>
      </c>
      <c r="DI60" s="31"/>
      <c r="DJ60" s="20"/>
      <c r="DK60" s="19" t="str">
        <f t="shared" si="150"/>
        <v xml:space="preserve"> </v>
      </c>
      <c r="DL60" s="31"/>
      <c r="DM60" s="31"/>
      <c r="DN60" s="6"/>
      <c r="DO60" s="19" t="str">
        <f t="shared" si="248"/>
        <v xml:space="preserve"> </v>
      </c>
      <c r="DP60" s="19" t="str">
        <f t="shared" si="294"/>
        <v xml:space="preserve"> </v>
      </c>
    </row>
    <row r="61" spans="1:120" s="59" customFormat="1" ht="15.75" customHeight="1" outlineLevel="1" x14ac:dyDescent="0.25">
      <c r="A61" s="11">
        <f t="shared" si="305"/>
        <v>48</v>
      </c>
      <c r="B61" s="5" t="s">
        <v>77</v>
      </c>
      <c r="C61" s="18">
        <f t="shared" si="295"/>
        <v>4960681.08</v>
      </c>
      <c r="D61" s="18">
        <f t="shared" si="295"/>
        <v>1259076.4099999999</v>
      </c>
      <c r="E61" s="18">
        <f t="shared" si="295"/>
        <v>909087.54</v>
      </c>
      <c r="F61" s="19">
        <f t="shared" si="233"/>
        <v>0.25381119844132366</v>
      </c>
      <c r="G61" s="19">
        <f t="shared" si="123"/>
        <v>1.3849891837699149</v>
      </c>
      <c r="H61" s="10">
        <f t="shared" si="296"/>
        <v>2652867.77</v>
      </c>
      <c r="I61" s="14">
        <f t="shared" si="296"/>
        <v>454952.69</v>
      </c>
      <c r="J61" s="10">
        <f t="shared" si="296"/>
        <v>672178.11</v>
      </c>
      <c r="K61" s="19">
        <f t="shared" si="234"/>
        <v>0.17149467272543328</v>
      </c>
      <c r="L61" s="19">
        <f t="shared" si="125"/>
        <v>0.67683354044361843</v>
      </c>
      <c r="M61" s="31">
        <v>537867.77</v>
      </c>
      <c r="N61" s="31">
        <v>228438.57</v>
      </c>
      <c r="O61" s="31">
        <v>223033.12</v>
      </c>
      <c r="P61" s="19">
        <f t="shared" si="235"/>
        <v>0.42471139328537943</v>
      </c>
      <c r="Q61" s="19">
        <f t="shared" si="126"/>
        <v>1.0242360865507329</v>
      </c>
      <c r="R61" s="31"/>
      <c r="S61" s="31"/>
      <c r="T61" s="20"/>
      <c r="U61" s="19" t="str">
        <f t="shared" si="236"/>
        <v xml:space="preserve"> </v>
      </c>
      <c r="V61" s="19" t="str">
        <f t="shared" si="301"/>
        <v xml:space="preserve"> </v>
      </c>
      <c r="W61" s="31">
        <v>45000</v>
      </c>
      <c r="X61" s="31">
        <v>26528.400000000001</v>
      </c>
      <c r="Y61" s="31">
        <v>24135.95</v>
      </c>
      <c r="Z61" s="19">
        <f t="shared" si="237"/>
        <v>0.58952000000000004</v>
      </c>
      <c r="AA61" s="19">
        <f t="shared" si="128"/>
        <v>1.0991239209560841</v>
      </c>
      <c r="AB61" s="31">
        <v>540000</v>
      </c>
      <c r="AC61" s="31">
        <v>26528.06</v>
      </c>
      <c r="AD61" s="31">
        <v>32321.43</v>
      </c>
      <c r="AE61" s="19">
        <f t="shared" si="238"/>
        <v>4.9126037037037038E-2</v>
      </c>
      <c r="AF61" s="19">
        <f t="shared" si="129"/>
        <v>0.82075762118198359</v>
      </c>
      <c r="AG61" s="31">
        <v>1470000</v>
      </c>
      <c r="AH61" s="31">
        <v>162447.66</v>
      </c>
      <c r="AI61" s="31">
        <v>377397.61</v>
      </c>
      <c r="AJ61" s="19">
        <f t="shared" si="239"/>
        <v>0.11050861224489796</v>
      </c>
      <c r="AK61" s="19">
        <f t="shared" si="130"/>
        <v>0.43044167661793092</v>
      </c>
      <c r="AL61" s="31">
        <v>60000</v>
      </c>
      <c r="AM61" s="31">
        <v>11010</v>
      </c>
      <c r="AN61" s="31">
        <v>15290</v>
      </c>
      <c r="AO61" s="19">
        <f t="shared" si="286"/>
        <v>0.1835</v>
      </c>
      <c r="AP61" s="19">
        <f t="shared" si="131"/>
        <v>0.72007848266841068</v>
      </c>
      <c r="AQ61" s="6">
        <f>AV61+BA61+BF61+BK61+BP61+BU61+BZ61+CE61+CY61+DD61+DL61+CT61</f>
        <v>2307813.31</v>
      </c>
      <c r="AR61" s="6">
        <f>AW61+BB61+BG61+BL61+BQ61+BV61+CA61+CF61+CZ61+DE61+DM61+CU61+DI61</f>
        <v>804123.72</v>
      </c>
      <c r="AS61" s="6">
        <f>AX61+BC61+BH61+BM61+BR61+BW61+CB61+CG61+DA61+DF61+DN61+CV61+DJ61</f>
        <v>236909.43</v>
      </c>
      <c r="AT61" s="19">
        <f t="shared" si="240"/>
        <v>0.3484353420251311</v>
      </c>
      <c r="AU61" s="19" t="str">
        <f t="shared" si="132"/>
        <v>св.200</v>
      </c>
      <c r="AV61" s="31"/>
      <c r="AW61" s="31"/>
      <c r="AX61" s="6"/>
      <c r="AY61" s="19" t="str">
        <f t="shared" si="241"/>
        <v xml:space="preserve"> </v>
      </c>
      <c r="AZ61" s="19" t="str">
        <f t="shared" si="133"/>
        <v xml:space="preserve"> </v>
      </c>
      <c r="BA61" s="31">
        <v>76200</v>
      </c>
      <c r="BB61" s="31">
        <v>38151.99</v>
      </c>
      <c r="BC61" s="20">
        <v>61601.43</v>
      </c>
      <c r="BD61" s="19">
        <f t="shared" si="134"/>
        <v>0.50068228346456689</v>
      </c>
      <c r="BE61" s="19">
        <f t="shared" si="135"/>
        <v>0.61933610956758633</v>
      </c>
      <c r="BF61" s="31">
        <v>0</v>
      </c>
      <c r="BG61" s="31">
        <v>0</v>
      </c>
      <c r="BH61" s="31"/>
      <c r="BI61" s="19" t="str">
        <f t="shared" si="242"/>
        <v xml:space="preserve"> </v>
      </c>
      <c r="BJ61" s="19" t="str">
        <f>IF(BG61=0," ",IF(BG61/BH61*100&gt;200,"св.200",BG61/BH61))</f>
        <v xml:space="preserve"> </v>
      </c>
      <c r="BK61" s="31">
        <v>203800</v>
      </c>
      <c r="BL61" s="31">
        <v>100141.5</v>
      </c>
      <c r="BM61" s="31">
        <v>101904</v>
      </c>
      <c r="BN61" s="19">
        <f t="shared" si="270"/>
        <v>0.49137144259077525</v>
      </c>
      <c r="BO61" s="19">
        <f t="shared" si="137"/>
        <v>0.9827043099387659</v>
      </c>
      <c r="BP61" s="31">
        <v>0</v>
      </c>
      <c r="BQ61" s="31">
        <v>0</v>
      </c>
      <c r="BR61" s="20"/>
      <c r="BS61" s="19" t="str">
        <f t="shared" si="243"/>
        <v xml:space="preserve"> </v>
      </c>
      <c r="BT61" s="19" t="str">
        <f t="shared" si="171"/>
        <v xml:space="preserve"> </v>
      </c>
      <c r="BU61" s="31">
        <v>94770.23</v>
      </c>
      <c r="BV61" s="31">
        <v>28770.23</v>
      </c>
      <c r="BW61" s="31">
        <v>33000</v>
      </c>
      <c r="BX61" s="19">
        <f t="shared" si="244"/>
        <v>0.30357877151928409</v>
      </c>
      <c r="BY61" s="19">
        <f t="shared" si="139"/>
        <v>0.8718251515151515</v>
      </c>
      <c r="BZ61" s="31">
        <v>405450</v>
      </c>
      <c r="CA61" s="31">
        <v>208450</v>
      </c>
      <c r="CB61" s="31"/>
      <c r="CC61" s="19">
        <f t="shared" si="284"/>
        <v>0.51412011345418673</v>
      </c>
      <c r="CD61" s="19" t="str">
        <f t="shared" si="140"/>
        <v xml:space="preserve"> </v>
      </c>
      <c r="CE61" s="18">
        <f t="shared" si="299"/>
        <v>1527593.08</v>
      </c>
      <c r="CF61" s="18">
        <f t="shared" si="300"/>
        <v>428610</v>
      </c>
      <c r="CG61" s="6">
        <v>40404</v>
      </c>
      <c r="CH61" s="33">
        <f t="shared" si="141"/>
        <v>0.28057864729264154</v>
      </c>
      <c r="CI61" s="19" t="str">
        <f t="shared" si="157"/>
        <v>св.200</v>
      </c>
      <c r="CJ61" s="31"/>
      <c r="CK61" s="31"/>
      <c r="CL61" s="20"/>
      <c r="CM61" s="19" t="str">
        <f t="shared" si="142"/>
        <v xml:space="preserve"> </v>
      </c>
      <c r="CN61" s="19" t="str">
        <f t="shared" si="143"/>
        <v xml:space="preserve"> </v>
      </c>
      <c r="CO61" s="31">
        <v>1527593.08</v>
      </c>
      <c r="CP61" s="31">
        <v>428610</v>
      </c>
      <c r="CQ61" s="20">
        <v>40404</v>
      </c>
      <c r="CR61" s="19">
        <f t="shared" si="144"/>
        <v>0.28057864729264154</v>
      </c>
      <c r="CS61" s="19" t="str">
        <f t="shared" si="145"/>
        <v>св.200</v>
      </c>
      <c r="CT61" s="31"/>
      <c r="CU61" s="31"/>
      <c r="CV61" s="20"/>
      <c r="CW61" s="19" t="str">
        <f t="shared" si="146"/>
        <v xml:space="preserve"> </v>
      </c>
      <c r="CX61" s="19" t="str">
        <f t="shared" si="147"/>
        <v xml:space="preserve"> </v>
      </c>
      <c r="CY61" s="31"/>
      <c r="CZ61" s="31"/>
      <c r="DA61" s="20"/>
      <c r="DB61" s="19" t="str">
        <f t="shared" si="245"/>
        <v xml:space="preserve"> </v>
      </c>
      <c r="DC61" s="19" t="str">
        <f t="shared" si="148"/>
        <v xml:space="preserve"> </v>
      </c>
      <c r="DD61" s="31"/>
      <c r="DE61" s="31"/>
      <c r="DF61" s="31"/>
      <c r="DG61" s="19" t="str">
        <f t="shared" si="246"/>
        <v xml:space="preserve"> </v>
      </c>
      <c r="DH61" s="19" t="str">
        <f t="shared" si="149"/>
        <v xml:space="preserve"> </v>
      </c>
      <c r="DI61" s="31"/>
      <c r="DJ61" s="20"/>
      <c r="DK61" s="19" t="str">
        <f t="shared" si="150"/>
        <v xml:space="preserve"> </v>
      </c>
      <c r="DL61" s="31"/>
      <c r="DM61" s="31"/>
      <c r="DN61" s="6"/>
      <c r="DO61" s="19" t="str">
        <f t="shared" si="248"/>
        <v xml:space="preserve"> </v>
      </c>
      <c r="DP61" s="19" t="str">
        <f t="shared" si="294"/>
        <v xml:space="preserve"> </v>
      </c>
    </row>
    <row r="62" spans="1:120" s="59" customFormat="1" ht="15.75" customHeight="1" outlineLevel="1" x14ac:dyDescent="0.25">
      <c r="A62" s="11">
        <f t="shared" si="305"/>
        <v>49</v>
      </c>
      <c r="B62" s="5" t="s">
        <v>78</v>
      </c>
      <c r="C62" s="18">
        <f t="shared" si="295"/>
        <v>1418250</v>
      </c>
      <c r="D62" s="18">
        <f t="shared" si="295"/>
        <v>316252.77999999997</v>
      </c>
      <c r="E62" s="18">
        <f t="shared" si="295"/>
        <v>457760.09</v>
      </c>
      <c r="F62" s="19">
        <f t="shared" si="233"/>
        <v>0.22298803454962099</v>
      </c>
      <c r="G62" s="19">
        <f t="shared" si="123"/>
        <v>0.69087014553846304</v>
      </c>
      <c r="H62" s="10">
        <f t="shared" si="296"/>
        <v>861250</v>
      </c>
      <c r="I62" s="14">
        <f t="shared" si="296"/>
        <v>274761.53999999998</v>
      </c>
      <c r="J62" s="10">
        <f t="shared" si="296"/>
        <v>200502.58000000002</v>
      </c>
      <c r="K62" s="19">
        <f t="shared" si="234"/>
        <v>0.31902646153846154</v>
      </c>
      <c r="L62" s="19">
        <f t="shared" si="125"/>
        <v>1.3703641120228975</v>
      </c>
      <c r="M62" s="31">
        <v>238250</v>
      </c>
      <c r="N62" s="31">
        <v>121142.3</v>
      </c>
      <c r="O62" s="31">
        <v>108760.27</v>
      </c>
      <c r="P62" s="19">
        <f t="shared" si="235"/>
        <v>0.50846715634837358</v>
      </c>
      <c r="Q62" s="19">
        <f t="shared" si="126"/>
        <v>1.1138469957825592</v>
      </c>
      <c r="R62" s="31"/>
      <c r="S62" s="31"/>
      <c r="T62" s="20"/>
      <c r="U62" s="19" t="str">
        <f t="shared" si="236"/>
        <v xml:space="preserve"> </v>
      </c>
      <c r="V62" s="19" t="str">
        <f t="shared" si="301"/>
        <v xml:space="preserve"> </v>
      </c>
      <c r="W62" s="31">
        <v>3000</v>
      </c>
      <c r="X62" s="31">
        <v>1626.56</v>
      </c>
      <c r="Y62" s="31">
        <v>1036.31</v>
      </c>
      <c r="Z62" s="19">
        <f t="shared" si="237"/>
        <v>0.54218666666666659</v>
      </c>
      <c r="AA62" s="19">
        <f t="shared" si="128"/>
        <v>1.5695689513755537</v>
      </c>
      <c r="AB62" s="31">
        <v>195000</v>
      </c>
      <c r="AC62" s="31">
        <v>14753.04</v>
      </c>
      <c r="AD62" s="31">
        <v>34881.32</v>
      </c>
      <c r="AE62" s="19">
        <f t="shared" si="238"/>
        <v>7.5656615384615392E-2</v>
      </c>
      <c r="AF62" s="19">
        <f t="shared" si="129"/>
        <v>0.42294959021046225</v>
      </c>
      <c r="AG62" s="31">
        <v>420000</v>
      </c>
      <c r="AH62" s="31">
        <v>135789.64000000001</v>
      </c>
      <c r="AI62" s="31">
        <v>50374.68</v>
      </c>
      <c r="AJ62" s="19">
        <f t="shared" si="239"/>
        <v>0.32330866666666669</v>
      </c>
      <c r="AK62" s="19" t="str">
        <f t="shared" si="130"/>
        <v>св.200</v>
      </c>
      <c r="AL62" s="31">
        <v>5000</v>
      </c>
      <c r="AM62" s="31">
        <v>1450</v>
      </c>
      <c r="AN62" s="31">
        <v>5450</v>
      </c>
      <c r="AO62" s="19">
        <f t="shared" si="286"/>
        <v>0.28999999999999998</v>
      </c>
      <c r="AP62" s="19">
        <f t="shared" si="131"/>
        <v>0.26605504587155965</v>
      </c>
      <c r="AQ62" s="6">
        <f t="shared" si="302"/>
        <v>557000</v>
      </c>
      <c r="AR62" s="6">
        <f t="shared" si="303"/>
        <v>41491.24</v>
      </c>
      <c r="AS62" s="6">
        <f t="shared" si="304"/>
        <v>257257.51</v>
      </c>
      <c r="AT62" s="19">
        <f t="shared" si="240"/>
        <v>7.44905565529623E-2</v>
      </c>
      <c r="AU62" s="19">
        <f t="shared" si="132"/>
        <v>0.16128291065244313</v>
      </c>
      <c r="AV62" s="31"/>
      <c r="AW62" s="31"/>
      <c r="AX62" s="6"/>
      <c r="AY62" s="19" t="str">
        <f t="shared" si="241"/>
        <v xml:space="preserve"> </v>
      </c>
      <c r="AZ62" s="19" t="str">
        <f t="shared" si="133"/>
        <v xml:space="preserve"> </v>
      </c>
      <c r="BA62" s="31">
        <v>0</v>
      </c>
      <c r="BB62" s="31">
        <v>0</v>
      </c>
      <c r="BC62" s="20"/>
      <c r="BD62" s="19" t="str">
        <f t="shared" si="134"/>
        <v xml:space="preserve"> </v>
      </c>
      <c r="BE62" s="19" t="str">
        <f t="shared" si="135"/>
        <v xml:space="preserve"> </v>
      </c>
      <c r="BF62" s="31">
        <v>100000</v>
      </c>
      <c r="BG62" s="31">
        <v>41491.24</v>
      </c>
      <c r="BH62" s="31">
        <v>53904.37</v>
      </c>
      <c r="BI62" s="19">
        <f t="shared" si="242"/>
        <v>0.41491239999999996</v>
      </c>
      <c r="BJ62" s="19">
        <f t="shared" si="136"/>
        <v>0.76971941235933183</v>
      </c>
      <c r="BK62" s="31"/>
      <c r="BL62" s="31"/>
      <c r="BM62" s="20"/>
      <c r="BN62" s="19" t="str">
        <f t="shared" si="270"/>
        <v xml:space="preserve"> </v>
      </c>
      <c r="BO62" s="19" t="str">
        <f t="shared" si="137"/>
        <v xml:space="preserve"> </v>
      </c>
      <c r="BP62" s="31">
        <v>0</v>
      </c>
      <c r="BQ62" s="31">
        <v>0</v>
      </c>
      <c r="BR62" s="20"/>
      <c r="BS62" s="19" t="str">
        <f t="shared" si="243"/>
        <v xml:space="preserve"> </v>
      </c>
      <c r="BT62" s="19" t="str">
        <f t="shared" si="171"/>
        <v xml:space="preserve"> </v>
      </c>
      <c r="BU62" s="31">
        <v>0</v>
      </c>
      <c r="BV62" s="31">
        <v>0</v>
      </c>
      <c r="BW62" s="31">
        <v>1497.96</v>
      </c>
      <c r="BX62" s="19" t="str">
        <f t="shared" si="244"/>
        <v xml:space="preserve"> </v>
      </c>
      <c r="BY62" s="19" t="str">
        <f>IF(BV62=0," ",IF(BV62/BW62*100&gt;200,"св.200",BV62/BW62))</f>
        <v xml:space="preserve"> </v>
      </c>
      <c r="BZ62" s="31">
        <v>457000</v>
      </c>
      <c r="CA62" s="31">
        <v>0</v>
      </c>
      <c r="CB62" s="31">
        <v>201855.18</v>
      </c>
      <c r="CC62" s="19" t="str">
        <f t="shared" si="284"/>
        <v xml:space="preserve"> </v>
      </c>
      <c r="CD62" s="19">
        <f t="shared" si="140"/>
        <v>0</v>
      </c>
      <c r="CE62" s="18">
        <f t="shared" si="299"/>
        <v>0</v>
      </c>
      <c r="CF62" s="18">
        <f t="shared" si="300"/>
        <v>0</v>
      </c>
      <c r="CG62" s="6"/>
      <c r="CH62" s="33" t="str">
        <f t="shared" si="141"/>
        <v xml:space="preserve"> </v>
      </c>
      <c r="CI62" s="19" t="str">
        <f t="shared" si="157"/>
        <v xml:space="preserve"> </v>
      </c>
      <c r="CJ62" s="31"/>
      <c r="CK62" s="31"/>
      <c r="CL62" s="20"/>
      <c r="CM62" s="19" t="str">
        <f t="shared" si="142"/>
        <v xml:space="preserve"> </v>
      </c>
      <c r="CN62" s="19" t="str">
        <f t="shared" si="143"/>
        <v xml:space="preserve"> </v>
      </c>
      <c r="CO62" s="31"/>
      <c r="CP62" s="31"/>
      <c r="CQ62" s="20"/>
      <c r="CR62" s="19" t="str">
        <f t="shared" si="144"/>
        <v xml:space="preserve"> </v>
      </c>
      <c r="CS62" s="19" t="str">
        <f t="shared" si="145"/>
        <v xml:space="preserve"> </v>
      </c>
      <c r="CT62" s="31"/>
      <c r="CU62" s="31"/>
      <c r="CV62" s="20"/>
      <c r="CW62" s="19" t="str">
        <f t="shared" si="146"/>
        <v xml:space="preserve"> </v>
      </c>
      <c r="CX62" s="19" t="str">
        <f t="shared" si="147"/>
        <v xml:space="preserve"> </v>
      </c>
      <c r="CY62" s="31"/>
      <c r="CZ62" s="31"/>
      <c r="DA62" s="20"/>
      <c r="DB62" s="19" t="str">
        <f t="shared" si="245"/>
        <v xml:space="preserve"> </v>
      </c>
      <c r="DC62" s="19" t="str">
        <f t="shared" si="148"/>
        <v xml:space="preserve"> </v>
      </c>
      <c r="DD62" s="31"/>
      <c r="DE62" s="31"/>
      <c r="DF62" s="27"/>
      <c r="DG62" s="19" t="str">
        <f t="shared" si="246"/>
        <v xml:space="preserve"> </v>
      </c>
      <c r="DH62" s="19" t="str">
        <f t="shared" si="149"/>
        <v xml:space="preserve"> </v>
      </c>
      <c r="DI62" s="31"/>
      <c r="DJ62" s="31"/>
      <c r="DK62" s="19" t="str">
        <f>IF(DI62=0," ",IF(DI62/DJ62*100&gt;200,"св.200",DI62/DJ62))</f>
        <v xml:space="preserve"> </v>
      </c>
      <c r="DL62" s="31"/>
      <c r="DM62" s="31"/>
      <c r="DN62" s="6"/>
      <c r="DO62" s="19" t="str">
        <f t="shared" si="248"/>
        <v xml:space="preserve"> </v>
      </c>
      <c r="DP62" s="19" t="str">
        <f t="shared" si="294"/>
        <v xml:space="preserve"> </v>
      </c>
    </row>
    <row r="63" spans="1:120" s="58" customFormat="1" ht="32.1" customHeight="1" x14ac:dyDescent="0.25">
      <c r="A63" s="12"/>
      <c r="B63" s="4" t="s">
        <v>145</v>
      </c>
      <c r="C63" s="24">
        <f>SUM(C64:C68)</f>
        <v>46697136.82</v>
      </c>
      <c r="D63" s="24">
        <f>SUM(D64:D68)</f>
        <v>19017552.870000001</v>
      </c>
      <c r="E63" s="24">
        <f>SUM(E64:E65,E66:E67,E68)</f>
        <v>18199148.890000001</v>
      </c>
      <c r="F63" s="16">
        <f t="shared" si="233"/>
        <v>0.40725308156055812</v>
      </c>
      <c r="G63" s="16">
        <f t="shared" si="123"/>
        <v>1.0449693546080989</v>
      </c>
      <c r="H63" s="15">
        <f>SUM(H64:H68)</f>
        <v>43570505.75</v>
      </c>
      <c r="I63" s="15">
        <f>SUM(I64:I68)</f>
        <v>18352575.140000001</v>
      </c>
      <c r="J63" s="15">
        <f>SUM(J64:J65,J66:J67,J68)</f>
        <v>16980285.77</v>
      </c>
      <c r="K63" s="16">
        <f t="shared" si="234"/>
        <v>0.42121556369586094</v>
      </c>
      <c r="L63" s="16">
        <f t="shared" si="125"/>
        <v>1.0808166239713408</v>
      </c>
      <c r="M63" s="15">
        <f>SUM(M64:M68)</f>
        <v>29872062.75</v>
      </c>
      <c r="N63" s="15">
        <f>SUM(N64:N68)</f>
        <v>14552874.120000001</v>
      </c>
      <c r="O63" s="15">
        <f>SUM(O64:O68)</f>
        <v>12874830.199999999</v>
      </c>
      <c r="P63" s="16">
        <f t="shared" si="235"/>
        <v>0.48717339146591077</v>
      </c>
      <c r="Q63" s="16">
        <f t="shared" si="126"/>
        <v>1.1303352272560458</v>
      </c>
      <c r="R63" s="15">
        <f>SUM(R64:R68)</f>
        <v>1406493</v>
      </c>
      <c r="S63" s="15">
        <f>SUM(S64:S68)</f>
        <v>598120.42000000004</v>
      </c>
      <c r="T63" s="15">
        <f>SUM(T64:T68)</f>
        <v>671748.95</v>
      </c>
      <c r="U63" s="16">
        <f t="shared" si="236"/>
        <v>0.42525659210532868</v>
      </c>
      <c r="V63" s="16">
        <f t="shared" si="127"/>
        <v>0.89039278736498229</v>
      </c>
      <c r="W63" s="15">
        <f>SUM(W64:W68)</f>
        <v>1550</v>
      </c>
      <c r="X63" s="15">
        <f>SUM(X64:X68)</f>
        <v>635.4</v>
      </c>
      <c r="Y63" s="15">
        <f>SUM(Y64:Y68)</f>
        <v>714.02</v>
      </c>
      <c r="Z63" s="16">
        <f t="shared" si="237"/>
        <v>0.40993548387096773</v>
      </c>
      <c r="AA63" s="16">
        <f t="shared" si="128"/>
        <v>0.88989103946668158</v>
      </c>
      <c r="AB63" s="15">
        <f>SUM(AB64:AB68)</f>
        <v>1917000</v>
      </c>
      <c r="AC63" s="15">
        <f>SUM(AC64:AC68)</f>
        <v>304774.43</v>
      </c>
      <c r="AD63" s="15">
        <f>SUM(AD64:AD68)</f>
        <v>276919.99</v>
      </c>
      <c r="AE63" s="16">
        <f t="shared" si="238"/>
        <v>0.15898509650495565</v>
      </c>
      <c r="AF63" s="16">
        <f>IF(AC63&lt;=0," ",IF(AC63/AD63*100&gt;200,"св.200",AC63/AD63))</f>
        <v>1.1005865990389498</v>
      </c>
      <c r="AG63" s="15">
        <f>SUM(AG64:AG68)</f>
        <v>10370000</v>
      </c>
      <c r="AH63" s="15">
        <f>SUM(AH64:AH68)</f>
        <v>2895870.77</v>
      </c>
      <c r="AI63" s="15">
        <f>SUM(AI64:AI68)</f>
        <v>3156072.6100000003</v>
      </c>
      <c r="AJ63" s="16">
        <f t="shared" si="239"/>
        <v>0.27925465477338479</v>
      </c>
      <c r="AK63" s="16">
        <f t="shared" si="130"/>
        <v>0.91755517944183163</v>
      </c>
      <c r="AL63" s="15">
        <f>SUM(AL64:AL68)</f>
        <v>3400</v>
      </c>
      <c r="AM63" s="15">
        <f>SUM(AM64:AM68)</f>
        <v>300</v>
      </c>
      <c r="AN63" s="15">
        <f>SUM(AN64:AN68)</f>
        <v>0</v>
      </c>
      <c r="AO63" s="16">
        <f t="shared" si="286"/>
        <v>8.8235294117647065E-2</v>
      </c>
      <c r="AP63" s="16" t="str">
        <f t="shared" si="131"/>
        <v xml:space="preserve"> </v>
      </c>
      <c r="AQ63" s="8">
        <f>SUM(AQ64:AQ68)</f>
        <v>3126631.0700000003</v>
      </c>
      <c r="AR63" s="8">
        <f>SUM(AR64:AR68)</f>
        <v>664977.73</v>
      </c>
      <c r="AS63" s="8">
        <f>SUM(AS64:AS65,AS66:AS67,AS68)</f>
        <v>1218863.1200000001</v>
      </c>
      <c r="AT63" s="16">
        <f t="shared" si="240"/>
        <v>0.21268186591646707</v>
      </c>
      <c r="AU63" s="16">
        <f t="shared" si="132"/>
        <v>0.54557211477528333</v>
      </c>
      <c r="AV63" s="15">
        <f>SUM(AV64:AV68)</f>
        <v>200000</v>
      </c>
      <c r="AW63" s="15">
        <f>SUM(AW64:AW68)</f>
        <v>58924.06</v>
      </c>
      <c r="AX63" s="15">
        <f>SUM(AX64:AX68)</f>
        <v>163248.44</v>
      </c>
      <c r="AY63" s="16">
        <f t="shared" si="241"/>
        <v>0.2946203</v>
      </c>
      <c r="AZ63" s="16">
        <f t="shared" si="133"/>
        <v>0.36094715514586234</v>
      </c>
      <c r="BA63" s="15">
        <f>SUM(BA64:BA68)</f>
        <v>231344.72</v>
      </c>
      <c r="BB63" s="15">
        <f>SUM(BB64:BB68)</f>
        <v>0</v>
      </c>
      <c r="BC63" s="22">
        <f>SUM(BC64:BC68)</f>
        <v>12159.6</v>
      </c>
      <c r="BD63" s="16" t="str">
        <f t="shared" si="134"/>
        <v xml:space="preserve"> </v>
      </c>
      <c r="BE63" s="16">
        <f t="shared" si="135"/>
        <v>0</v>
      </c>
      <c r="BF63" s="15">
        <f>SUM(BF64:BF68)</f>
        <v>1142867.9700000002</v>
      </c>
      <c r="BG63" s="15">
        <f>SUM(BG64:BG68)</f>
        <v>445027.33999999997</v>
      </c>
      <c r="BH63" s="17">
        <f>SUM(BH64:BH68)</f>
        <v>224590.52999999997</v>
      </c>
      <c r="BI63" s="16">
        <f t="shared" si="242"/>
        <v>0.38939523346690685</v>
      </c>
      <c r="BJ63" s="16">
        <f t="shared" si="136"/>
        <v>1.9815053644514755</v>
      </c>
      <c r="BK63" s="15">
        <f>SUM(BK64:BK68)</f>
        <v>0</v>
      </c>
      <c r="BL63" s="15">
        <f>SUM(BL64:BL68)</f>
        <v>0</v>
      </c>
      <c r="BM63" s="17">
        <f>SUM(BM64:BM68)</f>
        <v>0</v>
      </c>
      <c r="BN63" s="16" t="str">
        <f t="shared" si="270"/>
        <v xml:space="preserve"> </v>
      </c>
      <c r="BO63" s="16" t="str">
        <f t="shared" si="137"/>
        <v xml:space="preserve"> </v>
      </c>
      <c r="BP63" s="15">
        <f>SUM(BP64:BP68)</f>
        <v>289804.15000000002</v>
      </c>
      <c r="BQ63" s="15">
        <f>SUM(BQ64:BQ68)</f>
        <v>22000</v>
      </c>
      <c r="BR63" s="15">
        <f>SUM(BR64:BR68)</f>
        <v>0</v>
      </c>
      <c r="BS63" s="16">
        <f t="shared" si="243"/>
        <v>7.5913336644765086E-2</v>
      </c>
      <c r="BT63" s="16" t="str">
        <f t="shared" si="171"/>
        <v xml:space="preserve"> </v>
      </c>
      <c r="BU63" s="15">
        <f>SUM(BU64:BU68)</f>
        <v>454400</v>
      </c>
      <c r="BV63" s="15">
        <f>SUM(BV64:BV68)</f>
        <v>41110.67</v>
      </c>
      <c r="BW63" s="15">
        <f>SUM(BW64:BW68)</f>
        <v>200161.11</v>
      </c>
      <c r="BX63" s="16">
        <f t="shared" si="244"/>
        <v>9.0472425176056331E-2</v>
      </c>
      <c r="BY63" s="16">
        <f t="shared" si="139"/>
        <v>0.20538789977733438</v>
      </c>
      <c r="BZ63" s="15">
        <f>SUM(BZ64:BZ68)</f>
        <v>108214.23</v>
      </c>
      <c r="CA63" s="15">
        <f>SUM(CA64:CA68)</f>
        <v>0</v>
      </c>
      <c r="CB63" s="15">
        <f>SUM(CB64:CB68)</f>
        <v>0</v>
      </c>
      <c r="CC63" s="16" t="str">
        <f t="shared" si="284"/>
        <v xml:space="preserve"> </v>
      </c>
      <c r="CD63" s="16" t="str">
        <f t="shared" si="140"/>
        <v xml:space="preserve"> </v>
      </c>
      <c r="CE63" s="24">
        <f>SUM(CE64:CE68)</f>
        <v>300000</v>
      </c>
      <c r="CF63" s="24">
        <f>SUM(CF64:CF68)</f>
        <v>97915.66</v>
      </c>
      <c r="CG63" s="15">
        <f>SUM(CG64:CG68)</f>
        <v>405527.44</v>
      </c>
      <c r="CH63" s="16">
        <f t="shared" si="141"/>
        <v>0.32638553333333337</v>
      </c>
      <c r="CI63" s="16">
        <f t="shared" si="157"/>
        <v>0.24145261292306139</v>
      </c>
      <c r="CJ63" s="15">
        <f>SUM(CJ64:CJ68)</f>
        <v>250000</v>
      </c>
      <c r="CK63" s="15">
        <f>SUM(CK64:CK68)</f>
        <v>97915.66</v>
      </c>
      <c r="CL63" s="17">
        <f>SUM(CL64:CL68)</f>
        <v>405527.44</v>
      </c>
      <c r="CM63" s="16">
        <f t="shared" si="142"/>
        <v>0.39166264000000001</v>
      </c>
      <c r="CN63" s="16">
        <f t="shared" si="143"/>
        <v>0.24145261292306139</v>
      </c>
      <c r="CO63" s="15">
        <f>SUM(CO64:CO68)</f>
        <v>50000</v>
      </c>
      <c r="CP63" s="15">
        <f>SUM(CP64:CP68)</f>
        <v>0</v>
      </c>
      <c r="CQ63" s="17">
        <f>SUM(CQ64:CQ68)</f>
        <v>0</v>
      </c>
      <c r="CR63" s="16" t="str">
        <f t="shared" si="144"/>
        <v xml:space="preserve"> </v>
      </c>
      <c r="CS63" s="16" t="str">
        <f t="shared" si="145"/>
        <v xml:space="preserve"> </v>
      </c>
      <c r="CT63" s="15">
        <f>SUM(CT64:CT68)</f>
        <v>0</v>
      </c>
      <c r="CU63" s="15">
        <f>SUM(CU64:CU68)</f>
        <v>0</v>
      </c>
      <c r="CV63" s="17">
        <f t="shared" ref="CV63" si="306">SUM(CV64:CV68)</f>
        <v>0</v>
      </c>
      <c r="CW63" s="43" t="str">
        <f t="shared" si="146"/>
        <v xml:space="preserve"> </v>
      </c>
      <c r="CX63" s="43" t="str">
        <f t="shared" si="147"/>
        <v xml:space="preserve"> </v>
      </c>
      <c r="CY63" s="15">
        <f>SUM(CY64:CY68)</f>
        <v>0</v>
      </c>
      <c r="CZ63" s="15">
        <f>SUM(CZ64:CZ68)</f>
        <v>0</v>
      </c>
      <c r="DA63" s="15">
        <f>SUM(DA64:DA68)</f>
        <v>0</v>
      </c>
      <c r="DB63" s="16" t="str">
        <f t="shared" si="245"/>
        <v xml:space="preserve"> </v>
      </c>
      <c r="DC63" s="16" t="str">
        <f t="shared" si="148"/>
        <v xml:space="preserve"> </v>
      </c>
      <c r="DD63" s="15">
        <f>SUM(DD64:DD68)</f>
        <v>0</v>
      </c>
      <c r="DE63" s="15">
        <f>SUM(DE64:DE68)</f>
        <v>0</v>
      </c>
      <c r="DF63" s="15">
        <f>SUM(DF64:DF68)</f>
        <v>210776</v>
      </c>
      <c r="DG63" s="16" t="str">
        <f t="shared" si="246"/>
        <v xml:space="preserve"> </v>
      </c>
      <c r="DH63" s="16">
        <f t="shared" si="149"/>
        <v>0</v>
      </c>
      <c r="DI63" s="15">
        <f>SUM(DI64:DI68)</f>
        <v>0</v>
      </c>
      <c r="DJ63" s="15">
        <f>SUM(DJ64:DJ68)</f>
        <v>0</v>
      </c>
      <c r="DK63" s="16" t="str">
        <f>IF(DI63=0," ",IF(DI63/DJ63*100&gt;200,"св.200",DI63/DJ63))</f>
        <v xml:space="preserve"> </v>
      </c>
      <c r="DL63" s="15">
        <f>SUM(DL64:DL68)</f>
        <v>1000</v>
      </c>
      <c r="DM63" s="15">
        <f>SUM(DM64:DM68)</f>
        <v>0</v>
      </c>
      <c r="DN63" s="15">
        <f>SUM(DN64:DN68)</f>
        <v>2400</v>
      </c>
      <c r="DO63" s="16" t="str">
        <f t="shared" si="248"/>
        <v xml:space="preserve"> </v>
      </c>
      <c r="DP63" s="16">
        <f t="shared" si="151"/>
        <v>0</v>
      </c>
    </row>
    <row r="64" spans="1:120" s="59" customFormat="1" ht="17.25" customHeight="1" outlineLevel="1" x14ac:dyDescent="0.25">
      <c r="A64" s="11">
        <v>50</v>
      </c>
      <c r="B64" s="5" t="s">
        <v>60</v>
      </c>
      <c r="C64" s="18">
        <f t="shared" ref="C64:E68" si="307">H64+AQ64</f>
        <v>31216493</v>
      </c>
      <c r="D64" s="18">
        <f t="shared" si="307"/>
        <v>13470323.600000001</v>
      </c>
      <c r="E64" s="18">
        <f t="shared" si="307"/>
        <v>13677354.02</v>
      </c>
      <c r="F64" s="19">
        <f t="shared" si="233"/>
        <v>0.43151303383118667</v>
      </c>
      <c r="G64" s="19">
        <f t="shared" si="123"/>
        <v>0.98486326962822901</v>
      </c>
      <c r="H64" s="10">
        <f t="shared" ref="H64:J68" si="308">W64++AG64+M64+AB64+AL64+R64</f>
        <v>30766493</v>
      </c>
      <c r="I64" s="14">
        <f t="shared" si="308"/>
        <v>13313483.880000001</v>
      </c>
      <c r="J64" s="10">
        <f t="shared" si="308"/>
        <v>12897802.139999999</v>
      </c>
      <c r="K64" s="19">
        <f t="shared" si="234"/>
        <v>0.4327267290425334</v>
      </c>
      <c r="L64" s="19">
        <f t="shared" si="125"/>
        <v>1.0322288817496159</v>
      </c>
      <c r="M64" s="31">
        <v>25800000</v>
      </c>
      <c r="N64" s="31">
        <v>11917152.51</v>
      </c>
      <c r="O64" s="31">
        <v>10999291.43</v>
      </c>
      <c r="P64" s="19">
        <f t="shared" si="235"/>
        <v>0.46190513604651162</v>
      </c>
      <c r="Q64" s="19">
        <f t="shared" si="126"/>
        <v>1.0834472916588591</v>
      </c>
      <c r="R64" s="31">
        <v>1406493</v>
      </c>
      <c r="S64" s="31">
        <v>598120.42000000004</v>
      </c>
      <c r="T64" s="31">
        <v>671748.95</v>
      </c>
      <c r="U64" s="19">
        <f t="shared" si="236"/>
        <v>0.42525659210532868</v>
      </c>
      <c r="V64" s="19">
        <f t="shared" si="127"/>
        <v>0.89039278736498229</v>
      </c>
      <c r="W64" s="31">
        <v>0</v>
      </c>
      <c r="X64" s="31">
        <v>0</v>
      </c>
      <c r="Y64" s="6"/>
      <c r="Z64" s="19" t="str">
        <f t="shared" si="237"/>
        <v xml:space="preserve"> </v>
      </c>
      <c r="AA64" s="19" t="str">
        <f t="shared" si="128"/>
        <v xml:space="preserve"> </v>
      </c>
      <c r="AB64" s="31">
        <v>910000</v>
      </c>
      <c r="AC64" s="31">
        <v>78882.720000000001</v>
      </c>
      <c r="AD64" s="31">
        <v>199654.01</v>
      </c>
      <c r="AE64" s="19">
        <f t="shared" si="238"/>
        <v>8.6684307692307699E-2</v>
      </c>
      <c r="AF64" s="19">
        <f>IF(AC64&lt;=0," ",IF(AC64/AD64*100&gt;200,"св.200",AC64/AD64))</f>
        <v>0.39509709822507444</v>
      </c>
      <c r="AG64" s="31">
        <v>2650000</v>
      </c>
      <c r="AH64" s="31">
        <v>719328.23</v>
      </c>
      <c r="AI64" s="31">
        <v>1027107.75</v>
      </c>
      <c r="AJ64" s="19">
        <f t="shared" si="239"/>
        <v>0.27144461509433959</v>
      </c>
      <c r="AK64" s="19">
        <f t="shared" si="130"/>
        <v>0.70034349365974502</v>
      </c>
      <c r="AL64" s="31">
        <v>0</v>
      </c>
      <c r="AM64" s="31">
        <v>0</v>
      </c>
      <c r="AN64" s="6"/>
      <c r="AO64" s="19" t="str">
        <f t="shared" si="286"/>
        <v xml:space="preserve"> </v>
      </c>
      <c r="AP64" s="19" t="str">
        <f t="shared" si="131"/>
        <v xml:space="preserve"> </v>
      </c>
      <c r="AQ64" s="6">
        <f>AV64+BA64+BF64+BK64+BP64+BU64+BZ64+CE64+CY64+DD64+DL64+CT64</f>
        <v>450000</v>
      </c>
      <c r="AR64" s="6">
        <f t="shared" ref="AR64" si="309">AW64+BB64+BG64+BL64+BQ64+BV64+CA64+CF64+CZ64+DE64+DM64+CU64+DI64</f>
        <v>156839.72</v>
      </c>
      <c r="AS64" s="6">
        <f t="shared" ref="AS64" si="310">AX64+BC64+BH64+BM64+BR64+BW64+CB64+CG64+DA64+DF64+DN64+CV64+DJ64</f>
        <v>779551.88</v>
      </c>
      <c r="AT64" s="19">
        <f t="shared" si="240"/>
        <v>0.34853271111111112</v>
      </c>
      <c r="AU64" s="19">
        <f t="shared" si="132"/>
        <v>0.20119215157302936</v>
      </c>
      <c r="AV64" s="31">
        <v>200000</v>
      </c>
      <c r="AW64" s="31">
        <v>58924.06</v>
      </c>
      <c r="AX64" s="31">
        <v>163248.44</v>
      </c>
      <c r="AY64" s="19">
        <f t="shared" si="241"/>
        <v>0.2946203</v>
      </c>
      <c r="AZ64" s="19">
        <f t="shared" si="133"/>
        <v>0.36094715514586234</v>
      </c>
      <c r="BA64" s="31">
        <v>0</v>
      </c>
      <c r="BB64" s="31">
        <v>0</v>
      </c>
      <c r="BC64" s="20"/>
      <c r="BD64" s="19" t="str">
        <f t="shared" si="134"/>
        <v xml:space="preserve"> </v>
      </c>
      <c r="BE64" s="19" t="str">
        <f t="shared" si="135"/>
        <v xml:space="preserve"> </v>
      </c>
      <c r="BF64" s="31">
        <v>0</v>
      </c>
      <c r="BG64" s="31">
        <v>0</v>
      </c>
      <c r="BH64" s="6"/>
      <c r="BI64" s="19" t="str">
        <f t="shared" si="242"/>
        <v xml:space="preserve"> </v>
      </c>
      <c r="BJ64" s="19" t="str">
        <f t="shared" si="136"/>
        <v xml:space="preserve"> </v>
      </c>
      <c r="BK64" s="31"/>
      <c r="BL64" s="31"/>
      <c r="BM64" s="20"/>
      <c r="BN64" s="19"/>
      <c r="BO64" s="19" t="str">
        <f t="shared" si="137"/>
        <v xml:space="preserve"> </v>
      </c>
      <c r="BP64" s="31">
        <v>0</v>
      </c>
      <c r="BQ64" s="31">
        <v>0</v>
      </c>
      <c r="BR64" s="20"/>
      <c r="BS64" s="19" t="str">
        <f t="shared" si="243"/>
        <v xml:space="preserve"> </v>
      </c>
      <c r="BT64" s="19" t="str">
        <f t="shared" si="171"/>
        <v xml:space="preserve"> </v>
      </c>
      <c r="BU64" s="31">
        <v>0</v>
      </c>
      <c r="BV64" s="31">
        <v>0</v>
      </c>
      <c r="BW64" s="20"/>
      <c r="BX64" s="19" t="str">
        <f>IF(BV65&lt;=0," ",IF(BU65&lt;=0," ",IF(BV65/BU65*100&gt;200,"СВ.200",BV65/BU65)))</f>
        <v xml:space="preserve"> </v>
      </c>
      <c r="BY64" s="19" t="str">
        <f t="shared" si="139"/>
        <v xml:space="preserve"> </v>
      </c>
      <c r="BZ64" s="31">
        <v>0</v>
      </c>
      <c r="CA64" s="31">
        <v>0</v>
      </c>
      <c r="CB64" s="6"/>
      <c r="CC64" s="19" t="str">
        <f t="shared" si="284"/>
        <v xml:space="preserve"> </v>
      </c>
      <c r="CD64" s="19" t="str">
        <f t="shared" si="140"/>
        <v xml:space="preserve"> </v>
      </c>
      <c r="CE64" s="18">
        <f t="shared" ref="CE64:CE68" si="311">CJ64+CO64</f>
        <v>250000</v>
      </c>
      <c r="CF64" s="18">
        <f t="shared" ref="CF64:CF68" si="312">CK64+CP64</f>
        <v>97915.66</v>
      </c>
      <c r="CG64" s="31">
        <v>405527.44</v>
      </c>
      <c r="CH64" s="19">
        <f t="shared" si="141"/>
        <v>0.39166264000000001</v>
      </c>
      <c r="CI64" s="19">
        <f t="shared" si="157"/>
        <v>0.24145261292306139</v>
      </c>
      <c r="CJ64" s="31">
        <v>250000</v>
      </c>
      <c r="CK64" s="31">
        <v>97915.66</v>
      </c>
      <c r="CL64" s="31">
        <v>405527.44</v>
      </c>
      <c r="CM64" s="19">
        <f t="shared" si="142"/>
        <v>0.39166264000000001</v>
      </c>
      <c r="CN64" s="19">
        <f t="shared" si="143"/>
        <v>0.24145261292306139</v>
      </c>
      <c r="CO64" s="31"/>
      <c r="CP64" s="31"/>
      <c r="CQ64" s="20"/>
      <c r="CR64" s="19" t="str">
        <f>IF(CP64&lt;=0," ",IF(CO64&lt;=0," ",IF(CP64/CO64*100&gt;200,"СВ.200",CP64/CO64)))</f>
        <v xml:space="preserve"> </v>
      </c>
      <c r="CS64" s="19" t="str">
        <f>IF(CQ64=0," ",IF(CP64/CQ64*100&gt;200,"св.200",CP64/CQ64))</f>
        <v xml:space="preserve"> </v>
      </c>
      <c r="CT64" s="31"/>
      <c r="CU64" s="31"/>
      <c r="CV64" s="20"/>
      <c r="CW64" s="19" t="str">
        <f t="shared" si="146"/>
        <v xml:space="preserve"> </v>
      </c>
      <c r="CX64" s="19" t="str">
        <f t="shared" si="147"/>
        <v xml:space="preserve"> </v>
      </c>
      <c r="CY64" s="31"/>
      <c r="CZ64" s="31"/>
      <c r="DA64" s="20"/>
      <c r="DB64" s="19" t="str">
        <f t="shared" si="245"/>
        <v xml:space="preserve"> </v>
      </c>
      <c r="DC64" s="19" t="str">
        <f t="shared" si="148"/>
        <v xml:space="preserve"> </v>
      </c>
      <c r="DD64" s="31"/>
      <c r="DE64" s="31"/>
      <c r="DF64" s="31">
        <v>210776</v>
      </c>
      <c r="DG64" s="19" t="str">
        <f t="shared" si="246"/>
        <v xml:space="preserve"> </v>
      </c>
      <c r="DH64" s="19">
        <f t="shared" si="149"/>
        <v>0</v>
      </c>
      <c r="DI64" s="31"/>
      <c r="DJ64" s="20"/>
      <c r="DK64" s="19" t="str">
        <f t="shared" si="150"/>
        <v xml:space="preserve"> </v>
      </c>
      <c r="DL64" s="31"/>
      <c r="DM64" s="31"/>
      <c r="DN64" s="20"/>
      <c r="DO64" s="19" t="str">
        <f t="shared" si="248"/>
        <v xml:space="preserve"> </v>
      </c>
      <c r="DP64" s="19" t="str">
        <f t="shared" si="151"/>
        <v xml:space="preserve"> </v>
      </c>
    </row>
    <row r="65" spans="1:120" s="59" customFormat="1" ht="17.25" customHeight="1" outlineLevel="1" x14ac:dyDescent="0.25">
      <c r="A65" s="11">
        <v>51</v>
      </c>
      <c r="B65" s="5" t="s">
        <v>51</v>
      </c>
      <c r="C65" s="18">
        <f t="shared" si="307"/>
        <v>7324208.9500000002</v>
      </c>
      <c r="D65" s="18">
        <f t="shared" si="307"/>
        <v>2749089.16</v>
      </c>
      <c r="E65" s="18">
        <f t="shared" si="307"/>
        <v>2270528.9400000004</v>
      </c>
      <c r="F65" s="19">
        <f t="shared" ref="F65:F68" si="313">IF(D65&lt;=0," ",IF(D65/C65*100&gt;200,"СВ.200",D65/C65))</f>
        <v>0.37534280886402077</v>
      </c>
      <c r="G65" s="19">
        <f t="shared" ref="G65:G68" si="314">IF(E65=0," ",IF(D65/E65*100&gt;200,"св.200",D65/E65))</f>
        <v>1.2107703678949804</v>
      </c>
      <c r="H65" s="10">
        <f t="shared" si="308"/>
        <v>6931650</v>
      </c>
      <c r="I65" s="14">
        <f t="shared" si="308"/>
        <v>2749089.16</v>
      </c>
      <c r="J65" s="10">
        <f t="shared" si="308"/>
        <v>2258369.3400000003</v>
      </c>
      <c r="K65" s="19">
        <f t="shared" ref="K65:K68" si="315">IF(I65&lt;=0," ",IF(I65/H65*100&gt;200,"СВ.200",I65/H65))</f>
        <v>0.39659953402148118</v>
      </c>
      <c r="L65" s="19">
        <f t="shared" ref="L65:L68" si="316">IF(J65=0," ",IF(I65/J65*100&gt;200,"св.200",I65/J65))</f>
        <v>1.217289444781428</v>
      </c>
      <c r="M65" s="31">
        <v>1481500</v>
      </c>
      <c r="N65" s="31">
        <v>1371641.17</v>
      </c>
      <c r="O65" s="31">
        <v>651005.79</v>
      </c>
      <c r="P65" s="19">
        <f t="shared" ref="P65:P67" si="317">IF(N65&lt;=0," ",IF(M65&lt;=0," ",IF(N65/M65*100&gt;200,"СВ.200",N65/M65)))</f>
        <v>0.9258462166722915</v>
      </c>
      <c r="Q65" s="19" t="str">
        <f t="shared" ref="Q65:Q67" si="318">IF(O65=0," ",IF(N65/O65*100&gt;200,"св.200",N65/O65))</f>
        <v>св.200</v>
      </c>
      <c r="R65" s="31"/>
      <c r="S65" s="31"/>
      <c r="T65" s="18"/>
      <c r="U65" s="19" t="str">
        <f t="shared" ref="U65:U68" si="319">IF(S65&lt;=0," ",IF(R65&lt;=0," ",IF(S65/R65*100&gt;200,"СВ.200",S65/R65)))</f>
        <v xml:space="preserve"> </v>
      </c>
      <c r="V65" s="19" t="str">
        <f t="shared" ref="V65:V68" si="320">IF(S65=0," ",IF(S65/T65*100&gt;200,"св.200",S65/T65))</f>
        <v xml:space="preserve"> </v>
      </c>
      <c r="W65" s="31">
        <v>150</v>
      </c>
      <c r="X65" s="31">
        <v>0</v>
      </c>
      <c r="Y65" s="18"/>
      <c r="Z65" s="19" t="str">
        <f t="shared" ref="Z65:Z68" si="321">IF(X65&lt;=0," ",IF(W65&lt;=0," ",IF(X65/W65*100&gt;200,"СВ.200",X65/W65)))</f>
        <v xml:space="preserve"> </v>
      </c>
      <c r="AA65" s="19" t="str">
        <f t="shared" ref="AA65:AA68" si="322">IF(Y65=0," ",IF(X65/Y65*100&gt;200,"св.200",X65/Y65))</f>
        <v xml:space="preserve"> </v>
      </c>
      <c r="AB65" s="31">
        <v>250000</v>
      </c>
      <c r="AC65" s="31">
        <v>19511.68</v>
      </c>
      <c r="AD65" s="31">
        <v>34014.85</v>
      </c>
      <c r="AE65" s="19">
        <f t="shared" ref="AE65:AE68" si="323">IF(AC65&lt;=0," ",IF(AB65&lt;=0," ",IF(AC65/AB65*100&gt;200,"СВ.200",AC65/AB65)))</f>
        <v>7.804672E-2</v>
      </c>
      <c r="AF65" s="19">
        <f t="shared" ref="AF65:AF68" si="324">IF(AD65=0," ",IF(AC65/AD65*100&gt;200,"св.200",AC65/AD65))</f>
        <v>0.57362240315626856</v>
      </c>
      <c r="AG65" s="31">
        <v>5200000</v>
      </c>
      <c r="AH65" s="31">
        <v>1357936.31</v>
      </c>
      <c r="AI65" s="31">
        <v>1573348.7</v>
      </c>
      <c r="AJ65" s="19">
        <f t="shared" ref="AJ65:AJ68" si="325">IF(AH65&lt;=0," ",IF(AG65&lt;=0," ",IF(AH65/AG65*100&gt;200,"СВ.200",AH65/AG65)))</f>
        <v>0.26114159807692311</v>
      </c>
      <c r="AK65" s="19">
        <f t="shared" ref="AK65:AK68" si="326">IF(AI65=0," ",IF(AH65/AI65*100&gt;200,"св.200",AH65/AI65))</f>
        <v>0.8630866825643928</v>
      </c>
      <c r="AL65" s="31">
        <v>0</v>
      </c>
      <c r="AM65" s="31">
        <v>0</v>
      </c>
      <c r="AN65" s="18"/>
      <c r="AO65" s="19" t="str">
        <f t="shared" ref="AO65:AO68" si="327">IF(AM65&lt;=0," ",IF(AL65&lt;=0," ",IF(AM65/AL65*100&gt;200,"СВ.200",AM65/AL65)))</f>
        <v xml:space="preserve"> </v>
      </c>
      <c r="AP65" s="19" t="str">
        <f t="shared" ref="AP65:AP68" si="328">IF(AN65=0," ",IF(AM65/AN65*100&gt;200,"св.200",AM65/AN65))</f>
        <v xml:space="preserve"> </v>
      </c>
      <c r="AQ65" s="6">
        <f t="shared" ref="AQ65:AQ68" si="329">AV65+BA65+BF65+BK65+BP65+BU65+BZ65+CE65+CY65+DD65+DL65+CT65</f>
        <v>392558.95</v>
      </c>
      <c r="AR65" s="6">
        <f t="shared" ref="AR65:AR68" si="330">AW65+BB65+BG65+BL65+BQ65+BV65+CA65+CF65+CZ65+DE65+DM65+CU65+DI65</f>
        <v>0</v>
      </c>
      <c r="AS65" s="6">
        <f t="shared" ref="AS65:AS68" si="331">AX65+BC65+BH65+BM65+BR65+BW65+CB65+CG65+DA65+DF65+DN65+CV65+DJ65</f>
        <v>12159.6</v>
      </c>
      <c r="AT65" s="19" t="str">
        <f t="shared" ref="AT65:AT68" si="332">IF(AR65&lt;=0," ",IF(AQ65&lt;=0," ",IF(AR65/AQ65*100&gt;200,"СВ.200",AR65/AQ65)))</f>
        <v xml:space="preserve"> </v>
      </c>
      <c r="AU65" s="19">
        <f t="shared" ref="AU65:AU68" si="333">IF(AS65=0," ",IF(AR65/AS65*100&gt;200,"св.200",AR65/AS65))</f>
        <v>0</v>
      </c>
      <c r="AV65" s="31"/>
      <c r="AW65" s="31"/>
      <c r="AX65" s="18"/>
      <c r="AY65" s="19" t="str">
        <f t="shared" ref="AY65:AY68" si="334">IF(AW65&lt;=0," ",IF(AV65&lt;=0," ",IF(AW65/AV65*100&gt;200,"СВ.200",AW65/AV65)))</f>
        <v xml:space="preserve"> </v>
      </c>
      <c r="AZ65" s="19" t="str">
        <f t="shared" ref="AZ65:AZ68" si="335">IF(AX65=0," ",IF(AW65/AX65*100&gt;200,"св.200",AW65/AX65))</f>
        <v xml:space="preserve"> </v>
      </c>
      <c r="BA65" s="31">
        <v>231344.72</v>
      </c>
      <c r="BB65" s="31">
        <v>0</v>
      </c>
      <c r="BC65" s="18">
        <v>12159.6</v>
      </c>
      <c r="BD65" s="19" t="str">
        <f t="shared" ref="BD65:BD68" si="336">IF(BB65&lt;=0," ",IF(BA65&lt;=0," ",IF(BB65/BA65*100&gt;200,"СВ.200",BB65/BA65)))</f>
        <v xml:space="preserve"> </v>
      </c>
      <c r="BE65" s="19">
        <f t="shared" ref="BE65:BE68" si="337">IF(BC65=0," ",IF(BB65/BC65*100&gt;200,"св.200",BB65/BC65))</f>
        <v>0</v>
      </c>
      <c r="BF65" s="31">
        <v>1000</v>
      </c>
      <c r="BG65" s="31">
        <v>0</v>
      </c>
      <c r="BH65" s="18"/>
      <c r="BI65" s="19" t="str">
        <f t="shared" ref="BI65:BI68" si="338">IF(BG65&lt;=0," ",IF(BF65&lt;=0," ",IF(BG65/BF65*100&gt;200,"СВ.200",BG65/BF65)))</f>
        <v xml:space="preserve"> </v>
      </c>
      <c r="BJ65" s="19" t="str">
        <f t="shared" ref="BJ65:BJ68" si="339">IF(BH65=0," ",IF(BG65/BH65*100&gt;200,"св.200",BG65/BH65))</f>
        <v xml:space="preserve"> </v>
      </c>
      <c r="BK65" s="31"/>
      <c r="BL65" s="31"/>
      <c r="BM65" s="18"/>
      <c r="BN65" s="19"/>
      <c r="BO65" s="19" t="str">
        <f t="shared" ref="BO65:BO68" si="340">IF(BM65=0," ",IF(BL65/BM65*100&gt;200,"св.200",BL65/BM65))</f>
        <v xml:space="preserve"> </v>
      </c>
      <c r="BP65" s="31">
        <v>0</v>
      </c>
      <c r="BQ65" s="31">
        <v>0</v>
      </c>
      <c r="BR65" s="18"/>
      <c r="BS65" s="19" t="str">
        <f t="shared" ref="BS65:BS68" si="341">IF(BQ65&lt;=0," ",IF(BP65&lt;=0," ",IF(BQ65/BP65*100&gt;200,"СВ.200",BQ65/BP65)))</f>
        <v xml:space="preserve"> </v>
      </c>
      <c r="BT65" s="19" t="str">
        <f t="shared" ref="BT65:BT68" si="342">IF(BR65=0," ",IF(BQ65/BR65*100&gt;200,"св.200",BQ65/BR65))</f>
        <v xml:space="preserve"> </v>
      </c>
      <c r="BU65" s="31">
        <v>1000</v>
      </c>
      <c r="BV65" s="31">
        <v>0</v>
      </c>
      <c r="BW65" s="18"/>
      <c r="BX65" s="19">
        <f>IF(BV66&lt;=0," ",IF(BU66&lt;=0," ",IF(BV66/BU66*100&gt;200,"СВ.200",BV66/BU66)))</f>
        <v>0.28172076271186441</v>
      </c>
      <c r="BY65" s="19" t="str">
        <f>IF(BV65=0," ",IF(BV65/BW65*100&gt;200,"св.200",BV65/BW65))</f>
        <v xml:space="preserve"> </v>
      </c>
      <c r="BZ65" s="31">
        <v>108214.23</v>
      </c>
      <c r="CA65" s="31">
        <v>0</v>
      </c>
      <c r="CB65" s="18"/>
      <c r="CC65" s="19" t="str">
        <f t="shared" ref="CC65:CC68" si="343">IF(CA65&lt;=0," ",IF(BZ65&lt;=0," ",IF(CA65/BZ65*100&gt;200,"СВ.200",CA65/BZ65)))</f>
        <v xml:space="preserve"> </v>
      </c>
      <c r="CD65" s="19" t="str">
        <f t="shared" ref="CD65:CD68" si="344">IF(CB65=0," ",IF(CA65/CB65*100&gt;200,"св.200",CA65/CB65))</f>
        <v xml:space="preserve"> </v>
      </c>
      <c r="CE65" s="18">
        <f t="shared" si="311"/>
        <v>50000</v>
      </c>
      <c r="CF65" s="18">
        <f t="shared" si="312"/>
        <v>0</v>
      </c>
      <c r="CG65" s="18"/>
      <c r="CH65" s="33" t="str">
        <f t="shared" ref="CH65:CH68" si="345">IF(CF65&lt;=0," ",IF(CE65&lt;=0," ",IF(CF65/CE65*100&gt;200,"СВ.200",CF65/CE65)))</f>
        <v xml:space="preserve"> </v>
      </c>
      <c r="CI65" s="19" t="str">
        <f t="shared" ref="CI65:CI68" si="346">IF(CG65=0," ",IF(CF65/CG65*100&gt;200,"св.200",CF65/CG65))</f>
        <v xml:space="preserve"> </v>
      </c>
      <c r="CJ65" s="31"/>
      <c r="CK65" s="31"/>
      <c r="CL65" s="18"/>
      <c r="CM65" s="19" t="str">
        <f t="shared" ref="CM65:CM68" si="347">IF(CK65&lt;=0," ",IF(CJ65&lt;=0," ",IF(CK65/CJ65*100&gt;200,"СВ.200",CK65/CJ65)))</f>
        <v xml:space="preserve"> </v>
      </c>
      <c r="CN65" s="19" t="str">
        <f t="shared" ref="CN65:CN68" si="348">IF(CL65=0," ",IF(CK65/CL65*100&gt;200,"св.200",CK65/CL65))</f>
        <v xml:space="preserve"> </v>
      </c>
      <c r="CO65" s="31">
        <v>50000</v>
      </c>
      <c r="CP65" s="31">
        <v>0</v>
      </c>
      <c r="CQ65" s="18"/>
      <c r="CR65" s="19" t="str">
        <f t="shared" ref="CR65:CR68" si="349">IF(CP65&lt;=0," ",IF(CO65&lt;=0," ",IF(CP65/CO65*100&gt;200,"СВ.200",CP65/CO65)))</f>
        <v xml:space="preserve"> </v>
      </c>
      <c r="CS65" s="19" t="str">
        <f t="shared" ref="CS65:CS68" si="350">IF(CQ65=0," ",IF(CP65/CQ65*100&gt;200,"св.200",CP65/CQ65))</f>
        <v xml:space="preserve"> </v>
      </c>
      <c r="CT65" s="31"/>
      <c r="CU65" s="31"/>
      <c r="CV65" s="38"/>
      <c r="CW65" s="19" t="str">
        <f t="shared" si="146"/>
        <v xml:space="preserve"> </v>
      </c>
      <c r="CX65" s="19" t="str">
        <f t="shared" si="147"/>
        <v xml:space="preserve"> </v>
      </c>
      <c r="CY65" s="31"/>
      <c r="CZ65" s="31"/>
      <c r="DA65" s="18"/>
      <c r="DB65" s="19" t="str">
        <f t="shared" ref="DB65:DB68" si="351">IF(CZ65&lt;=0," ",IF(CY65&lt;=0," ",IF(CZ65/CY65*100&gt;200,"СВ.200",CZ65/CY65)))</f>
        <v xml:space="preserve"> </v>
      </c>
      <c r="DC65" s="19" t="str">
        <f t="shared" ref="DC65:DC68" si="352">IF(DA65=0," ",IF(CZ65/DA65*100&gt;200,"св.200",CZ65/DA65))</f>
        <v xml:space="preserve"> </v>
      </c>
      <c r="DD65" s="31"/>
      <c r="DE65" s="31"/>
      <c r="DF65" s="18"/>
      <c r="DG65" s="19" t="str">
        <f t="shared" ref="DG65:DG68" si="353">IF(DE65&lt;=0," ",IF(DD65&lt;=0," ",IF(DE65/DD65*100&gt;200,"СВ.200",DE65/DD65)))</f>
        <v xml:space="preserve"> </v>
      </c>
      <c r="DH65" s="19" t="str">
        <f t="shared" ref="DH65:DH68" si="354">IF(DF65=0," ",IF(DE65/DF65*100&gt;200,"св.200",DE65/DF65))</f>
        <v xml:space="preserve"> </v>
      </c>
      <c r="DI65" s="31"/>
      <c r="DJ65" s="18"/>
      <c r="DK65" s="19" t="str">
        <f t="shared" si="150"/>
        <v xml:space="preserve"> </v>
      </c>
      <c r="DL65" s="31">
        <v>1000</v>
      </c>
      <c r="DM65" s="31"/>
      <c r="DN65" s="45"/>
      <c r="DO65" s="19" t="str">
        <f t="shared" ref="DO65:DO68" si="355">IF(DM65&lt;=0," ",IF(DL65&lt;=0," ",IF(DM65/DL65*100&gt;200,"СВ.200",DM65/DL65)))</f>
        <v xml:space="preserve"> </v>
      </c>
      <c r="DP65" s="19" t="str">
        <f t="shared" ref="DP65:DP68" si="356">IF(DN65=0," ",IF(DM65/DN65*100&gt;200,"св.200",DM65/DN65))</f>
        <v xml:space="preserve"> </v>
      </c>
    </row>
    <row r="66" spans="1:120" s="59" customFormat="1" ht="16.5" customHeight="1" outlineLevel="1" x14ac:dyDescent="0.25">
      <c r="A66" s="11">
        <v>52</v>
      </c>
      <c r="B66" s="5" t="s">
        <v>48</v>
      </c>
      <c r="C66" s="18">
        <f t="shared" si="307"/>
        <v>2866791.83</v>
      </c>
      <c r="D66" s="18">
        <f t="shared" si="307"/>
        <v>480480.91</v>
      </c>
      <c r="E66" s="18">
        <f t="shared" si="307"/>
        <v>424287.54</v>
      </c>
      <c r="F66" s="19">
        <f t="shared" si="313"/>
        <v>0.16760230197809653</v>
      </c>
      <c r="G66" s="19">
        <f t="shared" si="314"/>
        <v>1.1324417162945677</v>
      </c>
      <c r="H66" s="10">
        <f t="shared" si="308"/>
        <v>1523200</v>
      </c>
      <c r="I66" s="14">
        <f t="shared" si="308"/>
        <v>354969.01999999996</v>
      </c>
      <c r="J66" s="10">
        <f t="shared" si="308"/>
        <v>303044.5</v>
      </c>
      <c r="K66" s="19">
        <f t="shared" si="315"/>
        <v>0.23304163602941175</v>
      </c>
      <c r="L66" s="19">
        <f t="shared" si="316"/>
        <v>1.1713428885856696</v>
      </c>
      <c r="M66" s="31">
        <v>312400</v>
      </c>
      <c r="N66" s="31">
        <v>155014.67000000001</v>
      </c>
      <c r="O66" s="31">
        <v>146019.93</v>
      </c>
      <c r="P66" s="19">
        <f t="shared" si="317"/>
        <v>0.49620572983354677</v>
      </c>
      <c r="Q66" s="19">
        <f t="shared" si="318"/>
        <v>1.0615993994792357</v>
      </c>
      <c r="R66" s="31"/>
      <c r="S66" s="31"/>
      <c r="T66" s="20"/>
      <c r="U66" s="19" t="str">
        <f t="shared" si="319"/>
        <v xml:space="preserve"> </v>
      </c>
      <c r="V66" s="19" t="str">
        <f t="shared" si="320"/>
        <v xml:space="preserve"> </v>
      </c>
      <c r="W66" s="31">
        <v>400</v>
      </c>
      <c r="X66" s="31">
        <v>0</v>
      </c>
      <c r="Y66" s="6"/>
      <c r="Z66" s="19" t="str">
        <f t="shared" si="321"/>
        <v xml:space="preserve"> </v>
      </c>
      <c r="AA66" s="19" t="str">
        <f t="shared" si="322"/>
        <v xml:space="preserve"> </v>
      </c>
      <c r="AB66" s="31">
        <v>420000</v>
      </c>
      <c r="AC66" s="31">
        <v>21996.29</v>
      </c>
      <c r="AD66" s="31">
        <v>10071.530000000001</v>
      </c>
      <c r="AE66" s="19">
        <f t="shared" si="323"/>
        <v>5.2372119047619049E-2</v>
      </c>
      <c r="AF66" s="19" t="str">
        <f t="shared" si="324"/>
        <v>св.200</v>
      </c>
      <c r="AG66" s="31">
        <v>790000</v>
      </c>
      <c r="AH66" s="31">
        <v>177958.06</v>
      </c>
      <c r="AI66" s="31">
        <v>146953.04</v>
      </c>
      <c r="AJ66" s="19">
        <f t="shared" si="325"/>
        <v>0.22526336708860759</v>
      </c>
      <c r="AK66" s="19">
        <f t="shared" si="326"/>
        <v>1.2109859040684017</v>
      </c>
      <c r="AL66" s="31">
        <v>400</v>
      </c>
      <c r="AM66" s="31">
        <v>0</v>
      </c>
      <c r="AN66" s="6"/>
      <c r="AO66" s="19" t="str">
        <f t="shared" si="327"/>
        <v xml:space="preserve"> </v>
      </c>
      <c r="AP66" s="19" t="str">
        <f>IF(AM66=0," ",IF(AM66/AN66*100&gt;200,"св.200",AM66/AN66))</f>
        <v xml:space="preserve"> </v>
      </c>
      <c r="AQ66" s="6">
        <f>AV66+BA66+BF66+BK66+BP66+BU66+BZ66+CE66+CY66+DD66+DL66+CT66+399000</f>
        <v>1343591.83</v>
      </c>
      <c r="AR66" s="6">
        <f>AW66+BB66+BG66+BL66+BQ66+BV66+CA66+CF66+CZ66+DE66+DM66+CU66+DI66</f>
        <v>125511.89</v>
      </c>
      <c r="AS66" s="6">
        <f t="shared" si="331"/>
        <v>121243.04</v>
      </c>
      <c r="AT66" s="19">
        <f t="shared" si="332"/>
        <v>9.3415192916140311E-2</v>
      </c>
      <c r="AU66" s="19">
        <f t="shared" si="333"/>
        <v>1.0352090313802755</v>
      </c>
      <c r="AV66" s="31"/>
      <c r="AW66" s="31"/>
      <c r="AX66" s="6"/>
      <c r="AY66" s="19" t="str">
        <f t="shared" si="334"/>
        <v xml:space="preserve"> </v>
      </c>
      <c r="AZ66" s="19" t="str">
        <f t="shared" si="335"/>
        <v xml:space="preserve"> </v>
      </c>
      <c r="BA66" s="31">
        <v>0</v>
      </c>
      <c r="BB66" s="31">
        <v>0</v>
      </c>
      <c r="BC66" s="31"/>
      <c r="BD66" s="19" t="str">
        <f t="shared" si="336"/>
        <v xml:space="preserve"> </v>
      </c>
      <c r="BE66" s="19" t="str">
        <f t="shared" si="337"/>
        <v xml:space="preserve"> </v>
      </c>
      <c r="BF66" s="31">
        <v>607587.68000000005</v>
      </c>
      <c r="BG66" s="31">
        <v>90214.67</v>
      </c>
      <c r="BH66" s="31">
        <v>89386.92</v>
      </c>
      <c r="BI66" s="19">
        <f t="shared" si="338"/>
        <v>0.14848008438880786</v>
      </c>
      <c r="BJ66" s="19">
        <f t="shared" si="339"/>
        <v>1.0092603034090446</v>
      </c>
      <c r="BK66" s="31"/>
      <c r="BL66" s="31"/>
      <c r="BM66" s="20"/>
      <c r="BN66" s="19"/>
      <c r="BO66" s="19" t="str">
        <f t="shared" si="340"/>
        <v xml:space="preserve"> </v>
      </c>
      <c r="BP66" s="31">
        <v>289804.15000000002</v>
      </c>
      <c r="BQ66" s="31">
        <v>22000</v>
      </c>
      <c r="BR66" s="20"/>
      <c r="BS66" s="19">
        <f t="shared" si="341"/>
        <v>7.5913336644765086E-2</v>
      </c>
      <c r="BT66" s="19" t="str">
        <f t="shared" si="342"/>
        <v xml:space="preserve"> </v>
      </c>
      <c r="BU66" s="31">
        <v>47200</v>
      </c>
      <c r="BV66" s="31">
        <v>13297.22</v>
      </c>
      <c r="BW66" s="31">
        <v>29456.12</v>
      </c>
      <c r="BX66" s="19" t="str">
        <f>IF(BV67&lt;=0," ",IF(BU67&lt;=0," ",IF(BV67/BU67*100&gt;200,"СВ.200",BV67/BU67)))</f>
        <v xml:space="preserve"> </v>
      </c>
      <c r="BY66" s="19">
        <f t="shared" ref="BY66:BY68" si="357">IF(BW66=0," ",IF(BV66/BW66*100&gt;200,"св.200",BV66/BW66))</f>
        <v>0.45142469544529285</v>
      </c>
      <c r="BZ66" s="31"/>
      <c r="CA66" s="31"/>
      <c r="CB66" s="6"/>
      <c r="CC66" s="19" t="str">
        <f t="shared" si="343"/>
        <v xml:space="preserve"> </v>
      </c>
      <c r="CD66" s="19" t="str">
        <f t="shared" si="344"/>
        <v xml:space="preserve"> </v>
      </c>
      <c r="CE66" s="18">
        <f t="shared" si="311"/>
        <v>0</v>
      </c>
      <c r="CF66" s="18">
        <f t="shared" si="312"/>
        <v>0</v>
      </c>
      <c r="CG66" s="6"/>
      <c r="CH66" s="33" t="str">
        <f t="shared" si="345"/>
        <v xml:space="preserve"> </v>
      </c>
      <c r="CI66" s="19" t="str">
        <f t="shared" si="346"/>
        <v xml:space="preserve"> </v>
      </c>
      <c r="CJ66" s="31"/>
      <c r="CK66" s="31"/>
      <c r="CL66" s="20"/>
      <c r="CM66" s="19" t="str">
        <f t="shared" si="347"/>
        <v xml:space="preserve"> </v>
      </c>
      <c r="CN66" s="19" t="str">
        <f t="shared" si="348"/>
        <v xml:space="preserve"> </v>
      </c>
      <c r="CO66" s="31"/>
      <c r="CP66" s="31"/>
      <c r="CQ66" s="20"/>
      <c r="CR66" s="19" t="str">
        <f t="shared" si="349"/>
        <v xml:space="preserve"> </v>
      </c>
      <c r="CS66" s="19" t="str">
        <f t="shared" si="350"/>
        <v xml:space="preserve"> </v>
      </c>
      <c r="CT66" s="31"/>
      <c r="CU66" s="31"/>
      <c r="CV66" s="20"/>
      <c r="CW66" s="19" t="str">
        <f t="shared" si="146"/>
        <v xml:space="preserve"> </v>
      </c>
      <c r="CX66" s="19" t="str">
        <f t="shared" si="147"/>
        <v xml:space="preserve"> </v>
      </c>
      <c r="CY66" s="31"/>
      <c r="CZ66" s="31"/>
      <c r="DA66" s="20"/>
      <c r="DB66" s="19" t="str">
        <f t="shared" si="351"/>
        <v xml:space="preserve"> </v>
      </c>
      <c r="DC66" s="19" t="str">
        <f t="shared" si="352"/>
        <v xml:space="preserve"> </v>
      </c>
      <c r="DD66" s="31"/>
      <c r="DE66" s="31"/>
      <c r="DF66" s="31"/>
      <c r="DG66" s="19" t="str">
        <f t="shared" si="353"/>
        <v xml:space="preserve"> </v>
      </c>
      <c r="DH66" s="19" t="str">
        <f t="shared" si="354"/>
        <v xml:space="preserve"> </v>
      </c>
      <c r="DI66" s="31"/>
      <c r="DJ66" s="20"/>
      <c r="DK66" s="19" t="str">
        <f t="shared" si="150"/>
        <v xml:space="preserve"> </v>
      </c>
      <c r="DL66" s="31"/>
      <c r="DM66" s="31"/>
      <c r="DN66" s="20">
        <v>2400</v>
      </c>
      <c r="DO66" s="19" t="str">
        <f t="shared" si="355"/>
        <v xml:space="preserve"> </v>
      </c>
      <c r="DP66" s="19">
        <f t="shared" si="356"/>
        <v>0</v>
      </c>
    </row>
    <row r="67" spans="1:120" s="59" customFormat="1" ht="16.5" customHeight="1" outlineLevel="1" x14ac:dyDescent="0.25">
      <c r="A67" s="11">
        <v>53</v>
      </c>
      <c r="B67" s="5" t="s">
        <v>91</v>
      </c>
      <c r="C67" s="18">
        <f t="shared" si="307"/>
        <v>2752839.65</v>
      </c>
      <c r="D67" s="18">
        <f t="shared" si="307"/>
        <v>934138.52</v>
      </c>
      <c r="E67" s="18">
        <f t="shared" si="307"/>
        <v>935963.45000000007</v>
      </c>
      <c r="F67" s="19">
        <f t="shared" si="313"/>
        <v>0.33933633584506095</v>
      </c>
      <c r="G67" s="19">
        <f t="shared" si="314"/>
        <v>0.99805021232399616</v>
      </c>
      <c r="H67" s="10">
        <f t="shared" si="308"/>
        <v>2544000</v>
      </c>
      <c r="I67" s="14">
        <f t="shared" si="308"/>
        <v>880095.85</v>
      </c>
      <c r="J67" s="10">
        <f t="shared" si="308"/>
        <v>889490.95000000007</v>
      </c>
      <c r="K67" s="19">
        <f t="shared" si="315"/>
        <v>0.34594962657232703</v>
      </c>
      <c r="L67" s="19">
        <f t="shared" si="316"/>
        <v>0.98943766656647814</v>
      </c>
      <c r="M67" s="31">
        <v>1575000</v>
      </c>
      <c r="N67" s="31">
        <v>780260.04</v>
      </c>
      <c r="O67" s="31">
        <v>761702.9</v>
      </c>
      <c r="P67" s="19">
        <f t="shared" si="317"/>
        <v>0.49540320000000004</v>
      </c>
      <c r="Q67" s="19">
        <f t="shared" si="318"/>
        <v>1.0243627009953618</v>
      </c>
      <c r="R67" s="31"/>
      <c r="S67" s="31"/>
      <c r="T67" s="18"/>
      <c r="U67" s="19" t="str">
        <f t="shared" si="319"/>
        <v xml:space="preserve"> </v>
      </c>
      <c r="V67" s="19" t="str">
        <f t="shared" si="320"/>
        <v xml:space="preserve"> </v>
      </c>
      <c r="W67" s="31">
        <v>0</v>
      </c>
      <c r="X67" s="31">
        <v>635.4</v>
      </c>
      <c r="Y67" s="31">
        <v>714.02</v>
      </c>
      <c r="Z67" s="19" t="str">
        <f t="shared" si="321"/>
        <v xml:space="preserve"> </v>
      </c>
      <c r="AA67" s="19">
        <f t="shared" si="322"/>
        <v>0.88989103946668158</v>
      </c>
      <c r="AB67" s="31">
        <v>137000</v>
      </c>
      <c r="AC67" s="31">
        <v>17288.22</v>
      </c>
      <c r="AD67" s="31">
        <v>3524.93</v>
      </c>
      <c r="AE67" s="19">
        <f t="shared" si="323"/>
        <v>0.12619138686131387</v>
      </c>
      <c r="AF67" s="19" t="str">
        <f t="shared" si="324"/>
        <v>св.200</v>
      </c>
      <c r="AG67" s="31">
        <v>830000</v>
      </c>
      <c r="AH67" s="31">
        <v>81912.19</v>
      </c>
      <c r="AI67" s="31">
        <v>123549.1</v>
      </c>
      <c r="AJ67" s="19">
        <f t="shared" si="325"/>
        <v>9.8689385542168676E-2</v>
      </c>
      <c r="AK67" s="19">
        <f t="shared" si="326"/>
        <v>0.66299301249462761</v>
      </c>
      <c r="AL67" s="31">
        <v>2000</v>
      </c>
      <c r="AM67" s="31">
        <v>0</v>
      </c>
      <c r="AN67" s="18"/>
      <c r="AO67" s="19" t="str">
        <f t="shared" si="327"/>
        <v xml:space="preserve"> </v>
      </c>
      <c r="AP67" s="19" t="str">
        <f t="shared" si="328"/>
        <v xml:space="preserve"> </v>
      </c>
      <c r="AQ67" s="6">
        <f t="shared" si="329"/>
        <v>208839.65</v>
      </c>
      <c r="AR67" s="6">
        <f t="shared" si="330"/>
        <v>54042.67</v>
      </c>
      <c r="AS67" s="6">
        <f t="shared" si="331"/>
        <v>46472.5</v>
      </c>
      <c r="AT67" s="19">
        <f t="shared" si="332"/>
        <v>0.25877590773591125</v>
      </c>
      <c r="AU67" s="19">
        <f t="shared" si="333"/>
        <v>1.1628956910000539</v>
      </c>
      <c r="AV67" s="31"/>
      <c r="AW67" s="31"/>
      <c r="AX67" s="18"/>
      <c r="AY67" s="19" t="str">
        <f t="shared" si="334"/>
        <v xml:space="preserve"> </v>
      </c>
      <c r="AZ67" s="19" t="str">
        <f t="shared" si="335"/>
        <v xml:space="preserve"> </v>
      </c>
      <c r="BA67" s="31">
        <v>0</v>
      </c>
      <c r="BB67" s="31">
        <v>0</v>
      </c>
      <c r="BC67" s="18"/>
      <c r="BD67" s="19" t="str">
        <f t="shared" si="336"/>
        <v xml:space="preserve"> </v>
      </c>
      <c r="BE67" s="19" t="str">
        <f t="shared" si="337"/>
        <v xml:space="preserve"> </v>
      </c>
      <c r="BF67" s="31">
        <v>208839.65</v>
      </c>
      <c r="BG67" s="31">
        <v>54042.67</v>
      </c>
      <c r="BH67" s="31">
        <v>46472.5</v>
      </c>
      <c r="BI67" s="19">
        <f t="shared" si="338"/>
        <v>0.25877590773591125</v>
      </c>
      <c r="BJ67" s="19">
        <f t="shared" si="339"/>
        <v>1.1628956910000539</v>
      </c>
      <c r="BK67" s="31"/>
      <c r="BL67" s="31"/>
      <c r="BM67" s="18"/>
      <c r="BN67" s="19"/>
      <c r="BO67" s="19" t="str">
        <f t="shared" si="340"/>
        <v xml:space="preserve"> </v>
      </c>
      <c r="BP67" s="31">
        <v>0</v>
      </c>
      <c r="BQ67" s="31">
        <v>0</v>
      </c>
      <c r="BR67" s="18"/>
      <c r="BS67" s="19" t="str">
        <f t="shared" si="341"/>
        <v xml:space="preserve"> </v>
      </c>
      <c r="BT67" s="19" t="str">
        <f t="shared" si="342"/>
        <v xml:space="preserve"> </v>
      </c>
      <c r="BU67" s="31">
        <v>0</v>
      </c>
      <c r="BV67" s="31">
        <v>0</v>
      </c>
      <c r="BW67" s="31"/>
      <c r="BX67" s="19">
        <f>IF(BV68&lt;=0," ",IF(BU68&lt;=0," ",IF(BV68/BU68*100&gt;200,"СВ.200",BV68/BU68)))</f>
        <v>6.8472304283604138E-2</v>
      </c>
      <c r="BY67" s="19" t="str">
        <f t="shared" si="357"/>
        <v xml:space="preserve"> </v>
      </c>
      <c r="BZ67" s="31"/>
      <c r="CA67" s="31"/>
      <c r="CB67" s="18"/>
      <c r="CC67" s="19" t="str">
        <f t="shared" si="343"/>
        <v xml:space="preserve"> </v>
      </c>
      <c r="CD67" s="19" t="str">
        <f t="shared" si="344"/>
        <v xml:space="preserve"> </v>
      </c>
      <c r="CE67" s="18">
        <f t="shared" si="311"/>
        <v>0</v>
      </c>
      <c r="CF67" s="18">
        <f t="shared" si="312"/>
        <v>0</v>
      </c>
      <c r="CG67" s="18"/>
      <c r="CH67" s="33" t="str">
        <f t="shared" si="345"/>
        <v xml:space="preserve"> </v>
      </c>
      <c r="CI67" s="19" t="str">
        <f t="shared" si="346"/>
        <v xml:space="preserve"> </v>
      </c>
      <c r="CJ67" s="31"/>
      <c r="CK67" s="31"/>
      <c r="CL67" s="18"/>
      <c r="CM67" s="19" t="str">
        <f t="shared" si="347"/>
        <v xml:space="preserve"> </v>
      </c>
      <c r="CN67" s="19" t="str">
        <f t="shared" si="348"/>
        <v xml:space="preserve"> </v>
      </c>
      <c r="CO67" s="31"/>
      <c r="CP67" s="31"/>
      <c r="CQ67" s="18"/>
      <c r="CR67" s="19" t="str">
        <f t="shared" si="349"/>
        <v xml:space="preserve"> </v>
      </c>
      <c r="CS67" s="19" t="str">
        <f t="shared" si="350"/>
        <v xml:space="preserve"> </v>
      </c>
      <c r="CT67" s="31"/>
      <c r="CU67" s="31"/>
      <c r="CV67" s="38"/>
      <c r="CW67" s="19" t="str">
        <f t="shared" si="146"/>
        <v xml:space="preserve"> </v>
      </c>
      <c r="CX67" s="19" t="str">
        <f t="shared" si="147"/>
        <v xml:space="preserve"> </v>
      </c>
      <c r="CY67" s="31"/>
      <c r="CZ67" s="31"/>
      <c r="DA67" s="18"/>
      <c r="DB67" s="19" t="str">
        <f t="shared" si="351"/>
        <v xml:space="preserve"> </v>
      </c>
      <c r="DC67" s="19" t="str">
        <f t="shared" si="352"/>
        <v xml:space="preserve"> </v>
      </c>
      <c r="DD67" s="31"/>
      <c r="DE67" s="31"/>
      <c r="DF67" s="18"/>
      <c r="DG67" s="19" t="str">
        <f t="shared" si="353"/>
        <v xml:space="preserve"> </v>
      </c>
      <c r="DH67" s="19" t="str">
        <f t="shared" si="354"/>
        <v xml:space="preserve"> </v>
      </c>
      <c r="DI67" s="31"/>
      <c r="DJ67" s="18"/>
      <c r="DK67" s="19" t="str">
        <f>IF(DI67=0," ",IF(DI67/DJ67*100&gt;200,"св.200",DI67/DJ67))</f>
        <v xml:space="preserve"> </v>
      </c>
      <c r="DL67" s="31"/>
      <c r="DM67" s="31"/>
      <c r="DN67" s="31"/>
      <c r="DO67" s="19" t="str">
        <f t="shared" si="355"/>
        <v xml:space="preserve"> </v>
      </c>
      <c r="DP67" s="19" t="str">
        <f>IF(DM67=0," ",IF(DM67/DN67*100&gt;200,"св.200",DM67/DN67))</f>
        <v xml:space="preserve"> </v>
      </c>
    </row>
    <row r="68" spans="1:120" s="59" customFormat="1" ht="15.75" customHeight="1" outlineLevel="1" x14ac:dyDescent="0.25">
      <c r="A68" s="11">
        <v>54</v>
      </c>
      <c r="B68" s="5" t="s">
        <v>94</v>
      </c>
      <c r="C68" s="18">
        <f t="shared" si="307"/>
        <v>2536803.39</v>
      </c>
      <c r="D68" s="18">
        <f t="shared" si="307"/>
        <v>1383520.68</v>
      </c>
      <c r="E68" s="18">
        <f t="shared" si="307"/>
        <v>891014.94000000006</v>
      </c>
      <c r="F68" s="19">
        <f t="shared" si="313"/>
        <v>0.54537954555476997</v>
      </c>
      <c r="G68" s="19">
        <f t="shared" si="314"/>
        <v>1.5527468933349196</v>
      </c>
      <c r="H68" s="10">
        <f t="shared" si="308"/>
        <v>1805162.75</v>
      </c>
      <c r="I68" s="14">
        <f t="shared" si="308"/>
        <v>1054937.23</v>
      </c>
      <c r="J68" s="10">
        <f t="shared" si="308"/>
        <v>631578.84000000008</v>
      </c>
      <c r="K68" s="19">
        <f t="shared" si="315"/>
        <v>0.58440006586663718</v>
      </c>
      <c r="L68" s="19">
        <f t="shared" si="316"/>
        <v>1.6703175647873192</v>
      </c>
      <c r="M68" s="31">
        <v>703162.75</v>
      </c>
      <c r="N68" s="31">
        <v>328805.73</v>
      </c>
      <c r="O68" s="31">
        <v>316810.15000000002</v>
      </c>
      <c r="P68" s="19">
        <f>IF(N68&lt;=0," ",IF(M68&lt;=0," ",IF(N68/M68*100&gt;200,"СВ.200",N68/M68)))</f>
        <v>0.46760971055420664</v>
      </c>
      <c r="Q68" s="19">
        <f>IF(O68=0," ",IF(N68/O68*100&gt;200,"св.200",N68/O68))</f>
        <v>1.0378636227406224</v>
      </c>
      <c r="R68" s="31"/>
      <c r="S68" s="31"/>
      <c r="T68" s="18"/>
      <c r="U68" s="19" t="str">
        <f t="shared" si="319"/>
        <v xml:space="preserve"> </v>
      </c>
      <c r="V68" s="19" t="str">
        <f t="shared" si="320"/>
        <v xml:space="preserve"> </v>
      </c>
      <c r="W68" s="31">
        <v>1000</v>
      </c>
      <c r="X68" s="31">
        <v>0</v>
      </c>
      <c r="Y68" s="18">
        <v>0</v>
      </c>
      <c r="Z68" s="19" t="str">
        <f t="shared" si="321"/>
        <v xml:space="preserve"> </v>
      </c>
      <c r="AA68" s="19" t="str">
        <f t="shared" si="322"/>
        <v xml:space="preserve"> </v>
      </c>
      <c r="AB68" s="31">
        <v>200000</v>
      </c>
      <c r="AC68" s="31">
        <v>167095.51999999999</v>
      </c>
      <c r="AD68" s="31">
        <v>29654.67</v>
      </c>
      <c r="AE68" s="19">
        <f t="shared" si="323"/>
        <v>0.83547759999999993</v>
      </c>
      <c r="AF68" s="19" t="str">
        <f t="shared" si="324"/>
        <v>св.200</v>
      </c>
      <c r="AG68" s="31">
        <v>900000</v>
      </c>
      <c r="AH68" s="31">
        <v>558735.98</v>
      </c>
      <c r="AI68" s="31">
        <v>285114.02</v>
      </c>
      <c r="AJ68" s="19">
        <f t="shared" si="325"/>
        <v>0.62081775555555552</v>
      </c>
      <c r="AK68" s="19">
        <f t="shared" si="326"/>
        <v>1.9596931080414774</v>
      </c>
      <c r="AL68" s="31">
        <v>1000</v>
      </c>
      <c r="AM68" s="31">
        <v>300</v>
      </c>
      <c r="AN68" s="18"/>
      <c r="AO68" s="19">
        <f t="shared" si="327"/>
        <v>0.3</v>
      </c>
      <c r="AP68" s="19" t="str">
        <f t="shared" si="328"/>
        <v xml:space="preserve"> </v>
      </c>
      <c r="AQ68" s="6">
        <f t="shared" si="329"/>
        <v>731640.64</v>
      </c>
      <c r="AR68" s="6">
        <f t="shared" si="330"/>
        <v>328583.45</v>
      </c>
      <c r="AS68" s="6">
        <f t="shared" si="331"/>
        <v>259436.09999999998</v>
      </c>
      <c r="AT68" s="19">
        <f t="shared" si="332"/>
        <v>0.44910497317371545</v>
      </c>
      <c r="AU68" s="19">
        <f t="shared" si="333"/>
        <v>1.2665294074340465</v>
      </c>
      <c r="AV68" s="31"/>
      <c r="AW68" s="31"/>
      <c r="AX68" s="18"/>
      <c r="AY68" s="19" t="str">
        <f t="shared" si="334"/>
        <v xml:space="preserve"> </v>
      </c>
      <c r="AZ68" s="19" t="str">
        <f t="shared" si="335"/>
        <v xml:space="preserve"> </v>
      </c>
      <c r="BA68" s="31">
        <v>0</v>
      </c>
      <c r="BB68" s="31">
        <v>0</v>
      </c>
      <c r="BC68" s="18"/>
      <c r="BD68" s="19" t="str">
        <f t="shared" si="336"/>
        <v xml:space="preserve"> </v>
      </c>
      <c r="BE68" s="19" t="str">
        <f t="shared" si="337"/>
        <v xml:space="preserve"> </v>
      </c>
      <c r="BF68" s="31">
        <v>325440.64000000001</v>
      </c>
      <c r="BG68" s="31">
        <v>300770</v>
      </c>
      <c r="BH68" s="31">
        <v>88731.11</v>
      </c>
      <c r="BI68" s="19">
        <f t="shared" si="338"/>
        <v>0.92419311859760356</v>
      </c>
      <c r="BJ68" s="19" t="str">
        <f t="shared" si="339"/>
        <v>св.200</v>
      </c>
      <c r="BK68" s="31"/>
      <c r="BL68" s="31"/>
      <c r="BM68" s="18"/>
      <c r="BN68" s="19"/>
      <c r="BO68" s="19" t="str">
        <f t="shared" si="340"/>
        <v xml:space="preserve"> </v>
      </c>
      <c r="BP68" s="31">
        <v>0</v>
      </c>
      <c r="BQ68" s="31">
        <v>0</v>
      </c>
      <c r="BR68" s="18"/>
      <c r="BS68" s="19" t="str">
        <f t="shared" si="341"/>
        <v xml:space="preserve"> </v>
      </c>
      <c r="BT68" s="19" t="str">
        <f t="shared" si="342"/>
        <v xml:space="preserve"> </v>
      </c>
      <c r="BU68" s="31">
        <v>406200</v>
      </c>
      <c r="BV68" s="31">
        <v>27813.45</v>
      </c>
      <c r="BW68" s="31">
        <v>170704.99</v>
      </c>
      <c r="BX68" s="19" t="str">
        <f>IF(BV69&lt;=0," ",IF(BU69&lt;=0," ",IF(BV69/BU69*100&gt;200,"СВ.200",BV69/BU69)))</f>
        <v xml:space="preserve"> </v>
      </c>
      <c r="BY68" s="19">
        <f t="shared" si="357"/>
        <v>0.16293284689568829</v>
      </c>
      <c r="BZ68" s="31"/>
      <c r="CA68" s="31"/>
      <c r="CB68" s="18"/>
      <c r="CC68" s="19" t="str">
        <f t="shared" si="343"/>
        <v xml:space="preserve"> </v>
      </c>
      <c r="CD68" s="19" t="str">
        <f t="shared" si="344"/>
        <v xml:space="preserve"> </v>
      </c>
      <c r="CE68" s="18">
        <f t="shared" si="311"/>
        <v>0</v>
      </c>
      <c r="CF68" s="18">
        <f t="shared" si="312"/>
        <v>0</v>
      </c>
      <c r="CG68" s="18"/>
      <c r="CH68" s="33" t="str">
        <f t="shared" si="345"/>
        <v xml:space="preserve"> </v>
      </c>
      <c r="CI68" s="19" t="str">
        <f t="shared" si="346"/>
        <v xml:space="preserve"> </v>
      </c>
      <c r="CJ68" s="31"/>
      <c r="CK68" s="31"/>
      <c r="CL68" s="18"/>
      <c r="CM68" s="19" t="str">
        <f t="shared" si="347"/>
        <v xml:space="preserve"> </v>
      </c>
      <c r="CN68" s="19" t="str">
        <f t="shared" si="348"/>
        <v xml:space="preserve"> </v>
      </c>
      <c r="CO68" s="31"/>
      <c r="CP68" s="31"/>
      <c r="CQ68" s="18"/>
      <c r="CR68" s="19" t="str">
        <f t="shared" si="349"/>
        <v xml:space="preserve"> </v>
      </c>
      <c r="CS68" s="19" t="str">
        <f t="shared" si="350"/>
        <v xml:space="preserve"> </v>
      </c>
      <c r="CT68" s="31"/>
      <c r="CU68" s="31"/>
      <c r="CV68" s="38"/>
      <c r="CW68" s="19" t="str">
        <f t="shared" si="146"/>
        <v xml:space="preserve"> </v>
      </c>
      <c r="CX68" s="19" t="str">
        <f t="shared" si="147"/>
        <v xml:space="preserve"> </v>
      </c>
      <c r="CY68" s="31"/>
      <c r="CZ68" s="31"/>
      <c r="DA68" s="18"/>
      <c r="DB68" s="19" t="str">
        <f t="shared" si="351"/>
        <v xml:space="preserve"> </v>
      </c>
      <c r="DC68" s="19" t="str">
        <f t="shared" si="352"/>
        <v xml:space="preserve"> </v>
      </c>
      <c r="DD68" s="31"/>
      <c r="DE68" s="31"/>
      <c r="DF68" s="18"/>
      <c r="DG68" s="19" t="str">
        <f t="shared" si="353"/>
        <v xml:space="preserve"> </v>
      </c>
      <c r="DH68" s="19" t="str">
        <f t="shared" si="354"/>
        <v xml:space="preserve"> </v>
      </c>
      <c r="DI68" s="31"/>
      <c r="DJ68" s="18"/>
      <c r="DK68" s="19" t="str">
        <f t="shared" si="150"/>
        <v xml:space="preserve"> </v>
      </c>
      <c r="DL68" s="31"/>
      <c r="DM68" s="31"/>
      <c r="DN68" s="31"/>
      <c r="DO68" s="19" t="str">
        <f t="shared" si="355"/>
        <v xml:space="preserve"> </v>
      </c>
      <c r="DP68" s="19" t="str">
        <f t="shared" si="356"/>
        <v xml:space="preserve"> </v>
      </c>
    </row>
    <row r="69" spans="1:120" s="58" customFormat="1" ht="32.1" customHeight="1" x14ac:dyDescent="0.25">
      <c r="A69" s="12"/>
      <c r="B69" s="4" t="s">
        <v>146</v>
      </c>
      <c r="C69" s="24">
        <f>SUM(C70:C74)</f>
        <v>13647532.439999999</v>
      </c>
      <c r="D69" s="24">
        <f t="shared" ref="D69:E69" si="358">SUM(D70:D74)</f>
        <v>6182373.5800000001</v>
      </c>
      <c r="E69" s="24">
        <f t="shared" si="358"/>
        <v>6329191.5600000005</v>
      </c>
      <c r="F69" s="16">
        <f t="shared" ref="F69:F94" si="359">IF(D69&lt;=0," ",IF(D69/C69*100&gt;200,"СВ.200",D69/C69))</f>
        <v>0.45300303239286532</v>
      </c>
      <c r="G69" s="16">
        <f t="shared" ref="G69:G127" si="360">IF(E69=0," ",IF(D69/E69*100&gt;200,"св.200",D69/E69))</f>
        <v>0.97680304370500037</v>
      </c>
      <c r="H69" s="15">
        <f t="shared" ref="H69:J69" si="361">SUM(H70:H74)</f>
        <v>13358932.439999999</v>
      </c>
      <c r="I69" s="42">
        <f>SUM(I70:I74)</f>
        <v>6101332.6899999995</v>
      </c>
      <c r="J69" s="15">
        <f t="shared" si="361"/>
        <v>6261866.4200000009</v>
      </c>
      <c r="K69" s="16">
        <f t="shared" ref="K69:K94" si="362">IF(I69&lt;=0," ",IF(I69/H69*100&gt;200,"СВ.200",I69/H69))</f>
        <v>0.45672307404827328</v>
      </c>
      <c r="L69" s="16">
        <f t="shared" ref="L69:L127" si="363">IF(J69=0," ",IF(I69/J69*100&gt;200,"св.200",I69/J69))</f>
        <v>0.97436327777812903</v>
      </c>
      <c r="M69" s="15">
        <f>SUM(M70:M74)</f>
        <v>11604950.439999999</v>
      </c>
      <c r="N69" s="15">
        <f>SUM(N70:N74)</f>
        <v>5505863.5799999991</v>
      </c>
      <c r="O69" s="15">
        <f>SUM(O70:O74)</f>
        <v>5652284.2199999997</v>
      </c>
      <c r="P69" s="16">
        <f t="shared" ref="P69:P94" si="364">IF(N69&lt;=0," ",IF(M69&lt;=0," ",IF(N69/M69*100&gt;200,"СВ.200",N69/M69)))</f>
        <v>0.47444093867237569</v>
      </c>
      <c r="Q69" s="16">
        <f t="shared" ref="Q69:Q127" si="365">IF(O69=0," ",IF(N69/O69*100&gt;200,"св.200",N69/O69))</f>
        <v>0.9740953153979931</v>
      </c>
      <c r="R69" s="15">
        <f>SUM(R70:R74)</f>
        <v>502663</v>
      </c>
      <c r="S69" s="15">
        <f>SUM(S70:S74)</f>
        <v>214033.31</v>
      </c>
      <c r="T69" s="15">
        <f>SUM(T70:T74)</f>
        <v>239371.2</v>
      </c>
      <c r="U69" s="16">
        <f t="shared" ref="U69:U94" si="366">IF(S69&lt;=0," ",IF(R69&lt;=0," ",IF(S69/R69*100&gt;200,"СВ.200",S69/R69)))</f>
        <v>0.42579881550860116</v>
      </c>
      <c r="V69" s="16">
        <f t="shared" ref="V69:V123" si="367">IF(T69=0," ",IF(S69/T69*100&gt;200,"св.200",S69/T69))</f>
        <v>0.89414812642456565</v>
      </c>
      <c r="W69" s="15">
        <f>SUM(W70:W74)</f>
        <v>2200</v>
      </c>
      <c r="X69" s="15">
        <f>SUM(X70:X74)</f>
        <v>81255.94</v>
      </c>
      <c r="Y69" s="15">
        <f>SUM(Y70:Y74)</f>
        <v>37185.519999999997</v>
      </c>
      <c r="Z69" s="16" t="str">
        <f t="shared" ref="Z69:Z94" si="368">IF(X69&lt;=0," ",IF(W69&lt;=0," ",IF(X69/W69*100&gt;200,"СВ.200",X69/W69)))</f>
        <v>СВ.200</v>
      </c>
      <c r="AA69" s="16" t="str">
        <f t="shared" ref="AA69:AA127" si="369">IF(Y69=0," ",IF(X69/Y69*100&gt;200,"св.200",X69/Y69))</f>
        <v>св.200</v>
      </c>
      <c r="AB69" s="15">
        <f>SUM(AB70:AB74)</f>
        <v>134000</v>
      </c>
      <c r="AC69" s="15">
        <f>SUM(AC70:AC74)</f>
        <v>54387.03</v>
      </c>
      <c r="AD69" s="15">
        <f>SUM(AD70:AD74)</f>
        <v>12712.59</v>
      </c>
      <c r="AE69" s="16">
        <f t="shared" ref="AE69:AE94" si="370">IF(AC69&lt;=0," ",IF(AB69&lt;=0," ",IF(AC69/AB69*100&gt;200,"СВ.200",AC69/AB69)))</f>
        <v>0.4058733582089552</v>
      </c>
      <c r="AF69" s="16" t="str">
        <f t="shared" ref="AF69:AF127" si="371">IF(AD69=0," ",IF(AC69/AD69*100&gt;200,"св.200",AC69/AD69))</f>
        <v>св.200</v>
      </c>
      <c r="AG69" s="15">
        <f>SUM(AG70:AG74)</f>
        <v>1115119</v>
      </c>
      <c r="AH69" s="15">
        <f>SUM(AH70:AH74)</f>
        <v>245792.82999999996</v>
      </c>
      <c r="AI69" s="15">
        <f>SUM(AI70:AI74)</f>
        <v>320312.88999999996</v>
      </c>
      <c r="AJ69" s="16">
        <f t="shared" ref="AJ69:AJ94" si="372">IF(AH69&lt;=0," ",IF(AG69&lt;=0," ",IF(AH69/AG69*100&gt;200,"СВ.200",AH69/AG69)))</f>
        <v>0.22041847551696273</v>
      </c>
      <c r="AK69" s="16">
        <f t="shared" ref="AK69:AK127" si="373">IF(AI69=0," ",IF(AH69/AI69*100&gt;200,"св.200",AH69/AI69))</f>
        <v>0.76735229106764946</v>
      </c>
      <c r="AL69" s="15">
        <f>SUM(AL70:AL74)</f>
        <v>0</v>
      </c>
      <c r="AM69" s="15">
        <f>SUM(AM70:AM74)</f>
        <v>0</v>
      </c>
      <c r="AN69" s="15">
        <f>SUM(AN70:AN74)</f>
        <v>0</v>
      </c>
      <c r="AO69" s="16" t="str">
        <f t="shared" si="286"/>
        <v xml:space="preserve"> </v>
      </c>
      <c r="AP69" s="16" t="str">
        <f t="shared" ref="AP69:AP127" si="374">IF(AN69=0," ",IF(AM69/AN69*100&gt;200,"св.200",AM69/AN69))</f>
        <v xml:space="preserve"> </v>
      </c>
      <c r="AQ69" s="15">
        <f>SUM(AQ70:AQ74)</f>
        <v>288600</v>
      </c>
      <c r="AR69" s="15">
        <f t="shared" ref="AR69:AS69" si="375">SUM(AR70:AR74)</f>
        <v>81040.89</v>
      </c>
      <c r="AS69" s="15">
        <f t="shared" si="375"/>
        <v>67325.14</v>
      </c>
      <c r="AT69" s="16">
        <f t="shared" ref="AT69:AT94" si="376">IF(AR69&lt;=0," ",IF(AQ69&lt;=0," ",IF(AR69/AQ69*100&gt;200,"СВ.200",AR69/AQ69)))</f>
        <v>0.28080696465696464</v>
      </c>
      <c r="AU69" s="16">
        <f t="shared" ref="AU69:AU127" si="377">IF(AS69=0," ",IF(AR69/AS69*100&gt;200,"св.200",AR69/AS69))</f>
        <v>1.2037240472132698</v>
      </c>
      <c r="AV69" s="15">
        <f>SUM(AV70:AV74)</f>
        <v>160000</v>
      </c>
      <c r="AW69" s="15">
        <f>SUM(AW70:AW74)</f>
        <v>9461.41</v>
      </c>
      <c r="AX69" s="15">
        <f>SUM(AX70:AX74)</f>
        <v>32647.13</v>
      </c>
      <c r="AY69" s="16">
        <f t="shared" ref="AY69:AY94" si="378">IF(AW69&lt;=0," ",IF(AV69&lt;=0," ",IF(AW69/AV69*100&gt;200,"СВ.200",AW69/AV69)))</f>
        <v>5.9133812500000001E-2</v>
      </c>
      <c r="AZ69" s="16">
        <f t="shared" ref="AZ69:AZ127" si="379">IF(AX69=0," ",IF(AW69/AX69*100&gt;200,"св.200",AW69/AX69))</f>
        <v>0.28980832312059285</v>
      </c>
      <c r="BA69" s="15">
        <f>SUM(BA70:BA74)</f>
        <v>0</v>
      </c>
      <c r="BB69" s="15">
        <f>SUM(BB70:BB74)</f>
        <v>0</v>
      </c>
      <c r="BC69" s="17">
        <f t="shared" ref="BC69" si="380">SUM(BC70:BC74)</f>
        <v>0</v>
      </c>
      <c r="BD69" s="16" t="str">
        <f t="shared" ref="BD69:BD127" si="381">IF(BB69&lt;=0," ",IF(BA69&lt;=0," ",IF(BB69/BA69*100&gt;200,"СВ.200",BB69/BA69)))</f>
        <v xml:space="preserve"> </v>
      </c>
      <c r="BE69" s="16" t="str">
        <f t="shared" ref="BE69:BE127" si="382">IF(BC69=0," ",IF(BB69/BC69*100&gt;200,"св.200",BB69/BC69))</f>
        <v xml:space="preserve"> </v>
      </c>
      <c r="BF69" s="15">
        <f>SUM(BF70:BF74)</f>
        <v>70000</v>
      </c>
      <c r="BG69" s="15">
        <f>SUM(BG70:BG74)</f>
        <v>28253.69</v>
      </c>
      <c r="BH69" s="17">
        <f>SUM(BH70:BH74)</f>
        <v>29360.32</v>
      </c>
      <c r="BI69" s="16">
        <f t="shared" ref="BI69:BI94" si="383">IF(BG69&lt;=0," ",IF(BF69&lt;=0," ",IF(BG69/BF69*100&gt;200,"СВ.200",BG69/BF69)))</f>
        <v>0.40362414285714282</v>
      </c>
      <c r="BJ69" s="16">
        <f t="shared" ref="BJ69:BJ127" si="384">IF(BH69=0," ",IF(BG69/BH69*100&gt;200,"св.200",BG69/BH69))</f>
        <v>0.96230865331168047</v>
      </c>
      <c r="BK69" s="15">
        <f>SUM(BK70:BK74)</f>
        <v>16600</v>
      </c>
      <c r="BL69" s="15">
        <f>SUM(BL70:BL74)</f>
        <v>0</v>
      </c>
      <c r="BM69" s="15">
        <f>SUM(BM70:BM74)</f>
        <v>0</v>
      </c>
      <c r="BN69" s="16" t="str">
        <f t="shared" ref="BN69:BN80" si="385">IF(BL69&lt;=0," ",IF(BK69&lt;=0," ",IF(BL69/BK69*100&gt;200,"СВ.200",BL69/BK69)))</f>
        <v xml:space="preserve"> </v>
      </c>
      <c r="BO69" s="16" t="str">
        <f t="shared" ref="BO69:BO127" si="386">IF(BM69=0," ",IF(BL69/BM69*100&gt;200,"св.200",BL69/BM69))</f>
        <v xml:space="preserve"> </v>
      </c>
      <c r="BP69" s="15">
        <f>SUM(BP70:BP74)</f>
        <v>7000</v>
      </c>
      <c r="BQ69" s="15">
        <f>SUM(BQ70:BQ74)</f>
        <v>9160.89</v>
      </c>
      <c r="BR69" s="15">
        <f>SUM(BR70:BR74)</f>
        <v>1187.42</v>
      </c>
      <c r="BS69" s="16">
        <f t="shared" ref="BS69:BS94" si="387">IF(BQ69&lt;=0," ",IF(BP69&lt;=0," ",IF(BQ69/BP69*100&gt;200,"СВ.200",BQ69/BP69)))</f>
        <v>1.3086985714285713</v>
      </c>
      <c r="BT69" s="16" t="str">
        <f t="shared" ref="BT69:BT127" si="388">IF(BR69=0," ",IF(BQ69/BR69*100&gt;200,"св.200",BQ69/BR69))</f>
        <v>св.200</v>
      </c>
      <c r="BU69" s="15">
        <f>SUM(BU70:BU74)</f>
        <v>20000</v>
      </c>
      <c r="BV69" s="15">
        <f>SUM(BV70:BV74)</f>
        <v>0</v>
      </c>
      <c r="BW69" s="15">
        <f>SUM(BW70:BW74)</f>
        <v>0</v>
      </c>
      <c r="BX69" s="16" t="str">
        <f t="shared" ref="BX69:BX89" si="389">IF(BV69&lt;=0," ",IF(BU69&lt;=0," ",IF(BV69/BU69*100&gt;200,"СВ.200",BV69/BU69)))</f>
        <v xml:space="preserve"> </v>
      </c>
      <c r="BY69" s="16" t="str">
        <f t="shared" ref="BY69:BY127" si="390">IF(BW69=0," ",IF(BV69/BW69*100&gt;200,"св.200",BV69/BW69))</f>
        <v xml:space="preserve"> </v>
      </c>
      <c r="BZ69" s="15">
        <f>SUM(BZ70:BZ74)</f>
        <v>0</v>
      </c>
      <c r="CA69" s="15">
        <f>SUM(CA70:CA74)</f>
        <v>0</v>
      </c>
      <c r="CB69" s="15">
        <f>SUM(CB70:CB74)</f>
        <v>0</v>
      </c>
      <c r="CC69" s="16" t="str">
        <f t="shared" si="284"/>
        <v xml:space="preserve"> </v>
      </c>
      <c r="CD69" s="16" t="str">
        <f t="shared" ref="CD69:CD127" si="391">IF(CB69=0," ",IF(CA69/CB69*100&gt;200,"св.200",CA69/CB69))</f>
        <v xml:space="preserve"> </v>
      </c>
      <c r="CE69" s="24">
        <f>SUM(CE70:CE74)</f>
        <v>15000</v>
      </c>
      <c r="CF69" s="24">
        <f t="shared" ref="CF69" si="392">SUM(CF70:CF74)</f>
        <v>34164.9</v>
      </c>
      <c r="CG69" s="34">
        <f t="shared" ref="CG69" si="393">SUM(CG70:CG74)</f>
        <v>1865.03</v>
      </c>
      <c r="CH69" s="16" t="str">
        <f t="shared" ref="CH69:CH127" si="394">IF(CF69&lt;=0," ",IF(CE69&lt;=0," ",IF(CF69/CE69*100&gt;200,"СВ.200",CF69/CE69)))</f>
        <v>СВ.200</v>
      </c>
      <c r="CI69" s="16" t="str">
        <f>IF(CF69=0," ",IF(CF69/CG69*100&gt;200,"св.200",CF69/CG69))</f>
        <v>св.200</v>
      </c>
      <c r="CJ69" s="15">
        <f>SUM(CJ70:CJ74)</f>
        <v>15000</v>
      </c>
      <c r="CK69" s="15">
        <f>SUM(CK70:CK74)</f>
        <v>34164.9</v>
      </c>
      <c r="CL69" s="17">
        <f>SUM(CL70:CL74)</f>
        <v>1865.03</v>
      </c>
      <c r="CM69" s="16" t="str">
        <f t="shared" ref="CM69:CM127" si="395">IF(CK69&lt;=0," ",IF(CJ69&lt;=0," ",IF(CK69/CJ69*100&gt;200,"СВ.200",CK69/CJ69)))</f>
        <v>СВ.200</v>
      </c>
      <c r="CN69" s="16" t="str">
        <f>IF(CK69=0," ",IF(CK69/CL69*100&gt;200,"св.200",CK69/CL69))</f>
        <v>св.200</v>
      </c>
      <c r="CO69" s="15">
        <f>SUM(CO70:CO74)</f>
        <v>0</v>
      </c>
      <c r="CP69" s="15">
        <f>SUM(CP70:CP74)</f>
        <v>0</v>
      </c>
      <c r="CQ69" s="17">
        <f t="shared" ref="CQ69" si="396">SUM(CQ70:CQ74)</f>
        <v>0</v>
      </c>
      <c r="CR69" s="16" t="str">
        <f t="shared" ref="CR69:CR127" si="397">IF(CP69&lt;=0," ",IF(CO69&lt;=0," ",IF(CP69/CO69*100&gt;200,"СВ.200",CP69/CO69)))</f>
        <v xml:space="preserve"> </v>
      </c>
      <c r="CS69" s="16" t="str">
        <f t="shared" ref="CS69:CS127" si="398">IF(CQ69=0," ",IF(CP69/CQ69*100&gt;200,"св.200",CP69/CQ69))</f>
        <v xml:space="preserve"> </v>
      </c>
      <c r="CT69" s="15">
        <f>SUM(CT70:CT74)</f>
        <v>0</v>
      </c>
      <c r="CU69" s="15">
        <f>SUM(CU70:CU74)</f>
        <v>0</v>
      </c>
      <c r="CV69" s="17">
        <f t="shared" ref="CV69" si="399">SUM(CV70:CV74)</f>
        <v>0</v>
      </c>
      <c r="CW69" s="43" t="str">
        <f t="shared" si="146"/>
        <v xml:space="preserve"> </v>
      </c>
      <c r="CX69" s="43" t="str">
        <f t="shared" si="147"/>
        <v xml:space="preserve"> </v>
      </c>
      <c r="CY69" s="15">
        <f>SUM(CY70:CY74)</f>
        <v>0</v>
      </c>
      <c r="CZ69" s="15">
        <f>SUM(CZ70:CZ74)</f>
        <v>0</v>
      </c>
      <c r="DA69" s="15">
        <f>SUM(DA70:DA74)</f>
        <v>0</v>
      </c>
      <c r="DB69" s="16" t="str">
        <f t="shared" ref="DB69:DB94" si="400">IF(CZ69&lt;=0," ",IF(CY69&lt;=0," ",IF(CZ69/CY69*100&gt;200,"СВ.200",CZ69/CY69)))</f>
        <v xml:space="preserve"> </v>
      </c>
      <c r="DC69" s="16" t="str">
        <f t="shared" ref="DC69:DC127" si="401">IF(DA69=0," ",IF(CZ69/DA69*100&gt;200,"св.200",CZ69/DA69))</f>
        <v xml:space="preserve"> </v>
      </c>
      <c r="DD69" s="15">
        <f>SUM(DD70:DD74)</f>
        <v>0</v>
      </c>
      <c r="DE69" s="15">
        <f>SUM(DE70:DE74)</f>
        <v>0</v>
      </c>
      <c r="DF69" s="26">
        <f>SUM(DF70:DF74)</f>
        <v>0</v>
      </c>
      <c r="DG69" s="16" t="str">
        <f t="shared" ref="DG69:DG94" si="402">IF(DE69&lt;=0," ",IF(DD69&lt;=0," ",IF(DE69/DD69*100&gt;200,"СВ.200",DE69/DD69)))</f>
        <v xml:space="preserve"> </v>
      </c>
      <c r="DH69" s="16" t="str">
        <f t="shared" ref="DH69:DH128" si="403">IF(DF69=0," ",IF(DE69/DF69*100&gt;200,"св.200",DE69/DF69))</f>
        <v xml:space="preserve"> </v>
      </c>
      <c r="DI69" s="15">
        <f>SUM(DI70:DI74)</f>
        <v>0</v>
      </c>
      <c r="DJ69" s="15">
        <f>SUM(DJ70:DJ74)</f>
        <v>2265.2399999999998</v>
      </c>
      <c r="DK69" s="16">
        <f t="shared" ref="DK69:DK121" si="404">IF(DJ69=0," ",IF(DI69/DJ69*100&gt;200,"св.200",DI69/DJ69))</f>
        <v>0</v>
      </c>
      <c r="DL69" s="15">
        <f>SUM(DL70:DL74)</f>
        <v>0</v>
      </c>
      <c r="DM69" s="15">
        <f>SUM(DM70:DM74)</f>
        <v>0</v>
      </c>
      <c r="DN69" s="15">
        <f>SUM(DN70:DN74)</f>
        <v>0</v>
      </c>
      <c r="DO69" s="16" t="str">
        <f t="shared" ref="DO69:DO94" si="405">IF(DM69&lt;=0," ",IF(DL69&lt;=0," ",IF(DM69/DL69*100&gt;200,"СВ.200",DM69/DL69)))</f>
        <v xml:space="preserve"> </v>
      </c>
      <c r="DP69" s="16" t="str">
        <f t="shared" ref="DP69:DP121" si="406">IF(DN69=0," ",IF(DM69/DN69*100&gt;200,"св.200",DM69/DN69))</f>
        <v xml:space="preserve"> </v>
      </c>
    </row>
    <row r="70" spans="1:120" s="59" customFormat="1" ht="15.75" customHeight="1" outlineLevel="1" x14ac:dyDescent="0.25">
      <c r="A70" s="11">
        <v>55</v>
      </c>
      <c r="B70" s="5" t="s">
        <v>108</v>
      </c>
      <c r="C70" s="18">
        <f t="shared" ref="C70:E74" si="407">H70+AQ70</f>
        <v>12583448</v>
      </c>
      <c r="D70" s="18">
        <f t="shared" si="407"/>
        <v>5739330.0199999996</v>
      </c>
      <c r="E70" s="18">
        <f t="shared" si="407"/>
        <v>5967830.9600000009</v>
      </c>
      <c r="F70" s="19">
        <f t="shared" si="359"/>
        <v>0.45610154069059605</v>
      </c>
      <c r="G70" s="19">
        <f t="shared" si="360"/>
        <v>0.96171122447476276</v>
      </c>
      <c r="H70" s="10">
        <f t="shared" ref="H70:J74" si="408">W70++AG70+M70+AB70+AL70+R70</f>
        <v>12364848</v>
      </c>
      <c r="I70" s="14">
        <f t="shared" si="408"/>
        <v>5686542.8199999994</v>
      </c>
      <c r="J70" s="10">
        <f t="shared" si="408"/>
        <v>5929866.1400000006</v>
      </c>
      <c r="K70" s="19">
        <f t="shared" si="362"/>
        <v>0.45989589358478156</v>
      </c>
      <c r="L70" s="19">
        <f t="shared" si="363"/>
        <v>0.95896647339833518</v>
      </c>
      <c r="M70" s="31">
        <v>11307200</v>
      </c>
      <c r="N70" s="31">
        <v>5326383.92</v>
      </c>
      <c r="O70" s="31">
        <v>5490163.29</v>
      </c>
      <c r="P70" s="19">
        <f t="shared" si="364"/>
        <v>0.47106126361964057</v>
      </c>
      <c r="Q70" s="19">
        <f t="shared" si="365"/>
        <v>0.97016857944857227</v>
      </c>
      <c r="R70" s="31">
        <v>502663</v>
      </c>
      <c r="S70" s="31">
        <v>214033.31</v>
      </c>
      <c r="T70" s="31">
        <v>239371.2</v>
      </c>
      <c r="U70" s="19">
        <f t="shared" si="366"/>
        <v>0.42579881550860116</v>
      </c>
      <c r="V70" s="19">
        <f t="shared" si="367"/>
        <v>0.89414812642456565</v>
      </c>
      <c r="W70" s="31">
        <v>0</v>
      </c>
      <c r="X70" s="31">
        <v>21727.5</v>
      </c>
      <c r="Y70" s="6">
        <v>13636.66</v>
      </c>
      <c r="Z70" s="19" t="str">
        <f t="shared" si="368"/>
        <v xml:space="preserve"> </v>
      </c>
      <c r="AA70" s="19">
        <f t="shared" si="369"/>
        <v>1.5933153719459163</v>
      </c>
      <c r="AB70" s="31">
        <v>55000</v>
      </c>
      <c r="AC70" s="31">
        <v>5635.17</v>
      </c>
      <c r="AD70" s="31">
        <v>6628.19</v>
      </c>
      <c r="AE70" s="19">
        <f t="shared" si="370"/>
        <v>0.10245763636363636</v>
      </c>
      <c r="AF70" s="19">
        <f t="shared" si="371"/>
        <v>0.8501823273020237</v>
      </c>
      <c r="AG70" s="31">
        <v>499985</v>
      </c>
      <c r="AH70" s="31">
        <v>118762.92</v>
      </c>
      <c r="AI70" s="31">
        <v>180066.8</v>
      </c>
      <c r="AJ70" s="19">
        <f t="shared" si="372"/>
        <v>0.23753296598897966</v>
      </c>
      <c r="AK70" s="19">
        <f t="shared" si="373"/>
        <v>0.65954923395095599</v>
      </c>
      <c r="AL70" s="31">
        <v>0</v>
      </c>
      <c r="AM70" s="31">
        <v>0</v>
      </c>
      <c r="AN70" s="20"/>
      <c r="AO70" s="19" t="str">
        <f t="shared" si="286"/>
        <v xml:space="preserve"> </v>
      </c>
      <c r="AP70" s="19" t="str">
        <f t="shared" si="374"/>
        <v xml:space="preserve"> </v>
      </c>
      <c r="AQ70" s="6">
        <f>AV70+BA70+BF70+BK70+BP70+BU70+BZ70+CE70+CY70+DD70+DL70+CT70</f>
        <v>218600</v>
      </c>
      <c r="AR70" s="6">
        <f t="shared" ref="AR70" si="409">AW70+BB70+BG70+BL70+BQ70+BV70+CA70+CF70+CZ70+DE70+DM70+CU70+DI70</f>
        <v>52787.199999999997</v>
      </c>
      <c r="AS70" s="6">
        <f t="shared" ref="AS70" si="410">AX70+BC70+BH70+BM70+BR70+BW70+CB70+CG70+DA70+DF70+DN70+CV70+DJ70</f>
        <v>37964.82</v>
      </c>
      <c r="AT70" s="19">
        <f t="shared" si="376"/>
        <v>0.24147849954254344</v>
      </c>
      <c r="AU70" s="19">
        <f t="shared" si="377"/>
        <v>1.3904240820844138</v>
      </c>
      <c r="AV70" s="31">
        <v>160000</v>
      </c>
      <c r="AW70" s="31">
        <v>9461.41</v>
      </c>
      <c r="AX70" s="31">
        <v>32647.13</v>
      </c>
      <c r="AY70" s="19">
        <f t="shared" si="378"/>
        <v>5.9133812500000001E-2</v>
      </c>
      <c r="AZ70" s="19">
        <f t="shared" si="379"/>
        <v>0.28980832312059285</v>
      </c>
      <c r="BA70" s="31"/>
      <c r="BB70" s="31"/>
      <c r="BC70" s="20"/>
      <c r="BD70" s="19" t="str">
        <f t="shared" si="381"/>
        <v xml:space="preserve"> </v>
      </c>
      <c r="BE70" s="19" t="str">
        <f t="shared" si="382"/>
        <v xml:space="preserve"> </v>
      </c>
      <c r="BF70" s="31"/>
      <c r="BG70" s="31"/>
      <c r="BH70" s="20"/>
      <c r="BI70" s="19" t="str">
        <f t="shared" si="383"/>
        <v xml:space="preserve"> </v>
      </c>
      <c r="BJ70" s="19" t="str">
        <f t="shared" si="384"/>
        <v xml:space="preserve"> </v>
      </c>
      <c r="BK70" s="31">
        <v>16600</v>
      </c>
      <c r="BL70" s="31"/>
      <c r="BM70" s="20"/>
      <c r="BN70" s="19" t="str">
        <f t="shared" si="385"/>
        <v xml:space="preserve"> </v>
      </c>
      <c r="BO70" s="19" t="str">
        <f t="shared" si="386"/>
        <v xml:space="preserve"> </v>
      </c>
      <c r="BP70" s="31">
        <v>7000</v>
      </c>
      <c r="BQ70" s="31">
        <v>9160.89</v>
      </c>
      <c r="BR70" s="31">
        <v>1187.42</v>
      </c>
      <c r="BS70" s="19">
        <f t="shared" si="387"/>
        <v>1.3086985714285713</v>
      </c>
      <c r="BT70" s="19" t="str">
        <f t="shared" si="388"/>
        <v>св.200</v>
      </c>
      <c r="BU70" s="31">
        <v>20000</v>
      </c>
      <c r="BV70" s="31"/>
      <c r="BW70" s="20"/>
      <c r="BX70" s="19" t="str">
        <f t="shared" si="389"/>
        <v xml:space="preserve"> </v>
      </c>
      <c r="BY70" s="19" t="str">
        <f t="shared" si="390"/>
        <v xml:space="preserve"> </v>
      </c>
      <c r="BZ70" s="31"/>
      <c r="CA70" s="31"/>
      <c r="CB70" s="20"/>
      <c r="CC70" s="19" t="str">
        <f t="shared" si="284"/>
        <v xml:space="preserve"> </v>
      </c>
      <c r="CD70" s="19" t="str">
        <f t="shared" si="391"/>
        <v xml:space="preserve"> </v>
      </c>
      <c r="CE70" s="18">
        <f t="shared" ref="CE70:CE74" si="411">CJ70+CO70</f>
        <v>15000</v>
      </c>
      <c r="CF70" s="18">
        <f t="shared" ref="CF70:CF74" si="412">CK70+CP70</f>
        <v>34164.9</v>
      </c>
      <c r="CG70" s="31">
        <v>1865.03</v>
      </c>
      <c r="CH70" s="19" t="str">
        <f>IF(CF70&lt;=0," ",IF(CE70&lt;=0," ",IF(CF70/CE70*100&gt;200,"СВ.200",CF70/CE70)))</f>
        <v>СВ.200</v>
      </c>
      <c r="CI70" s="19" t="str">
        <f>IF(CF70=0," ",IF(CF70/CG70*100&gt;200,"св.200",CF70/CG70))</f>
        <v>св.200</v>
      </c>
      <c r="CJ70" s="31">
        <v>15000</v>
      </c>
      <c r="CK70" s="31">
        <v>34164.9</v>
      </c>
      <c r="CL70" s="31">
        <v>1865.03</v>
      </c>
      <c r="CM70" s="19" t="str">
        <f t="shared" si="395"/>
        <v>СВ.200</v>
      </c>
      <c r="CN70" s="19" t="str">
        <f>IF(CK70=0," ",IF(CK70/CL70*100&gt;200,"св.200",CK70/CL70))</f>
        <v>св.200</v>
      </c>
      <c r="CO70" s="31"/>
      <c r="CP70" s="31"/>
      <c r="CQ70" s="20"/>
      <c r="CR70" s="19" t="str">
        <f t="shared" si="397"/>
        <v xml:space="preserve"> </v>
      </c>
      <c r="CS70" s="19" t="str">
        <f t="shared" si="398"/>
        <v xml:space="preserve"> </v>
      </c>
      <c r="CT70" s="31"/>
      <c r="CU70" s="31"/>
      <c r="CV70" s="20"/>
      <c r="CW70" s="19" t="str">
        <f t="shared" si="146"/>
        <v xml:space="preserve"> </v>
      </c>
      <c r="CX70" s="19" t="str">
        <f t="shared" si="147"/>
        <v xml:space="preserve"> </v>
      </c>
      <c r="CY70" s="31"/>
      <c r="CZ70" s="31"/>
      <c r="DA70" s="20"/>
      <c r="DB70" s="19" t="str">
        <f t="shared" si="400"/>
        <v xml:space="preserve"> </v>
      </c>
      <c r="DC70" s="19" t="str">
        <f t="shared" si="401"/>
        <v xml:space="preserve"> </v>
      </c>
      <c r="DD70" s="31"/>
      <c r="DE70" s="31"/>
      <c r="DF70" s="25"/>
      <c r="DG70" s="19" t="str">
        <f t="shared" si="402"/>
        <v xml:space="preserve"> </v>
      </c>
      <c r="DH70" s="19" t="str">
        <f t="shared" si="403"/>
        <v xml:space="preserve"> </v>
      </c>
      <c r="DI70" s="31"/>
      <c r="DJ70" s="20">
        <v>2265.2399999999998</v>
      </c>
      <c r="DK70" s="19">
        <f t="shared" si="404"/>
        <v>0</v>
      </c>
      <c r="DL70" s="31"/>
      <c r="DM70" s="31"/>
      <c r="DN70" s="20"/>
      <c r="DO70" s="19" t="str">
        <f t="shared" si="405"/>
        <v xml:space="preserve"> </v>
      </c>
      <c r="DP70" s="19" t="str">
        <f t="shared" si="406"/>
        <v xml:space="preserve"> </v>
      </c>
    </row>
    <row r="71" spans="1:120" s="59" customFormat="1" ht="15" customHeight="1" outlineLevel="1" x14ac:dyDescent="0.25">
      <c r="A71" s="11">
        <f>A70+1</f>
        <v>56</v>
      </c>
      <c r="B71" s="5" t="s">
        <v>90</v>
      </c>
      <c r="C71" s="50">
        <f t="shared" si="407"/>
        <v>130000</v>
      </c>
      <c r="D71" s="18">
        <f t="shared" si="407"/>
        <v>29330.07</v>
      </c>
      <c r="E71" s="18">
        <f t="shared" si="407"/>
        <v>27543.020000000004</v>
      </c>
      <c r="F71" s="19">
        <f t="shared" si="359"/>
        <v>0.22561592307692308</v>
      </c>
      <c r="G71" s="19">
        <f t="shared" si="360"/>
        <v>1.0648821371076953</v>
      </c>
      <c r="H71" s="10">
        <f t="shared" si="408"/>
        <v>130000</v>
      </c>
      <c r="I71" s="14">
        <f t="shared" si="408"/>
        <v>29330.07</v>
      </c>
      <c r="J71" s="10">
        <f t="shared" si="408"/>
        <v>27543.020000000004</v>
      </c>
      <c r="K71" s="19">
        <f t="shared" si="362"/>
        <v>0.22561592307692308</v>
      </c>
      <c r="L71" s="19">
        <f t="shared" si="363"/>
        <v>1.0648821371076953</v>
      </c>
      <c r="M71" s="31">
        <v>20000</v>
      </c>
      <c r="N71" s="31">
        <v>15259.05</v>
      </c>
      <c r="O71" s="31">
        <v>13372.85</v>
      </c>
      <c r="P71" s="19">
        <f t="shared" si="364"/>
        <v>0.76295249999999992</v>
      </c>
      <c r="Q71" s="19">
        <f t="shared" si="365"/>
        <v>1.1410469720366263</v>
      </c>
      <c r="R71" s="31"/>
      <c r="S71" s="31"/>
      <c r="T71" s="20"/>
      <c r="U71" s="19" t="str">
        <f t="shared" si="366"/>
        <v xml:space="preserve"> </v>
      </c>
      <c r="V71" s="19" t="str">
        <f t="shared" ref="V71:V74" si="413">IF(S71=0," ",IF(S71/T71*100&gt;200,"св.200",S71/T71))</f>
        <v xml:space="preserve"> </v>
      </c>
      <c r="W71" s="31">
        <v>500</v>
      </c>
      <c r="X71" s="31">
        <v>5506.2</v>
      </c>
      <c r="Y71" s="31">
        <v>10915.59</v>
      </c>
      <c r="Z71" s="19" t="str">
        <f t="shared" si="368"/>
        <v>СВ.200</v>
      </c>
      <c r="AA71" s="19">
        <f t="shared" si="369"/>
        <v>0.5044344831566594</v>
      </c>
      <c r="AB71" s="31">
        <v>4000</v>
      </c>
      <c r="AC71" s="31">
        <v>740.57</v>
      </c>
      <c r="AD71" s="31">
        <v>172.08</v>
      </c>
      <c r="AE71" s="19">
        <f t="shared" si="370"/>
        <v>0.18514250000000002</v>
      </c>
      <c r="AF71" s="19" t="str">
        <f t="shared" si="371"/>
        <v>св.200</v>
      </c>
      <c r="AG71" s="31">
        <v>105500</v>
      </c>
      <c r="AH71" s="31">
        <v>7824.25</v>
      </c>
      <c r="AI71" s="31">
        <v>3082.5</v>
      </c>
      <c r="AJ71" s="19">
        <f t="shared" si="372"/>
        <v>7.4163507109004739E-2</v>
      </c>
      <c r="AK71" s="19" t="str">
        <f t="shared" si="373"/>
        <v>св.200</v>
      </c>
      <c r="AL71" s="31">
        <v>0</v>
      </c>
      <c r="AM71" s="31">
        <v>0</v>
      </c>
      <c r="AN71" s="20"/>
      <c r="AO71" s="19" t="str">
        <f t="shared" si="286"/>
        <v xml:space="preserve"> </v>
      </c>
      <c r="AP71" s="19" t="str">
        <f t="shared" si="374"/>
        <v xml:space="preserve"> </v>
      </c>
      <c r="AQ71" s="6">
        <f t="shared" ref="AQ71:AQ74" si="414">AV71+BA71+BF71+BK71+BP71+BU71+BZ71+CE71+CY71+DD71+DL71+CT71</f>
        <v>0</v>
      </c>
      <c r="AR71" s="6">
        <f t="shared" ref="AR71:AR74" si="415">AW71+BB71+BG71+BL71+BQ71+BV71+CA71+CF71+CZ71+DE71+DM71+CU71+DI71</f>
        <v>0</v>
      </c>
      <c r="AS71" s="6">
        <f t="shared" ref="AS71:AS74" si="416">AX71+BC71+BH71+BM71+BR71+BW71+CB71+CG71+DA71+DF71+DN71+CV71+DJ71</f>
        <v>0</v>
      </c>
      <c r="AT71" s="19" t="str">
        <f t="shared" si="376"/>
        <v xml:space="preserve"> </v>
      </c>
      <c r="AU71" s="19" t="str">
        <f t="shared" si="377"/>
        <v xml:space="preserve"> </v>
      </c>
      <c r="AV71" s="31"/>
      <c r="AW71" s="31"/>
      <c r="AX71" s="20"/>
      <c r="AY71" s="19" t="str">
        <f t="shared" si="378"/>
        <v xml:space="preserve"> </v>
      </c>
      <c r="AZ71" s="19" t="str">
        <f t="shared" si="379"/>
        <v xml:space="preserve"> </v>
      </c>
      <c r="BA71" s="31"/>
      <c r="BB71" s="31"/>
      <c r="BC71" s="20"/>
      <c r="BD71" s="19" t="str">
        <f t="shared" si="381"/>
        <v xml:space="preserve"> </v>
      </c>
      <c r="BE71" s="19" t="str">
        <f t="shared" si="382"/>
        <v xml:space="preserve"> </v>
      </c>
      <c r="BF71" s="31"/>
      <c r="BG71" s="31"/>
      <c r="BH71" s="6"/>
      <c r="BI71" s="19" t="str">
        <f t="shared" si="383"/>
        <v xml:space="preserve"> </v>
      </c>
      <c r="BJ71" s="19" t="str">
        <f t="shared" si="384"/>
        <v xml:space="preserve"> </v>
      </c>
      <c r="BK71" s="31"/>
      <c r="BL71" s="31"/>
      <c r="BM71" s="20"/>
      <c r="BN71" s="19" t="str">
        <f t="shared" si="385"/>
        <v xml:space="preserve"> </v>
      </c>
      <c r="BO71" s="19" t="str">
        <f t="shared" si="386"/>
        <v xml:space="preserve"> </v>
      </c>
      <c r="BP71" s="31">
        <v>0</v>
      </c>
      <c r="BQ71" s="31">
        <v>0</v>
      </c>
      <c r="BR71" s="20"/>
      <c r="BS71" s="19" t="str">
        <f t="shared" si="387"/>
        <v xml:space="preserve"> </v>
      </c>
      <c r="BT71" s="19" t="str">
        <f t="shared" si="388"/>
        <v xml:space="preserve"> </v>
      </c>
      <c r="BU71" s="31"/>
      <c r="BV71" s="31"/>
      <c r="BW71" s="20"/>
      <c r="BX71" s="19" t="str">
        <f t="shared" si="389"/>
        <v xml:space="preserve"> </v>
      </c>
      <c r="BY71" s="19" t="str">
        <f t="shared" si="390"/>
        <v xml:space="preserve"> </v>
      </c>
      <c r="BZ71" s="31"/>
      <c r="CA71" s="31"/>
      <c r="CB71" s="20"/>
      <c r="CC71" s="19" t="str">
        <f t="shared" si="284"/>
        <v xml:space="preserve"> </v>
      </c>
      <c r="CD71" s="19" t="str">
        <f t="shared" si="391"/>
        <v xml:space="preserve"> </v>
      </c>
      <c r="CE71" s="18">
        <f t="shared" si="411"/>
        <v>0</v>
      </c>
      <c r="CF71" s="18">
        <f t="shared" si="412"/>
        <v>0</v>
      </c>
      <c r="CG71" s="20"/>
      <c r="CH71" s="19" t="str">
        <f t="shared" si="394"/>
        <v xml:space="preserve"> </v>
      </c>
      <c r="CI71" s="19" t="str">
        <f t="shared" ref="CI71:CI127" si="417">IF(CG71=0," ",IF(CF71/CG71*100&gt;200,"св.200",CF71/CG71))</f>
        <v xml:space="preserve"> </v>
      </c>
      <c r="CJ71" s="31"/>
      <c r="CK71" s="31"/>
      <c r="CL71" s="20"/>
      <c r="CM71" s="19" t="str">
        <f t="shared" si="395"/>
        <v xml:space="preserve"> </v>
      </c>
      <c r="CN71" s="19" t="str">
        <f t="shared" ref="CN71:CN127" si="418">IF(CL71=0," ",IF(CK71/CL71*100&gt;200,"св.200",CK71/CL71))</f>
        <v xml:space="preserve"> </v>
      </c>
      <c r="CO71" s="31"/>
      <c r="CP71" s="31"/>
      <c r="CQ71" s="20"/>
      <c r="CR71" s="19" t="str">
        <f t="shared" si="397"/>
        <v xml:space="preserve"> </v>
      </c>
      <c r="CS71" s="19" t="str">
        <f t="shared" si="398"/>
        <v xml:space="preserve"> </v>
      </c>
      <c r="CT71" s="31"/>
      <c r="CU71" s="31"/>
      <c r="CV71" s="20"/>
      <c r="CW71" s="19" t="str">
        <f t="shared" ref="CW71:CW133" si="419">IF(CU71&lt;=0," ",IF(CT71&lt;=0," ",IF(CU71/CT71*100&gt;200,"СВ.200",CU71/CT71)))</f>
        <v xml:space="preserve"> </v>
      </c>
      <c r="CX71" s="19" t="str">
        <f t="shared" ref="CX71:CX133" si="420">IF(CV71=0," ",IF(CU71/CV71*100&gt;200,"св.200",CU71/CV71))</f>
        <v xml:space="preserve"> </v>
      </c>
      <c r="CY71" s="31"/>
      <c r="CZ71" s="31"/>
      <c r="DA71" s="20"/>
      <c r="DB71" s="19" t="str">
        <f t="shared" si="400"/>
        <v xml:space="preserve"> </v>
      </c>
      <c r="DC71" s="19" t="str">
        <f t="shared" si="401"/>
        <v xml:space="preserve"> </v>
      </c>
      <c r="DD71" s="31"/>
      <c r="DE71" s="31"/>
      <c r="DF71" s="25"/>
      <c r="DG71" s="19" t="str">
        <f t="shared" si="402"/>
        <v xml:space="preserve"> </v>
      </c>
      <c r="DH71" s="19" t="str">
        <f t="shared" si="403"/>
        <v xml:space="preserve"> </v>
      </c>
      <c r="DI71" s="31"/>
      <c r="DJ71" s="20"/>
      <c r="DK71" s="19" t="str">
        <f t="shared" si="404"/>
        <v xml:space="preserve"> </v>
      </c>
      <c r="DL71" s="31"/>
      <c r="DM71" s="31"/>
      <c r="DN71" s="20"/>
      <c r="DO71" s="19" t="str">
        <f t="shared" si="405"/>
        <v xml:space="preserve"> </v>
      </c>
      <c r="DP71" s="19" t="str">
        <f t="shared" si="406"/>
        <v xml:space="preserve"> </v>
      </c>
    </row>
    <row r="72" spans="1:120" s="59" customFormat="1" ht="15.75" customHeight="1" outlineLevel="1" x14ac:dyDescent="0.25">
      <c r="A72" s="11">
        <f t="shared" ref="A72:A74" si="421">A71+1</f>
        <v>57</v>
      </c>
      <c r="B72" s="5" t="s">
        <v>101</v>
      </c>
      <c r="C72" s="18">
        <f t="shared" si="407"/>
        <v>365584.44</v>
      </c>
      <c r="D72" s="18">
        <f t="shared" si="407"/>
        <v>97633.44</v>
      </c>
      <c r="E72" s="18">
        <f t="shared" si="407"/>
        <v>90708.17</v>
      </c>
      <c r="F72" s="19">
        <f t="shared" si="359"/>
        <v>0.26706125676464787</v>
      </c>
      <c r="G72" s="19">
        <f t="shared" si="360"/>
        <v>1.0763467061456538</v>
      </c>
      <c r="H72" s="10">
        <f t="shared" si="408"/>
        <v>365584.44</v>
      </c>
      <c r="I72" s="14">
        <f t="shared" si="408"/>
        <v>97633.44</v>
      </c>
      <c r="J72" s="10">
        <f t="shared" si="408"/>
        <v>90708.17</v>
      </c>
      <c r="K72" s="19">
        <f t="shared" si="362"/>
        <v>0.26706125676464787</v>
      </c>
      <c r="L72" s="19">
        <f t="shared" si="363"/>
        <v>1.0763467061456538</v>
      </c>
      <c r="M72" s="31">
        <v>162750.44</v>
      </c>
      <c r="N72" s="31">
        <v>67552.72</v>
      </c>
      <c r="O72" s="31">
        <v>73649.429999999993</v>
      </c>
      <c r="P72" s="19">
        <f t="shared" si="364"/>
        <v>0.41506935403676942</v>
      </c>
      <c r="Q72" s="19">
        <f t="shared" si="365"/>
        <v>0.91721986171515524</v>
      </c>
      <c r="R72" s="31"/>
      <c r="S72" s="31"/>
      <c r="T72" s="20"/>
      <c r="U72" s="19" t="str">
        <f t="shared" si="366"/>
        <v xml:space="preserve"> </v>
      </c>
      <c r="V72" s="19" t="str">
        <f t="shared" si="413"/>
        <v xml:space="preserve"> </v>
      </c>
      <c r="W72" s="31">
        <v>700</v>
      </c>
      <c r="X72" s="31">
        <v>705.66</v>
      </c>
      <c r="Y72" s="31">
        <v>16.940000000000001</v>
      </c>
      <c r="Z72" s="19">
        <f t="shared" si="368"/>
        <v>1.0080857142857143</v>
      </c>
      <c r="AA72" s="19" t="str">
        <f t="shared" si="369"/>
        <v>св.200</v>
      </c>
      <c r="AB72" s="31">
        <v>40000</v>
      </c>
      <c r="AC72" s="31">
        <v>1301.06</v>
      </c>
      <c r="AD72" s="31">
        <v>1167.44</v>
      </c>
      <c r="AE72" s="19">
        <f t="shared" si="370"/>
        <v>3.25265E-2</v>
      </c>
      <c r="AF72" s="19">
        <f t="shared" si="371"/>
        <v>1.1144555608853559</v>
      </c>
      <c r="AG72" s="31">
        <v>162134</v>
      </c>
      <c r="AH72" s="31">
        <v>28074</v>
      </c>
      <c r="AI72" s="31">
        <v>15874.36</v>
      </c>
      <c r="AJ72" s="19">
        <f t="shared" si="372"/>
        <v>0.17315307091664919</v>
      </c>
      <c r="AK72" s="19">
        <f t="shared" si="373"/>
        <v>1.7685122423833148</v>
      </c>
      <c r="AL72" s="31">
        <v>0</v>
      </c>
      <c r="AM72" s="31">
        <v>0</v>
      </c>
      <c r="AN72" s="20"/>
      <c r="AO72" s="19" t="str">
        <f t="shared" si="286"/>
        <v xml:space="preserve"> </v>
      </c>
      <c r="AP72" s="19" t="str">
        <f t="shared" si="374"/>
        <v xml:space="preserve"> </v>
      </c>
      <c r="AQ72" s="6">
        <f t="shared" si="414"/>
        <v>0</v>
      </c>
      <c r="AR72" s="6">
        <f t="shared" si="415"/>
        <v>0</v>
      </c>
      <c r="AS72" s="6">
        <f t="shared" si="416"/>
        <v>0</v>
      </c>
      <c r="AT72" s="19" t="str">
        <f t="shared" si="376"/>
        <v xml:space="preserve"> </v>
      </c>
      <c r="AU72" s="19" t="str">
        <f>IF(AR72=0," ",IF(AR72/AS72*100&gt;200,"св.200",AR72/AS72))</f>
        <v xml:space="preserve"> </v>
      </c>
      <c r="AV72" s="31"/>
      <c r="AW72" s="31"/>
      <c r="AX72" s="20"/>
      <c r="AY72" s="19" t="str">
        <f t="shared" si="378"/>
        <v xml:space="preserve"> </v>
      </c>
      <c r="AZ72" s="19" t="str">
        <f t="shared" si="379"/>
        <v xml:space="preserve"> </v>
      </c>
      <c r="BA72" s="31"/>
      <c r="BB72" s="31"/>
      <c r="BC72" s="20"/>
      <c r="BD72" s="19" t="str">
        <f t="shared" si="381"/>
        <v xml:space="preserve"> </v>
      </c>
      <c r="BE72" s="19" t="str">
        <f t="shared" si="382"/>
        <v xml:space="preserve"> </v>
      </c>
      <c r="BF72" s="31"/>
      <c r="BG72" s="31"/>
      <c r="BH72" s="6"/>
      <c r="BI72" s="19" t="str">
        <f t="shared" si="383"/>
        <v xml:space="preserve"> </v>
      </c>
      <c r="BJ72" s="19" t="str">
        <f>IF(BG72=0," ",IF(BG72/BH72*100&gt;200,"св.200",BG72/BH72))</f>
        <v xml:space="preserve"> </v>
      </c>
      <c r="BK72" s="31"/>
      <c r="BL72" s="31"/>
      <c r="BM72" s="20"/>
      <c r="BN72" s="19" t="str">
        <f t="shared" si="385"/>
        <v xml:space="preserve"> </v>
      </c>
      <c r="BO72" s="19" t="str">
        <f t="shared" si="386"/>
        <v xml:space="preserve"> </v>
      </c>
      <c r="BP72" s="31">
        <v>0</v>
      </c>
      <c r="BQ72" s="31">
        <v>0</v>
      </c>
      <c r="BR72" s="20"/>
      <c r="BS72" s="19" t="str">
        <f t="shared" si="387"/>
        <v xml:space="preserve"> </v>
      </c>
      <c r="BT72" s="19" t="str">
        <f t="shared" si="388"/>
        <v xml:space="preserve"> </v>
      </c>
      <c r="BU72" s="31"/>
      <c r="BV72" s="31"/>
      <c r="BW72" s="20"/>
      <c r="BX72" s="19" t="str">
        <f t="shared" si="389"/>
        <v xml:space="preserve"> </v>
      </c>
      <c r="BY72" s="19" t="str">
        <f t="shared" si="390"/>
        <v xml:space="preserve"> </v>
      </c>
      <c r="BZ72" s="31"/>
      <c r="CA72" s="31"/>
      <c r="CB72" s="20"/>
      <c r="CC72" s="19" t="str">
        <f t="shared" si="284"/>
        <v xml:space="preserve"> </v>
      </c>
      <c r="CD72" s="19" t="str">
        <f t="shared" si="391"/>
        <v xml:space="preserve"> </v>
      </c>
      <c r="CE72" s="18">
        <f t="shared" si="411"/>
        <v>0</v>
      </c>
      <c r="CF72" s="18">
        <f t="shared" si="412"/>
        <v>0</v>
      </c>
      <c r="CG72" s="20"/>
      <c r="CH72" s="19" t="str">
        <f t="shared" si="394"/>
        <v xml:space="preserve"> </v>
      </c>
      <c r="CI72" s="19" t="str">
        <f t="shared" si="417"/>
        <v xml:space="preserve"> </v>
      </c>
      <c r="CJ72" s="31"/>
      <c r="CK72" s="31"/>
      <c r="CL72" s="20"/>
      <c r="CM72" s="19" t="str">
        <f t="shared" si="395"/>
        <v xml:space="preserve"> </v>
      </c>
      <c r="CN72" s="19" t="str">
        <f t="shared" si="418"/>
        <v xml:space="preserve"> </v>
      </c>
      <c r="CO72" s="31"/>
      <c r="CP72" s="31"/>
      <c r="CQ72" s="20"/>
      <c r="CR72" s="19" t="str">
        <f t="shared" si="397"/>
        <v xml:space="preserve"> </v>
      </c>
      <c r="CS72" s="19" t="str">
        <f t="shared" si="398"/>
        <v xml:space="preserve"> </v>
      </c>
      <c r="CT72" s="31"/>
      <c r="CU72" s="31"/>
      <c r="CV72" s="20"/>
      <c r="CW72" s="19" t="str">
        <f t="shared" si="419"/>
        <v xml:space="preserve"> </v>
      </c>
      <c r="CX72" s="19" t="str">
        <f t="shared" si="420"/>
        <v xml:space="preserve"> </v>
      </c>
      <c r="CY72" s="31"/>
      <c r="CZ72" s="31"/>
      <c r="DA72" s="20"/>
      <c r="DB72" s="19" t="str">
        <f t="shared" si="400"/>
        <v xml:space="preserve"> </v>
      </c>
      <c r="DC72" s="19" t="str">
        <f t="shared" si="401"/>
        <v xml:space="preserve"> </v>
      </c>
      <c r="DD72" s="31"/>
      <c r="DE72" s="31"/>
      <c r="DF72" s="25"/>
      <c r="DG72" s="19" t="str">
        <f t="shared" si="402"/>
        <v xml:space="preserve"> </v>
      </c>
      <c r="DH72" s="19" t="str">
        <f t="shared" si="403"/>
        <v xml:space="preserve"> </v>
      </c>
      <c r="DI72" s="31"/>
      <c r="DJ72" s="20"/>
      <c r="DK72" s="19" t="str">
        <f t="shared" si="404"/>
        <v xml:space="preserve"> </v>
      </c>
      <c r="DL72" s="31"/>
      <c r="DM72" s="31"/>
      <c r="DN72" s="20"/>
      <c r="DO72" s="19" t="str">
        <f t="shared" si="405"/>
        <v xml:space="preserve"> </v>
      </c>
      <c r="DP72" s="19" t="str">
        <f t="shared" si="406"/>
        <v xml:space="preserve"> </v>
      </c>
    </row>
    <row r="73" spans="1:120" s="59" customFormat="1" ht="15.75" customHeight="1" outlineLevel="1" x14ac:dyDescent="0.25">
      <c r="A73" s="11">
        <f t="shared" si="421"/>
        <v>58</v>
      </c>
      <c r="B73" s="5" t="s">
        <v>19</v>
      </c>
      <c r="C73" s="18">
        <f t="shared" si="407"/>
        <v>129500</v>
      </c>
      <c r="D73" s="18">
        <f t="shared" si="407"/>
        <v>90837.809999999983</v>
      </c>
      <c r="E73" s="18">
        <f t="shared" si="407"/>
        <v>52045.900000000009</v>
      </c>
      <c r="F73" s="19">
        <f t="shared" si="359"/>
        <v>0.70145027027027018</v>
      </c>
      <c r="G73" s="19">
        <f t="shared" si="360"/>
        <v>1.7453403630257132</v>
      </c>
      <c r="H73" s="10">
        <f t="shared" si="408"/>
        <v>129500</v>
      </c>
      <c r="I73" s="14">
        <f t="shared" si="408"/>
        <v>90837.809999999983</v>
      </c>
      <c r="J73" s="10">
        <f t="shared" si="408"/>
        <v>52045.900000000009</v>
      </c>
      <c r="K73" s="19">
        <f t="shared" si="362"/>
        <v>0.70145027027027018</v>
      </c>
      <c r="L73" s="19">
        <f t="shared" si="363"/>
        <v>1.7453403630257132</v>
      </c>
      <c r="M73" s="31">
        <v>37000</v>
      </c>
      <c r="N73" s="31">
        <v>43698.84</v>
      </c>
      <c r="O73" s="31">
        <v>23597.9</v>
      </c>
      <c r="P73" s="19">
        <f t="shared" si="364"/>
        <v>1.1810497297297295</v>
      </c>
      <c r="Q73" s="19">
        <f t="shared" si="365"/>
        <v>1.8518105424635241</v>
      </c>
      <c r="R73" s="31"/>
      <c r="S73" s="31"/>
      <c r="T73" s="20"/>
      <c r="U73" s="19" t="str">
        <f t="shared" si="366"/>
        <v xml:space="preserve"> </v>
      </c>
      <c r="V73" s="19" t="str">
        <f t="shared" si="413"/>
        <v xml:space="preserve"> </v>
      </c>
      <c r="W73" s="31">
        <v>0</v>
      </c>
      <c r="X73" s="31">
        <v>31202.38</v>
      </c>
      <c r="Y73" s="6">
        <v>12616.33</v>
      </c>
      <c r="Z73" s="19" t="str">
        <f t="shared" si="368"/>
        <v xml:space="preserve"> </v>
      </c>
      <c r="AA73" s="19" t="str">
        <f t="shared" si="369"/>
        <v>св.200</v>
      </c>
      <c r="AB73" s="31">
        <v>5000</v>
      </c>
      <c r="AC73" s="31">
        <v>850.51</v>
      </c>
      <c r="AD73" s="31">
        <v>32.299999999999997</v>
      </c>
      <c r="AE73" s="19">
        <f t="shared" si="370"/>
        <v>0.170102</v>
      </c>
      <c r="AF73" s="19" t="str">
        <f t="shared" si="371"/>
        <v>св.200</v>
      </c>
      <c r="AG73" s="31">
        <v>87500</v>
      </c>
      <c r="AH73" s="31">
        <v>15086.08</v>
      </c>
      <c r="AI73" s="31">
        <v>15799.37</v>
      </c>
      <c r="AJ73" s="19">
        <f t="shared" si="372"/>
        <v>0.17241234285714285</v>
      </c>
      <c r="AK73" s="19">
        <f t="shared" si="373"/>
        <v>0.95485326313644148</v>
      </c>
      <c r="AL73" s="31">
        <v>0</v>
      </c>
      <c r="AM73" s="31">
        <v>0</v>
      </c>
      <c r="AN73" s="20"/>
      <c r="AO73" s="19" t="str">
        <f t="shared" si="286"/>
        <v xml:space="preserve"> </v>
      </c>
      <c r="AP73" s="19" t="str">
        <f t="shared" si="374"/>
        <v xml:space="preserve"> </v>
      </c>
      <c r="AQ73" s="6">
        <f t="shared" si="414"/>
        <v>0</v>
      </c>
      <c r="AR73" s="6">
        <f t="shared" si="415"/>
        <v>0</v>
      </c>
      <c r="AS73" s="6">
        <f t="shared" si="416"/>
        <v>0</v>
      </c>
      <c r="AT73" s="19" t="str">
        <f t="shared" si="376"/>
        <v xml:space="preserve"> </v>
      </c>
      <c r="AU73" s="19" t="str">
        <f t="shared" si="377"/>
        <v xml:space="preserve"> </v>
      </c>
      <c r="AV73" s="31"/>
      <c r="AW73" s="31"/>
      <c r="AX73" s="20"/>
      <c r="AY73" s="19" t="str">
        <f t="shared" si="378"/>
        <v xml:space="preserve"> </v>
      </c>
      <c r="AZ73" s="19" t="str">
        <f t="shared" si="379"/>
        <v xml:space="preserve"> </v>
      </c>
      <c r="BA73" s="31"/>
      <c r="BB73" s="31"/>
      <c r="BC73" s="20"/>
      <c r="BD73" s="19" t="str">
        <f t="shared" si="381"/>
        <v xml:space="preserve"> </v>
      </c>
      <c r="BE73" s="19" t="str">
        <f t="shared" si="382"/>
        <v xml:space="preserve"> </v>
      </c>
      <c r="BF73" s="31"/>
      <c r="BG73" s="31"/>
      <c r="BH73" s="6"/>
      <c r="BI73" s="19" t="str">
        <f t="shared" si="383"/>
        <v xml:space="preserve"> </v>
      </c>
      <c r="BJ73" s="19" t="str">
        <f t="shared" si="384"/>
        <v xml:space="preserve"> </v>
      </c>
      <c r="BK73" s="31"/>
      <c r="BL73" s="31"/>
      <c r="BM73" s="20"/>
      <c r="BN73" s="19" t="str">
        <f t="shared" si="385"/>
        <v xml:space="preserve"> </v>
      </c>
      <c r="BO73" s="19" t="str">
        <f t="shared" si="386"/>
        <v xml:space="preserve"> </v>
      </c>
      <c r="BP73" s="31">
        <v>0</v>
      </c>
      <c r="BQ73" s="31">
        <v>0</v>
      </c>
      <c r="BR73" s="20"/>
      <c r="BS73" s="19" t="str">
        <f t="shared" si="387"/>
        <v xml:space="preserve"> </v>
      </c>
      <c r="BT73" s="19" t="str">
        <f t="shared" si="388"/>
        <v xml:space="preserve"> </v>
      </c>
      <c r="BU73" s="31"/>
      <c r="BV73" s="31"/>
      <c r="BW73" s="20"/>
      <c r="BX73" s="19" t="str">
        <f t="shared" si="389"/>
        <v xml:space="preserve"> </v>
      </c>
      <c r="BY73" s="19" t="str">
        <f t="shared" si="390"/>
        <v xml:space="preserve"> </v>
      </c>
      <c r="BZ73" s="31"/>
      <c r="CA73" s="31"/>
      <c r="CB73" s="20"/>
      <c r="CC73" s="19" t="str">
        <f t="shared" si="284"/>
        <v xml:space="preserve"> </v>
      </c>
      <c r="CD73" s="19" t="str">
        <f t="shared" si="391"/>
        <v xml:space="preserve"> </v>
      </c>
      <c r="CE73" s="18">
        <f t="shared" si="411"/>
        <v>0</v>
      </c>
      <c r="CF73" s="18">
        <f t="shared" si="412"/>
        <v>0</v>
      </c>
      <c r="CG73" s="20"/>
      <c r="CH73" s="19" t="str">
        <f t="shared" si="394"/>
        <v xml:space="preserve"> </v>
      </c>
      <c r="CI73" s="19" t="str">
        <f t="shared" si="417"/>
        <v xml:space="preserve"> </v>
      </c>
      <c r="CJ73" s="31"/>
      <c r="CK73" s="31"/>
      <c r="CL73" s="20"/>
      <c r="CM73" s="19" t="str">
        <f t="shared" si="395"/>
        <v xml:space="preserve"> </v>
      </c>
      <c r="CN73" s="19" t="str">
        <f t="shared" si="418"/>
        <v xml:space="preserve"> </v>
      </c>
      <c r="CO73" s="31"/>
      <c r="CP73" s="31"/>
      <c r="CQ73" s="20"/>
      <c r="CR73" s="19" t="str">
        <f t="shared" si="397"/>
        <v xml:space="preserve"> </v>
      </c>
      <c r="CS73" s="19" t="str">
        <f t="shared" si="398"/>
        <v xml:space="preserve"> </v>
      </c>
      <c r="CT73" s="31"/>
      <c r="CU73" s="31"/>
      <c r="CV73" s="20"/>
      <c r="CW73" s="19" t="str">
        <f t="shared" si="419"/>
        <v xml:space="preserve"> </v>
      </c>
      <c r="CX73" s="19" t="str">
        <f t="shared" si="420"/>
        <v xml:space="preserve"> </v>
      </c>
      <c r="CY73" s="31"/>
      <c r="CZ73" s="31"/>
      <c r="DA73" s="20"/>
      <c r="DB73" s="19" t="str">
        <f t="shared" si="400"/>
        <v xml:space="preserve"> </v>
      </c>
      <c r="DC73" s="19" t="str">
        <f t="shared" si="401"/>
        <v xml:space="preserve"> </v>
      </c>
      <c r="DD73" s="31"/>
      <c r="DE73" s="31"/>
      <c r="DF73" s="25"/>
      <c r="DG73" s="19" t="str">
        <f t="shared" si="402"/>
        <v xml:space="preserve"> </v>
      </c>
      <c r="DH73" s="19" t="str">
        <f t="shared" si="403"/>
        <v xml:space="preserve"> </v>
      </c>
      <c r="DI73" s="31"/>
      <c r="DJ73" s="20"/>
      <c r="DK73" s="19" t="str">
        <f t="shared" si="404"/>
        <v xml:space="preserve"> </v>
      </c>
      <c r="DL73" s="31"/>
      <c r="DM73" s="31"/>
      <c r="DN73" s="20"/>
      <c r="DO73" s="19" t="str">
        <f t="shared" si="405"/>
        <v xml:space="preserve"> </v>
      </c>
      <c r="DP73" s="19" t="str">
        <f t="shared" si="406"/>
        <v xml:space="preserve"> </v>
      </c>
    </row>
    <row r="74" spans="1:120" s="59" customFormat="1" ht="18" customHeight="1" outlineLevel="1" x14ac:dyDescent="0.25">
      <c r="A74" s="11">
        <f t="shared" si="421"/>
        <v>59</v>
      </c>
      <c r="B74" s="5" t="s">
        <v>7</v>
      </c>
      <c r="C74" s="18">
        <f t="shared" si="407"/>
        <v>439000</v>
      </c>
      <c r="D74" s="18">
        <f t="shared" si="407"/>
        <v>225242.24000000002</v>
      </c>
      <c r="E74" s="18">
        <f t="shared" si="407"/>
        <v>191063.50999999998</v>
      </c>
      <c r="F74" s="19">
        <f t="shared" si="359"/>
        <v>0.51308027334851936</v>
      </c>
      <c r="G74" s="19">
        <f t="shared" si="360"/>
        <v>1.1788867481812726</v>
      </c>
      <c r="H74" s="10">
        <f t="shared" si="408"/>
        <v>369000</v>
      </c>
      <c r="I74" s="14">
        <f t="shared" si="408"/>
        <v>196988.55000000002</v>
      </c>
      <c r="J74" s="10">
        <f t="shared" si="408"/>
        <v>161703.18999999997</v>
      </c>
      <c r="K74" s="19">
        <f t="shared" si="362"/>
        <v>0.53384430894308943</v>
      </c>
      <c r="L74" s="19">
        <f t="shared" si="363"/>
        <v>1.2182106611502226</v>
      </c>
      <c r="M74" s="31">
        <v>78000</v>
      </c>
      <c r="N74" s="31">
        <v>52969.05</v>
      </c>
      <c r="O74" s="31">
        <v>51500.75</v>
      </c>
      <c r="P74" s="19">
        <f t="shared" si="364"/>
        <v>0.67909038461538462</v>
      </c>
      <c r="Q74" s="19">
        <f t="shared" si="365"/>
        <v>1.028510264413625</v>
      </c>
      <c r="R74" s="31"/>
      <c r="S74" s="31"/>
      <c r="T74" s="20"/>
      <c r="U74" s="19" t="str">
        <f t="shared" si="366"/>
        <v xml:space="preserve"> </v>
      </c>
      <c r="V74" s="19" t="str">
        <f t="shared" si="413"/>
        <v xml:space="preserve"> </v>
      </c>
      <c r="W74" s="31">
        <v>1000</v>
      </c>
      <c r="X74" s="31">
        <v>22114.2</v>
      </c>
      <c r="Y74" s="6"/>
      <c r="Z74" s="19" t="str">
        <f t="shared" si="368"/>
        <v>СВ.200</v>
      </c>
      <c r="AA74" s="19" t="str">
        <f t="shared" si="369"/>
        <v xml:space="preserve"> </v>
      </c>
      <c r="AB74" s="31">
        <v>30000</v>
      </c>
      <c r="AC74" s="31">
        <v>45859.72</v>
      </c>
      <c r="AD74" s="31">
        <v>4712.58</v>
      </c>
      <c r="AE74" s="19">
        <f t="shared" si="370"/>
        <v>1.5286573333333333</v>
      </c>
      <c r="AF74" s="19" t="str">
        <f t="shared" si="371"/>
        <v>св.200</v>
      </c>
      <c r="AG74" s="31">
        <v>260000</v>
      </c>
      <c r="AH74" s="31">
        <v>76045.58</v>
      </c>
      <c r="AI74" s="31">
        <v>105489.86</v>
      </c>
      <c r="AJ74" s="19">
        <f t="shared" si="372"/>
        <v>0.29248299999999999</v>
      </c>
      <c r="AK74" s="19">
        <f t="shared" si="373"/>
        <v>0.72088047135525635</v>
      </c>
      <c r="AL74" s="31">
        <v>0</v>
      </c>
      <c r="AM74" s="31">
        <v>0</v>
      </c>
      <c r="AN74" s="20"/>
      <c r="AO74" s="19" t="str">
        <f t="shared" si="286"/>
        <v xml:space="preserve"> </v>
      </c>
      <c r="AP74" s="19" t="str">
        <f t="shared" si="374"/>
        <v xml:space="preserve"> </v>
      </c>
      <c r="AQ74" s="6">
        <f t="shared" si="414"/>
        <v>70000</v>
      </c>
      <c r="AR74" s="6">
        <f t="shared" si="415"/>
        <v>28253.69</v>
      </c>
      <c r="AS74" s="6">
        <f t="shared" si="416"/>
        <v>29360.32</v>
      </c>
      <c r="AT74" s="19">
        <f t="shared" si="376"/>
        <v>0.40362414285714282</v>
      </c>
      <c r="AU74" s="19">
        <f t="shared" si="377"/>
        <v>0.96230865331168047</v>
      </c>
      <c r="AV74" s="31"/>
      <c r="AW74" s="31"/>
      <c r="AX74" s="20"/>
      <c r="AY74" s="19" t="str">
        <f t="shared" si="378"/>
        <v xml:space="preserve"> </v>
      </c>
      <c r="AZ74" s="19" t="str">
        <f t="shared" si="379"/>
        <v xml:space="preserve"> </v>
      </c>
      <c r="BA74" s="31"/>
      <c r="BB74" s="31"/>
      <c r="BC74" s="20"/>
      <c r="BD74" s="19" t="str">
        <f t="shared" si="381"/>
        <v xml:space="preserve"> </v>
      </c>
      <c r="BE74" s="19" t="str">
        <f t="shared" si="382"/>
        <v xml:space="preserve"> </v>
      </c>
      <c r="BF74" s="31">
        <v>70000</v>
      </c>
      <c r="BG74" s="31">
        <v>28253.69</v>
      </c>
      <c r="BH74" s="31">
        <v>29360.32</v>
      </c>
      <c r="BI74" s="19">
        <f t="shared" si="383"/>
        <v>0.40362414285714282</v>
      </c>
      <c r="BJ74" s="19">
        <f t="shared" si="384"/>
        <v>0.96230865331168047</v>
      </c>
      <c r="BK74" s="31"/>
      <c r="BL74" s="31"/>
      <c r="BM74" s="20"/>
      <c r="BN74" s="19" t="str">
        <f t="shared" si="385"/>
        <v xml:space="preserve"> </v>
      </c>
      <c r="BO74" s="19" t="str">
        <f t="shared" si="386"/>
        <v xml:space="preserve"> </v>
      </c>
      <c r="BP74" s="31">
        <v>0</v>
      </c>
      <c r="BQ74" s="31">
        <v>0</v>
      </c>
      <c r="BR74" s="20"/>
      <c r="BS74" s="19" t="str">
        <f t="shared" si="387"/>
        <v xml:space="preserve"> </v>
      </c>
      <c r="BT74" s="19" t="str">
        <f t="shared" si="388"/>
        <v xml:space="preserve"> </v>
      </c>
      <c r="BU74" s="31"/>
      <c r="BV74" s="31"/>
      <c r="BW74" s="20"/>
      <c r="BX74" s="19" t="str">
        <f t="shared" si="389"/>
        <v xml:space="preserve"> </v>
      </c>
      <c r="BY74" s="19" t="str">
        <f t="shared" si="390"/>
        <v xml:space="preserve"> </v>
      </c>
      <c r="BZ74" s="31"/>
      <c r="CA74" s="31"/>
      <c r="CB74" s="20"/>
      <c r="CC74" s="19" t="str">
        <f t="shared" si="284"/>
        <v xml:space="preserve"> </v>
      </c>
      <c r="CD74" s="19" t="str">
        <f t="shared" si="391"/>
        <v xml:space="preserve"> </v>
      </c>
      <c r="CE74" s="18">
        <f t="shared" si="411"/>
        <v>0</v>
      </c>
      <c r="CF74" s="18">
        <f t="shared" si="412"/>
        <v>0</v>
      </c>
      <c r="CG74" s="20"/>
      <c r="CH74" s="19" t="str">
        <f t="shared" si="394"/>
        <v xml:space="preserve"> </v>
      </c>
      <c r="CI74" s="19" t="str">
        <f t="shared" si="417"/>
        <v xml:space="preserve"> </v>
      </c>
      <c r="CJ74" s="31"/>
      <c r="CK74" s="31"/>
      <c r="CL74" s="20"/>
      <c r="CM74" s="19" t="str">
        <f t="shared" si="395"/>
        <v xml:space="preserve"> </v>
      </c>
      <c r="CN74" s="19" t="str">
        <f t="shared" si="418"/>
        <v xml:space="preserve"> </v>
      </c>
      <c r="CO74" s="31"/>
      <c r="CP74" s="31"/>
      <c r="CQ74" s="20"/>
      <c r="CR74" s="19" t="str">
        <f t="shared" si="397"/>
        <v xml:space="preserve"> </v>
      </c>
      <c r="CS74" s="19" t="str">
        <f t="shared" si="398"/>
        <v xml:space="preserve"> </v>
      </c>
      <c r="CT74" s="31"/>
      <c r="CU74" s="31"/>
      <c r="CV74" s="20"/>
      <c r="CW74" s="19" t="str">
        <f t="shared" si="419"/>
        <v xml:space="preserve"> </v>
      </c>
      <c r="CX74" s="19" t="str">
        <f t="shared" si="420"/>
        <v xml:space="preserve"> </v>
      </c>
      <c r="CY74" s="31"/>
      <c r="CZ74" s="31"/>
      <c r="DA74" s="20"/>
      <c r="DB74" s="19" t="str">
        <f t="shared" si="400"/>
        <v xml:space="preserve"> </v>
      </c>
      <c r="DC74" s="19" t="str">
        <f t="shared" si="401"/>
        <v xml:space="preserve"> </v>
      </c>
      <c r="DD74" s="31"/>
      <c r="DE74" s="31"/>
      <c r="DF74" s="25"/>
      <c r="DG74" s="19" t="str">
        <f t="shared" si="402"/>
        <v xml:space="preserve"> </v>
      </c>
      <c r="DH74" s="19" t="str">
        <f t="shared" si="403"/>
        <v xml:space="preserve"> </v>
      </c>
      <c r="DI74" s="31"/>
      <c r="DJ74" s="20"/>
      <c r="DK74" s="19" t="str">
        <f t="shared" si="404"/>
        <v xml:space="preserve"> </v>
      </c>
      <c r="DL74" s="31"/>
      <c r="DM74" s="31"/>
      <c r="DN74" s="20"/>
      <c r="DO74" s="19" t="str">
        <f t="shared" si="405"/>
        <v xml:space="preserve"> </v>
      </c>
      <c r="DP74" s="19" t="str">
        <f t="shared" si="406"/>
        <v xml:space="preserve"> </v>
      </c>
    </row>
    <row r="75" spans="1:120" s="58" customFormat="1" ht="32.1" customHeight="1" x14ac:dyDescent="0.25">
      <c r="A75" s="12"/>
      <c r="B75" s="4" t="s">
        <v>147</v>
      </c>
      <c r="C75" s="24">
        <f>SUM(C76:C79)</f>
        <v>31825570.720000003</v>
      </c>
      <c r="D75" s="24">
        <f>SUM(D76:D79)</f>
        <v>15574150.869999997</v>
      </c>
      <c r="E75" s="24">
        <f>SUM(E76:E79)</f>
        <v>12156862.869999999</v>
      </c>
      <c r="F75" s="16">
        <f t="shared" si="359"/>
        <v>0.48935967266763902</v>
      </c>
      <c r="G75" s="16">
        <f t="shared" si="360"/>
        <v>1.2810994938861229</v>
      </c>
      <c r="H75" s="15">
        <f>SUM(H76:H79)</f>
        <v>28783917.940000001</v>
      </c>
      <c r="I75" s="15">
        <f>SUM(I76:I79)</f>
        <v>14496745.66</v>
      </c>
      <c r="J75" s="15">
        <f>SUM(J76:J79)</f>
        <v>11315588.620000001</v>
      </c>
      <c r="K75" s="16">
        <f t="shared" si="362"/>
        <v>0.50364045958644088</v>
      </c>
      <c r="L75" s="16">
        <f t="shared" si="363"/>
        <v>1.2811304958875396</v>
      </c>
      <c r="M75" s="15">
        <f>SUM(M76:M79)</f>
        <v>22088230.370000001</v>
      </c>
      <c r="N75" s="15">
        <f>SUM(N76:N79)</f>
        <v>12055640.74</v>
      </c>
      <c r="O75" s="15">
        <f>SUM(O76:O79)</f>
        <v>10040716.17</v>
      </c>
      <c r="P75" s="16">
        <f t="shared" si="364"/>
        <v>0.5457947756817062</v>
      </c>
      <c r="Q75" s="16">
        <f t="shared" si="365"/>
        <v>1.2006753836962609</v>
      </c>
      <c r="R75" s="15">
        <f>SUM(R76:R79)</f>
        <v>1213648.57</v>
      </c>
      <c r="S75" s="15">
        <f>SUM(S76:S79)</f>
        <v>493547.02</v>
      </c>
      <c r="T75" s="15">
        <f>SUM(T76:T79)</f>
        <v>553141.6</v>
      </c>
      <c r="U75" s="16">
        <f t="shared" si="366"/>
        <v>0.40666386646012365</v>
      </c>
      <c r="V75" s="16">
        <f t="shared" si="367"/>
        <v>0.89226161980946661</v>
      </c>
      <c r="W75" s="15">
        <f>SUM(W76:W79)</f>
        <v>43609</v>
      </c>
      <c r="X75" s="15">
        <f>SUM(X76:X79)</f>
        <v>11269</v>
      </c>
      <c r="Y75" s="15">
        <f>SUM(Y76:Y79)</f>
        <v>0</v>
      </c>
      <c r="Z75" s="16">
        <f t="shared" si="368"/>
        <v>0.25840996124653171</v>
      </c>
      <c r="AA75" s="16" t="str">
        <f t="shared" si="369"/>
        <v xml:space="preserve"> </v>
      </c>
      <c r="AB75" s="15">
        <f>SUM(AB76:AB79)</f>
        <v>906200</v>
      </c>
      <c r="AC75" s="15">
        <f>SUM(AC76:AC79)</f>
        <v>114297.93999999999</v>
      </c>
      <c r="AD75" s="15">
        <f>SUM(AD76:AD79)</f>
        <v>57959.960000000006</v>
      </c>
      <c r="AE75" s="16">
        <f t="shared" si="370"/>
        <v>0.12612882365923636</v>
      </c>
      <c r="AF75" s="16">
        <f t="shared" si="371"/>
        <v>1.9720155086373417</v>
      </c>
      <c r="AG75" s="15">
        <f>SUM(AG76:AG79)</f>
        <v>4532230</v>
      </c>
      <c r="AH75" s="15">
        <f>SUM(AH76:AH79)</f>
        <v>1821990.9600000002</v>
      </c>
      <c r="AI75" s="15">
        <f>SUM(AI76:AI79)</f>
        <v>663767.24</v>
      </c>
      <c r="AJ75" s="16">
        <f t="shared" si="372"/>
        <v>0.40200761214677988</v>
      </c>
      <c r="AK75" s="16" t="str">
        <f t="shared" si="373"/>
        <v>св.200</v>
      </c>
      <c r="AL75" s="15">
        <f>SUM(AL76:AL79)</f>
        <v>0</v>
      </c>
      <c r="AM75" s="15">
        <f>SUM(AM76:AM79)</f>
        <v>0</v>
      </c>
      <c r="AN75" s="15">
        <f>SUM(AN76:AN79)</f>
        <v>0</v>
      </c>
      <c r="AO75" s="16" t="str">
        <f t="shared" si="286"/>
        <v xml:space="preserve"> </v>
      </c>
      <c r="AP75" s="16" t="str">
        <f t="shared" si="374"/>
        <v xml:space="preserve"> </v>
      </c>
      <c r="AQ75" s="15">
        <f>SUM(AQ76:AQ79)</f>
        <v>3041652.78</v>
      </c>
      <c r="AR75" s="15">
        <f>SUM(AR76:AR79)</f>
        <v>1077405.21</v>
      </c>
      <c r="AS75" s="15">
        <f>SUM(AS76:AS79)</f>
        <v>841274.24999999988</v>
      </c>
      <c r="AT75" s="16">
        <f t="shared" si="376"/>
        <v>0.35421702867741534</v>
      </c>
      <c r="AU75" s="16">
        <f t="shared" si="377"/>
        <v>1.280682500385576</v>
      </c>
      <c r="AV75" s="15">
        <f>SUM(AV76:AV79)</f>
        <v>500000</v>
      </c>
      <c r="AW75" s="15">
        <f>SUM(AW76:AW79)</f>
        <v>162832.22</v>
      </c>
      <c r="AX75" s="15">
        <f>SUM(AX76:AX79)</f>
        <v>160748.69</v>
      </c>
      <c r="AY75" s="16">
        <f t="shared" si="378"/>
        <v>0.32566444</v>
      </c>
      <c r="AZ75" s="16">
        <f t="shared" si="379"/>
        <v>1.0129614120027977</v>
      </c>
      <c r="BA75" s="15">
        <f>SUM(BA76:BA79)</f>
        <v>9620</v>
      </c>
      <c r="BB75" s="15">
        <f>SUM(BB76:BB79)</f>
        <v>9566.7800000000007</v>
      </c>
      <c r="BC75" s="17">
        <f>SUM(BC76:BC79)</f>
        <v>0</v>
      </c>
      <c r="BD75" s="16">
        <f t="shared" si="381"/>
        <v>0.99446777546777554</v>
      </c>
      <c r="BE75" s="16" t="str">
        <f t="shared" si="382"/>
        <v xml:space="preserve"> </v>
      </c>
      <c r="BF75" s="15">
        <f>SUM(BF76:BF79)</f>
        <v>90749.01</v>
      </c>
      <c r="BG75" s="15">
        <f>SUM(BG76:BG79)</f>
        <v>44814.04</v>
      </c>
      <c r="BH75" s="17">
        <f>SUM(BH76:BH79)</f>
        <v>257220.63999999998</v>
      </c>
      <c r="BI75" s="16">
        <f t="shared" si="383"/>
        <v>0.4938240097605473</v>
      </c>
      <c r="BJ75" s="16">
        <f t="shared" si="384"/>
        <v>0.174224121361334</v>
      </c>
      <c r="BK75" s="15">
        <f>SUM(BK76:BK79)</f>
        <v>0</v>
      </c>
      <c r="BL75" s="15">
        <f>SUM(BL76:BL79)</f>
        <v>0</v>
      </c>
      <c r="BM75" s="15">
        <f>SUM(BM76:BM79)</f>
        <v>0</v>
      </c>
      <c r="BN75" s="16" t="str">
        <f t="shared" si="385"/>
        <v xml:space="preserve"> </v>
      </c>
      <c r="BO75" s="16" t="str">
        <f t="shared" si="386"/>
        <v xml:space="preserve"> </v>
      </c>
      <c r="BP75" s="15">
        <f>SUM(BP76:BP79)</f>
        <v>23750.63</v>
      </c>
      <c r="BQ75" s="15">
        <f>SUM(BQ76:BQ79)</f>
        <v>54023.85</v>
      </c>
      <c r="BR75" s="15">
        <f>SUM(BR76:BR79)</f>
        <v>37838.89</v>
      </c>
      <c r="BS75" s="16" t="str">
        <f t="shared" si="387"/>
        <v>СВ.200</v>
      </c>
      <c r="BT75" s="16">
        <f t="shared" si="388"/>
        <v>1.4277334773826611</v>
      </c>
      <c r="BU75" s="15">
        <f>SUM(BU76:BU79)</f>
        <v>537912.64</v>
      </c>
      <c r="BV75" s="15">
        <f>SUM(BV76:BV79)</f>
        <v>191125.64</v>
      </c>
      <c r="BW75" s="15">
        <f>SUM(BW76:BW79)</f>
        <v>309153.57999999996</v>
      </c>
      <c r="BX75" s="16">
        <f t="shared" si="389"/>
        <v>0.35530981387609706</v>
      </c>
      <c r="BY75" s="16">
        <f t="shared" si="390"/>
        <v>0.61822230879551854</v>
      </c>
      <c r="BZ75" s="15">
        <f>SUM(BZ76:BZ79)</f>
        <v>0</v>
      </c>
      <c r="CA75" s="15">
        <f>SUM(CA76:CA79)</f>
        <v>0</v>
      </c>
      <c r="CB75" s="15">
        <f>SUM(CB76:CB79)</f>
        <v>0</v>
      </c>
      <c r="CC75" s="16" t="str">
        <f t="shared" si="284"/>
        <v xml:space="preserve"> </v>
      </c>
      <c r="CD75" s="16" t="str">
        <f t="shared" si="391"/>
        <v xml:space="preserve"> </v>
      </c>
      <c r="CE75" s="24">
        <f>SUM(CE76:CE79)</f>
        <v>1879620.5</v>
      </c>
      <c r="CF75" s="24">
        <f>SUM(CF76:CF79)</f>
        <v>613042.67999999993</v>
      </c>
      <c r="CG75" s="34">
        <f>SUM(CG76:CG79)</f>
        <v>76312.45</v>
      </c>
      <c r="CH75" s="16">
        <f t="shared" si="394"/>
        <v>0.32615236958737148</v>
      </c>
      <c r="CI75" s="16" t="str">
        <f t="shared" si="417"/>
        <v>св.200</v>
      </c>
      <c r="CJ75" s="15">
        <f>SUM(CJ76:CJ79)</f>
        <v>250000</v>
      </c>
      <c r="CK75" s="15">
        <f>SUM(CK76:CK79)</f>
        <v>1634.68</v>
      </c>
      <c r="CL75" s="17">
        <f>SUM(CL76:CL79)</f>
        <v>76312.45</v>
      </c>
      <c r="CM75" s="16">
        <f t="shared" si="395"/>
        <v>6.5387200000000005E-3</v>
      </c>
      <c r="CN75" s="16">
        <f t="shared" si="418"/>
        <v>2.1420882175844178E-2</v>
      </c>
      <c r="CO75" s="15">
        <f>SUM(CO76:CO79)</f>
        <v>1629620.5</v>
      </c>
      <c r="CP75" s="15">
        <f>SUM(CP76:CP79)</f>
        <v>611408</v>
      </c>
      <c r="CQ75" s="17">
        <f>SUM(CQ76:CQ79)</f>
        <v>0</v>
      </c>
      <c r="CR75" s="16">
        <f t="shared" si="397"/>
        <v>0.37518428370286211</v>
      </c>
      <c r="CS75" s="16" t="str">
        <f t="shared" si="398"/>
        <v xml:space="preserve"> </v>
      </c>
      <c r="CT75" s="15">
        <f>SUM(CT76:CT79)</f>
        <v>0</v>
      </c>
      <c r="CU75" s="15">
        <f>SUM(CU76:CU79)</f>
        <v>0</v>
      </c>
      <c r="CV75" s="17">
        <f t="shared" ref="CV75" si="422">SUM(CV76:CV79)</f>
        <v>0</v>
      </c>
      <c r="CW75" s="43" t="str">
        <f t="shared" si="419"/>
        <v xml:space="preserve"> </v>
      </c>
      <c r="CX75" s="43" t="str">
        <f t="shared" si="420"/>
        <v xml:space="preserve"> </v>
      </c>
      <c r="CY75" s="15">
        <f>SUM(CY76:CY79)</f>
        <v>0</v>
      </c>
      <c r="CZ75" s="15">
        <f>SUM(CZ76:CZ79)</f>
        <v>0</v>
      </c>
      <c r="DA75" s="15">
        <f>SUM(DA76:DA79)</f>
        <v>0</v>
      </c>
      <c r="DB75" s="16" t="str">
        <f t="shared" si="400"/>
        <v xml:space="preserve"> </v>
      </c>
      <c r="DC75" s="16" t="str">
        <f t="shared" si="401"/>
        <v xml:space="preserve"> </v>
      </c>
      <c r="DD75" s="15">
        <f>SUM(DD76:DD79)</f>
        <v>0</v>
      </c>
      <c r="DE75" s="15">
        <f>SUM(DE76:DE79)</f>
        <v>2000</v>
      </c>
      <c r="DF75" s="15">
        <f>SUM(DF76:DF79)</f>
        <v>0</v>
      </c>
      <c r="DG75" s="16" t="str">
        <f t="shared" si="402"/>
        <v xml:space="preserve"> </v>
      </c>
      <c r="DH75" s="16" t="str">
        <f t="shared" si="403"/>
        <v xml:space="preserve"> </v>
      </c>
      <c r="DI75" s="15">
        <f>SUM(DI76:DI79)</f>
        <v>0</v>
      </c>
      <c r="DJ75" s="15">
        <f>SUM(DJ76:DJ79)</f>
        <v>0</v>
      </c>
      <c r="DK75" s="16" t="str">
        <f t="shared" si="404"/>
        <v xml:space="preserve"> </v>
      </c>
      <c r="DL75" s="15">
        <f>SUM(DL76:DL79)</f>
        <v>0</v>
      </c>
      <c r="DM75" s="15">
        <f>SUM(DM76:DM79)</f>
        <v>0</v>
      </c>
      <c r="DN75" s="15">
        <f>SUM(DN76:DN79)</f>
        <v>0</v>
      </c>
      <c r="DO75" s="16" t="str">
        <f t="shared" si="405"/>
        <v xml:space="preserve"> </v>
      </c>
      <c r="DP75" s="16" t="str">
        <f t="shared" si="406"/>
        <v xml:space="preserve"> </v>
      </c>
    </row>
    <row r="76" spans="1:120" s="59" customFormat="1" ht="15.75" customHeight="1" outlineLevel="1" x14ac:dyDescent="0.25">
      <c r="A76" s="11">
        <v>60</v>
      </c>
      <c r="B76" s="5" t="s">
        <v>80</v>
      </c>
      <c r="C76" s="18">
        <f t="shared" ref="C76:E79" si="423">H76+AQ76</f>
        <v>26228070.890000001</v>
      </c>
      <c r="D76" s="18">
        <f t="shared" si="423"/>
        <v>13848798.399999999</v>
      </c>
      <c r="E76" s="18">
        <f t="shared" si="423"/>
        <v>11258267.109999999</v>
      </c>
      <c r="F76" s="19">
        <f t="shared" si="359"/>
        <v>0.52801437277188934</v>
      </c>
      <c r="G76" s="19">
        <f t="shared" si="360"/>
        <v>1.23010035778055</v>
      </c>
      <c r="H76" s="10">
        <f t="shared" ref="H76:J78" si="424">W76++AG76+M76+AB76+AL76+R76</f>
        <v>25144917.57</v>
      </c>
      <c r="I76" s="14">
        <f t="shared" si="424"/>
        <v>13504481.959999999</v>
      </c>
      <c r="J76" s="10">
        <f t="shared" si="424"/>
        <v>10519312.98</v>
      </c>
      <c r="K76" s="19">
        <f t="shared" si="362"/>
        <v>0.53706606603125162</v>
      </c>
      <c r="L76" s="19">
        <f t="shared" si="363"/>
        <v>1.2837798424360598</v>
      </c>
      <c r="M76" s="31">
        <v>21110000</v>
      </c>
      <c r="N76" s="31">
        <v>11617228.439999999</v>
      </c>
      <c r="O76" s="31">
        <v>9640751.4100000001</v>
      </c>
      <c r="P76" s="19">
        <f t="shared" si="364"/>
        <v>0.55031873235433437</v>
      </c>
      <c r="Q76" s="19">
        <f t="shared" si="365"/>
        <v>1.2050127574029004</v>
      </c>
      <c r="R76" s="31">
        <v>1213648.57</v>
      </c>
      <c r="S76" s="31">
        <v>493547.02</v>
      </c>
      <c r="T76" s="31">
        <v>553141.6</v>
      </c>
      <c r="U76" s="19">
        <f t="shared" si="366"/>
        <v>0.40666386646012365</v>
      </c>
      <c r="V76" s="19">
        <f t="shared" si="367"/>
        <v>0.89226161980946661</v>
      </c>
      <c r="W76" s="31">
        <v>11269</v>
      </c>
      <c r="X76" s="31">
        <v>11269</v>
      </c>
      <c r="Y76" s="6"/>
      <c r="Z76" s="19">
        <f t="shared" si="368"/>
        <v>1</v>
      </c>
      <c r="AA76" s="19" t="str">
        <f t="shared" si="369"/>
        <v xml:space="preserve"> </v>
      </c>
      <c r="AB76" s="31">
        <v>650000</v>
      </c>
      <c r="AC76" s="31">
        <v>105260.23</v>
      </c>
      <c r="AD76" s="31">
        <v>41890.980000000003</v>
      </c>
      <c r="AE76" s="19">
        <f t="shared" si="370"/>
        <v>0.16193881538461538</v>
      </c>
      <c r="AF76" s="19" t="str">
        <f t="shared" si="371"/>
        <v>св.200</v>
      </c>
      <c r="AG76" s="31">
        <v>2160000</v>
      </c>
      <c r="AH76" s="31">
        <v>1277177.27</v>
      </c>
      <c r="AI76" s="31">
        <v>283528.99</v>
      </c>
      <c r="AJ76" s="19">
        <f t="shared" si="372"/>
        <v>0.59128577314814812</v>
      </c>
      <c r="AK76" s="19" t="str">
        <f t="shared" si="373"/>
        <v>св.200</v>
      </c>
      <c r="AL76" s="31"/>
      <c r="AM76" s="31"/>
      <c r="AN76" s="20"/>
      <c r="AO76" s="19" t="str">
        <f t="shared" si="286"/>
        <v xml:space="preserve"> </v>
      </c>
      <c r="AP76" s="19" t="str">
        <f t="shared" si="374"/>
        <v xml:space="preserve"> </v>
      </c>
      <c r="AQ76" s="6">
        <f>AV76+BA76+BF76+BK76+BP76+BU76+BZ76+CE76+CY76+DD76+DL76+CT76</f>
        <v>1083153.3199999998</v>
      </c>
      <c r="AR76" s="6">
        <f t="shared" ref="AR76" si="425">AW76+BB76+BG76+BL76+BQ76+BV76+CA76+CF76+CZ76+DE76+DM76+CU76+DI76</f>
        <v>344316.44</v>
      </c>
      <c r="AS76" s="6">
        <f t="shared" ref="AS76" si="426">AX76+BC76+BH76+BM76+BR76+BW76+CB76+CG76+DA76+DF76+DN76+CV76+DJ76</f>
        <v>738954.12999999989</v>
      </c>
      <c r="AT76" s="19">
        <f t="shared" si="376"/>
        <v>0.31788338145886869</v>
      </c>
      <c r="AU76" s="19">
        <f t="shared" si="377"/>
        <v>0.46595103271159749</v>
      </c>
      <c r="AV76" s="31">
        <v>500000</v>
      </c>
      <c r="AW76" s="31">
        <v>162832.22</v>
      </c>
      <c r="AX76" s="31">
        <v>160748.69</v>
      </c>
      <c r="AY76" s="19">
        <f t="shared" si="378"/>
        <v>0.32566444</v>
      </c>
      <c r="AZ76" s="19">
        <f t="shared" si="379"/>
        <v>1.0129614120027977</v>
      </c>
      <c r="BA76" s="31">
        <v>0</v>
      </c>
      <c r="BB76" s="31">
        <v>0</v>
      </c>
      <c r="BC76" s="20"/>
      <c r="BD76" s="19" t="str">
        <f t="shared" si="381"/>
        <v xml:space="preserve"> </v>
      </c>
      <c r="BE76" s="19" t="str">
        <f t="shared" si="382"/>
        <v xml:space="preserve"> </v>
      </c>
      <c r="BF76" s="31">
        <v>9402.69</v>
      </c>
      <c r="BG76" s="31">
        <v>9402.69</v>
      </c>
      <c r="BH76" s="31">
        <v>216810.52</v>
      </c>
      <c r="BI76" s="19">
        <f t="shared" si="383"/>
        <v>1</v>
      </c>
      <c r="BJ76" s="19">
        <f t="shared" si="384"/>
        <v>4.3368236928724678E-2</v>
      </c>
      <c r="BK76" s="31"/>
      <c r="BL76" s="31"/>
      <c r="BM76" s="20"/>
      <c r="BN76" s="19" t="str">
        <f t="shared" si="385"/>
        <v xml:space="preserve"> </v>
      </c>
      <c r="BO76" s="19" t="str">
        <f t="shared" si="386"/>
        <v xml:space="preserve"> </v>
      </c>
      <c r="BP76" s="31">
        <v>23750.63</v>
      </c>
      <c r="BQ76" s="31">
        <v>54023.85</v>
      </c>
      <c r="BR76" s="31">
        <v>37838.89</v>
      </c>
      <c r="BS76" s="19" t="str">
        <f t="shared" si="387"/>
        <v>СВ.200</v>
      </c>
      <c r="BT76" s="19">
        <f>IF(BR76=0," ",IF(BQ76/BR76*100&gt;200,"св.200",BQ76/BR76))</f>
        <v>1.4277334773826611</v>
      </c>
      <c r="BU76" s="31">
        <v>300000</v>
      </c>
      <c r="BV76" s="31">
        <v>114423</v>
      </c>
      <c r="BW76" s="31">
        <v>247243.58</v>
      </c>
      <c r="BX76" s="19">
        <f>IF(BV76&lt;=0," ",IF(BU76&lt;=0," ",IF(BV76/BU76*100&gt;200,"СВ.200",BV76/BU76)))</f>
        <v>0.38141000000000003</v>
      </c>
      <c r="BY76" s="19">
        <f>IF(BW76=0," ",IF(BV76/BW76*100&gt;200,"св.200",BV76/BW76))</f>
        <v>0.46279462544588623</v>
      </c>
      <c r="BZ76" s="31"/>
      <c r="CA76" s="31"/>
      <c r="CB76" s="6"/>
      <c r="CC76" s="19" t="str">
        <f t="shared" si="284"/>
        <v xml:space="preserve"> </v>
      </c>
      <c r="CD76" s="19" t="str">
        <f t="shared" si="391"/>
        <v xml:space="preserve"> </v>
      </c>
      <c r="CE76" s="18">
        <f t="shared" ref="CE76:CE79" si="427">CJ76+CO76</f>
        <v>250000</v>
      </c>
      <c r="CF76" s="18">
        <f t="shared" ref="CF76:CF79" si="428">CK76+CP76</f>
        <v>1634.68</v>
      </c>
      <c r="CG76" s="31">
        <v>76312.45</v>
      </c>
      <c r="CH76" s="19">
        <f t="shared" si="394"/>
        <v>6.5387200000000005E-3</v>
      </c>
      <c r="CI76" s="19">
        <f t="shared" si="417"/>
        <v>2.1420882175844178E-2</v>
      </c>
      <c r="CJ76" s="31">
        <v>250000</v>
      </c>
      <c r="CK76" s="31">
        <v>1634.68</v>
      </c>
      <c r="CL76" s="31">
        <v>76312.45</v>
      </c>
      <c r="CM76" s="19">
        <f t="shared" si="395"/>
        <v>6.5387200000000005E-3</v>
      </c>
      <c r="CN76" s="19">
        <f t="shared" si="418"/>
        <v>2.1420882175844178E-2</v>
      </c>
      <c r="CO76" s="31"/>
      <c r="CP76" s="31"/>
      <c r="CQ76" s="20"/>
      <c r="CR76" s="19" t="str">
        <f t="shared" si="397"/>
        <v xml:space="preserve"> </v>
      </c>
      <c r="CS76" s="19" t="str">
        <f t="shared" si="398"/>
        <v xml:space="preserve"> </v>
      </c>
      <c r="CT76" s="31"/>
      <c r="CU76" s="31"/>
      <c r="CV76" s="20"/>
      <c r="CW76" s="19" t="str">
        <f t="shared" si="419"/>
        <v xml:space="preserve"> </v>
      </c>
      <c r="CX76" s="19" t="str">
        <f t="shared" si="420"/>
        <v xml:space="preserve"> </v>
      </c>
      <c r="CY76" s="31"/>
      <c r="CZ76" s="31"/>
      <c r="DA76" s="20"/>
      <c r="DB76" s="19" t="str">
        <f t="shared" si="400"/>
        <v xml:space="preserve"> </v>
      </c>
      <c r="DC76" s="19" t="str">
        <f t="shared" si="401"/>
        <v xml:space="preserve"> </v>
      </c>
      <c r="DD76" s="31"/>
      <c r="DE76" s="31">
        <v>2000</v>
      </c>
      <c r="DF76" s="25"/>
      <c r="DG76" s="19" t="str">
        <f t="shared" si="402"/>
        <v xml:space="preserve"> </v>
      </c>
      <c r="DH76" s="19" t="str">
        <f t="shared" si="403"/>
        <v xml:space="preserve"> </v>
      </c>
      <c r="DI76" s="31"/>
      <c r="DJ76" s="20"/>
      <c r="DK76" s="19" t="str">
        <f t="shared" si="404"/>
        <v xml:space="preserve"> </v>
      </c>
      <c r="DL76" s="31"/>
      <c r="DM76" s="31"/>
      <c r="DN76" s="20"/>
      <c r="DO76" s="19" t="str">
        <f t="shared" si="405"/>
        <v xml:space="preserve"> </v>
      </c>
      <c r="DP76" s="19" t="str">
        <f t="shared" si="406"/>
        <v xml:space="preserve"> </v>
      </c>
    </row>
    <row r="77" spans="1:120" s="59" customFormat="1" ht="15.75" customHeight="1" outlineLevel="1" x14ac:dyDescent="0.25">
      <c r="A77" s="11">
        <v>61</v>
      </c>
      <c r="B77" s="5" t="s">
        <v>59</v>
      </c>
      <c r="C77" s="18">
        <f t="shared" si="423"/>
        <v>1779772</v>
      </c>
      <c r="D77" s="18">
        <f t="shared" si="423"/>
        <v>794787.18</v>
      </c>
      <c r="E77" s="18">
        <f t="shared" si="423"/>
        <v>172076.66</v>
      </c>
      <c r="F77" s="19">
        <f t="shared" ref="F77:F79" si="429">IF(D77&lt;=0," ",IF(D77/C77*100&gt;200,"СВ.200",D77/C77))</f>
        <v>0.44656685238333904</v>
      </c>
      <c r="G77" s="19" t="str">
        <f t="shared" ref="G77:G79" si="430">IF(E77=0," ",IF(D77/E77*100&gt;200,"св.200",D77/E77))</f>
        <v>св.200</v>
      </c>
      <c r="H77" s="10">
        <f t="shared" si="424"/>
        <v>1288744</v>
      </c>
      <c r="I77" s="14">
        <f t="shared" si="424"/>
        <v>303812.40000000002</v>
      </c>
      <c r="J77" s="10">
        <f t="shared" si="424"/>
        <v>172076.66</v>
      </c>
      <c r="K77" s="19">
        <f t="shared" ref="K77:K79" si="431">IF(I77&lt;=0," ",IF(I77/H77*100&gt;200,"СВ.200",I77/H77))</f>
        <v>0.23574301800823128</v>
      </c>
      <c r="L77" s="19">
        <f t="shared" ref="L77:L79" si="432">IF(J77=0," ",IF(I77/J77*100&gt;200,"св.200",I77/J77))</f>
        <v>1.7655642549082486</v>
      </c>
      <c r="M77" s="31">
        <v>106000</v>
      </c>
      <c r="N77" s="31">
        <v>37263.58</v>
      </c>
      <c r="O77" s="31">
        <v>41273.620000000003</v>
      </c>
      <c r="P77" s="19">
        <f t="shared" ref="P77:P79" si="433">IF(N77&lt;=0," ",IF(M77&lt;=0," ",IF(N77/M77*100&gt;200,"СВ.200",N77/M77)))</f>
        <v>0.35154320754716983</v>
      </c>
      <c r="Q77" s="19">
        <f t="shared" ref="Q77:Q79" si="434">IF(O77=0," ",IF(N77/O77*100&gt;200,"св.200",N77/O77))</f>
        <v>0.90284254204017</v>
      </c>
      <c r="R77" s="31"/>
      <c r="S77" s="31"/>
      <c r="T77" s="20"/>
      <c r="U77" s="19" t="str">
        <f t="shared" ref="U77:U79" si="435">IF(S77&lt;=0," ",IF(R77&lt;=0," ",IF(S77/R77*100&gt;200,"СВ.200",S77/R77)))</f>
        <v xml:space="preserve"> </v>
      </c>
      <c r="V77" s="19" t="str">
        <f t="shared" ref="V77:V79" si="436">IF(S77=0," ",IF(S77/T77*100&gt;200,"св.200",S77/T77))</f>
        <v xml:space="preserve"> </v>
      </c>
      <c r="W77" s="31">
        <v>0</v>
      </c>
      <c r="X77" s="31">
        <v>0</v>
      </c>
      <c r="Y77" s="6"/>
      <c r="Z77" s="19" t="str">
        <f t="shared" ref="Z77:Z79" si="437">IF(X77&lt;=0," ",IF(W77&lt;=0," ",IF(X77/W77*100&gt;200,"СВ.200",X77/W77)))</f>
        <v xml:space="preserve"> </v>
      </c>
      <c r="AA77" s="19" t="str">
        <f>IF(X77=0," ",IF(X77/Y77*100&gt;200,"св.200",X77/Y77))</f>
        <v xml:space="preserve"> </v>
      </c>
      <c r="AB77" s="31">
        <v>136200</v>
      </c>
      <c r="AC77" s="31">
        <v>-2003.07</v>
      </c>
      <c r="AD77" s="31">
        <v>6366.94</v>
      </c>
      <c r="AE77" s="19" t="str">
        <f t="shared" ref="AE77:AE79" si="438">IF(AC77&lt;=0," ",IF(AB77&lt;=0," ",IF(AC77/AB77*100&gt;200,"СВ.200",AC77/AB77)))</f>
        <v xml:space="preserve"> </v>
      </c>
      <c r="AF77" s="19">
        <f t="shared" ref="AF77:AF79" si="439">IF(AD77=0," ",IF(AC77/AD77*100&gt;200,"св.200",AC77/AD77))</f>
        <v>-0.31460481801304868</v>
      </c>
      <c r="AG77" s="31">
        <v>1046544</v>
      </c>
      <c r="AH77" s="31">
        <v>268551.89</v>
      </c>
      <c r="AI77" s="31">
        <v>124436.1</v>
      </c>
      <c r="AJ77" s="19">
        <f t="shared" ref="AJ77:AJ79" si="440">IF(AH77&lt;=0," ",IF(AG77&lt;=0," ",IF(AH77/AG77*100&gt;200,"СВ.200",AH77/AG77)))</f>
        <v>0.25660831269397177</v>
      </c>
      <c r="AK77" s="19" t="str">
        <f t="shared" ref="AK77:AK79" si="441">IF(AI77=0," ",IF(AH77/AI77*100&gt;200,"св.200",AH77/AI77))</f>
        <v>св.200</v>
      </c>
      <c r="AL77" s="31"/>
      <c r="AM77" s="31"/>
      <c r="AN77" s="20"/>
      <c r="AO77" s="19" t="str">
        <f t="shared" ref="AO77:AO79" si="442">IF(AM77&lt;=0," ",IF(AL77&lt;=0," ",IF(AM77/AL77*100&gt;200,"СВ.200",AM77/AL77)))</f>
        <v xml:space="preserve"> </v>
      </c>
      <c r="AP77" s="19" t="str">
        <f t="shared" ref="AP77:AP79" si="443">IF(AN77=0," ",IF(AM77/AN77*100&gt;200,"св.200",AM77/AN77))</f>
        <v xml:space="preserve"> </v>
      </c>
      <c r="AQ77" s="6">
        <f t="shared" ref="AQ77:AQ79" si="444">AV77+BA77+BF77+BK77+BP77+BU77+BZ77+CE77+CY77+DD77+DL77+CT77</f>
        <v>491028</v>
      </c>
      <c r="AR77" s="6">
        <f t="shared" ref="AR77:AR79" si="445">AW77+BB77+BG77+BL77+BQ77+BV77+CA77+CF77+CZ77+DE77+DM77+CU77+DI77</f>
        <v>490974.78</v>
      </c>
      <c r="AS77" s="6">
        <f t="shared" ref="AS77:AS79" si="446">AX77+BC77+BH77+BM77+BR77+BW77+CB77+CG77+DA77+DF77+DN77+CV77+DJ77</f>
        <v>0</v>
      </c>
      <c r="AT77" s="19">
        <f>IF(AR77&lt;=0," ",IF(AQ77&lt;=0," ",IF(AR77/AQ77*100&gt;200,"СВ.200",AR77/AQ77)))</f>
        <v>0.99989161514211011</v>
      </c>
      <c r="AU77" s="19" t="str">
        <f>IF(AS77=0," ",IF(AR77/AS77*100&gt;200,"св.200",AR77/AS77))</f>
        <v xml:space="preserve"> </v>
      </c>
      <c r="AV77" s="31"/>
      <c r="AW77" s="31"/>
      <c r="AX77" s="6"/>
      <c r="AY77" s="19" t="str">
        <f t="shared" ref="AY77:AY79" si="447">IF(AW77&lt;=0," ",IF(AV77&lt;=0," ",IF(AW77/AV77*100&gt;200,"СВ.200",AW77/AV77)))</f>
        <v xml:space="preserve"> </v>
      </c>
      <c r="AZ77" s="19" t="str">
        <f t="shared" ref="AZ77:AZ79" si="448">IF(AX77=0," ",IF(AW77/AX77*100&gt;200,"св.200",AW77/AX77))</f>
        <v xml:space="preserve"> </v>
      </c>
      <c r="BA77" s="31">
        <v>9620</v>
      </c>
      <c r="BB77" s="31">
        <v>9566.7800000000007</v>
      </c>
      <c r="BC77" s="20"/>
      <c r="BD77" s="19">
        <f t="shared" ref="BD77:BD79" si="449">IF(BB77&lt;=0," ",IF(BA77&lt;=0," ",IF(BB77/BA77*100&gt;200,"СВ.200",BB77/BA77)))</f>
        <v>0.99446777546777554</v>
      </c>
      <c r="BE77" s="19" t="str">
        <f t="shared" ref="BE77:BE79" si="450">IF(BC77=0," ",IF(BB77/BC77*100&gt;200,"св.200",BB77/BC77))</f>
        <v xml:space="preserve"> </v>
      </c>
      <c r="BF77" s="31">
        <v>0</v>
      </c>
      <c r="BG77" s="31">
        <v>0</v>
      </c>
      <c r="BH77" s="6"/>
      <c r="BI77" s="19" t="str">
        <f t="shared" ref="BI77:BI79" si="451">IF(BG77&lt;=0," ",IF(BF77&lt;=0," ",IF(BG77/BF77*100&gt;200,"СВ.200",BG77/BF77)))</f>
        <v xml:space="preserve"> </v>
      </c>
      <c r="BJ77" s="19" t="str">
        <f>IF(BG77=0," ",IF(BG77/BH77*100&gt;200,"св.200",BG77/BH77))</f>
        <v xml:space="preserve"> </v>
      </c>
      <c r="BK77" s="31"/>
      <c r="BL77" s="31"/>
      <c r="BM77" s="20"/>
      <c r="BN77" s="19" t="str">
        <f t="shared" ref="BN77:BN79" si="452">IF(BL77&lt;=0," ",IF(BK77&lt;=0," ",IF(BL77/BK77*100&gt;200,"СВ.200",BL77/BK77)))</f>
        <v xml:space="preserve"> </v>
      </c>
      <c r="BO77" s="19" t="str">
        <f t="shared" ref="BO77:BO79" si="453">IF(BM77=0," ",IF(BL77/BM77*100&gt;200,"св.200",BL77/BM77))</f>
        <v xml:space="preserve"> </v>
      </c>
      <c r="BP77" s="31"/>
      <c r="BQ77" s="31"/>
      <c r="BR77" s="20"/>
      <c r="BS77" s="19" t="str">
        <f t="shared" ref="BS77:BS79" si="454">IF(BQ77&lt;=0," ",IF(BP77&lt;=0," ",IF(BQ77/BP77*100&gt;200,"СВ.200",BQ77/BP77)))</f>
        <v xml:space="preserve"> </v>
      </c>
      <c r="BT77" s="19" t="str">
        <f t="shared" ref="BT77:BT79" si="455">IF(BR77=0," ",IF(BQ77/BR77*100&gt;200,"св.200",BQ77/BR77))</f>
        <v xml:space="preserve"> </v>
      </c>
      <c r="BU77" s="31">
        <v>0</v>
      </c>
      <c r="BV77" s="31">
        <v>0</v>
      </c>
      <c r="BW77" s="20"/>
      <c r="BX77" s="19" t="str">
        <f t="shared" ref="BX77:BX79" si="456">IF(BV77&lt;=0," ",IF(BU77&lt;=0," ",IF(BV77/BU77*100&gt;200,"СВ.200",BV77/BU77)))</f>
        <v xml:space="preserve"> </v>
      </c>
      <c r="BY77" s="19" t="str">
        <f t="shared" ref="BY77:BY79" si="457">IF(BW77=0," ",IF(BV77/BW77*100&gt;200,"св.200",BV77/BW77))</f>
        <v xml:space="preserve"> </v>
      </c>
      <c r="BZ77" s="31"/>
      <c r="CA77" s="31"/>
      <c r="CB77" s="6"/>
      <c r="CC77" s="19" t="str">
        <f t="shared" ref="CC77:CC79" si="458">IF(CA77&lt;=0," ",IF(BZ77&lt;=0," ",IF(CA77/BZ77*100&gt;200,"СВ.200",CA77/BZ77)))</f>
        <v xml:space="preserve"> </v>
      </c>
      <c r="CD77" s="19" t="str">
        <f t="shared" ref="CD77:CD79" si="459">IF(CB77=0," ",IF(CA77/CB77*100&gt;200,"св.200",CA77/CB77))</f>
        <v xml:space="preserve"> </v>
      </c>
      <c r="CE77" s="18">
        <f t="shared" si="427"/>
        <v>481408</v>
      </c>
      <c r="CF77" s="18">
        <f t="shared" si="428"/>
        <v>481408</v>
      </c>
      <c r="CG77" s="31"/>
      <c r="CH77" s="19">
        <f t="shared" ref="CH77:CH79" si="460">IF(CF77&lt;=0," ",IF(CE77&lt;=0," ",IF(CF77/CE77*100&gt;200,"СВ.200",CF77/CE77)))</f>
        <v>1</v>
      </c>
      <c r="CI77" s="19" t="str">
        <f t="shared" ref="CI77:CI79" si="461">IF(CG77=0," ",IF(CF77/CG77*100&gt;200,"св.200",CF77/CG77))</f>
        <v xml:space="preserve"> </v>
      </c>
      <c r="CJ77" s="31"/>
      <c r="CK77" s="31"/>
      <c r="CL77" s="20"/>
      <c r="CM77" s="19" t="str">
        <f t="shared" ref="CM77:CM79" si="462">IF(CK77&lt;=0," ",IF(CJ77&lt;=0," ",IF(CK77/CJ77*100&gt;200,"СВ.200",CK77/CJ77)))</f>
        <v xml:space="preserve"> </v>
      </c>
      <c r="CN77" s="19" t="str">
        <f t="shared" ref="CN77:CN79" si="463">IF(CL77=0," ",IF(CK77/CL77*100&gt;200,"св.200",CK77/CL77))</f>
        <v xml:space="preserve"> </v>
      </c>
      <c r="CO77" s="31">
        <v>481408</v>
      </c>
      <c r="CP77" s="31">
        <v>481408</v>
      </c>
      <c r="CQ77" s="20"/>
      <c r="CR77" s="19">
        <f t="shared" ref="CR77:CR79" si="464">IF(CP77&lt;=0," ",IF(CO77&lt;=0," ",IF(CP77/CO77*100&gt;200,"СВ.200",CP77/CO77)))</f>
        <v>1</v>
      </c>
      <c r="CS77" s="19" t="str">
        <f t="shared" ref="CS77:CS79" si="465">IF(CQ77=0," ",IF(CP77/CQ77*100&gt;200,"св.200",CP77/CQ77))</f>
        <v xml:space="preserve"> </v>
      </c>
      <c r="CT77" s="31"/>
      <c r="CU77" s="31"/>
      <c r="CV77" s="20"/>
      <c r="CW77" s="19" t="str">
        <f t="shared" si="419"/>
        <v xml:space="preserve"> </v>
      </c>
      <c r="CX77" s="19" t="str">
        <f t="shared" si="420"/>
        <v xml:space="preserve"> </v>
      </c>
      <c r="CY77" s="31"/>
      <c r="CZ77" s="31"/>
      <c r="DA77" s="20"/>
      <c r="DB77" s="19" t="str">
        <f t="shared" ref="DB77:DB79" si="466">IF(CZ77&lt;=0," ",IF(CY77&lt;=0," ",IF(CZ77/CY77*100&gt;200,"СВ.200",CZ77/CY77)))</f>
        <v xml:space="preserve"> </v>
      </c>
      <c r="DC77" s="19" t="str">
        <f t="shared" ref="DC77:DC79" si="467">IF(DA77=0," ",IF(CZ77/DA77*100&gt;200,"св.200",CZ77/DA77))</f>
        <v xml:space="preserve"> </v>
      </c>
      <c r="DD77" s="31"/>
      <c r="DE77" s="31"/>
      <c r="DF77" s="25"/>
      <c r="DG77" s="19" t="str">
        <f t="shared" ref="DG77:DG79" si="468">IF(DE77&lt;=0," ",IF(DD77&lt;=0," ",IF(DE77/DD77*100&gt;200,"СВ.200",DE77/DD77)))</f>
        <v xml:space="preserve"> </v>
      </c>
      <c r="DH77" s="19" t="str">
        <f t="shared" ref="DH77:DH79" si="469">IF(DF77=0," ",IF(DE77/DF77*100&gt;200,"св.200",DE77/DF77))</f>
        <v xml:space="preserve"> </v>
      </c>
      <c r="DI77" s="31"/>
      <c r="DJ77" s="20"/>
      <c r="DK77" s="19" t="str">
        <f t="shared" si="404"/>
        <v xml:space="preserve"> </v>
      </c>
      <c r="DL77" s="31"/>
      <c r="DM77" s="31"/>
      <c r="DN77" s="20"/>
      <c r="DO77" s="19" t="str">
        <f t="shared" ref="DO77:DO79" si="470">IF(DM77&lt;=0," ",IF(DL77&lt;=0," ",IF(DM77/DL77*100&gt;200,"СВ.200",DM77/DL77)))</f>
        <v xml:space="preserve"> </v>
      </c>
      <c r="DP77" s="19" t="str">
        <f t="shared" ref="DP77:DP79" si="471">IF(DN77=0," ",IF(DM77/DN77*100&gt;200,"св.200",DM77/DN77))</f>
        <v xml:space="preserve"> </v>
      </c>
    </row>
    <row r="78" spans="1:120" s="59" customFormat="1" ht="15.75" customHeight="1" outlineLevel="1" x14ac:dyDescent="0.25">
      <c r="A78" s="11">
        <v>62</v>
      </c>
      <c r="B78" s="5" t="s">
        <v>93</v>
      </c>
      <c r="C78" s="18">
        <f t="shared" si="423"/>
        <v>2652355.1900000004</v>
      </c>
      <c r="D78" s="18">
        <f t="shared" si="423"/>
        <v>573361.93999999994</v>
      </c>
      <c r="E78" s="18">
        <f t="shared" si="423"/>
        <v>595062.18999999994</v>
      </c>
      <c r="F78" s="19">
        <f t="shared" si="429"/>
        <v>0.21617087415807226</v>
      </c>
      <c r="G78" s="19">
        <f t="shared" si="430"/>
        <v>0.96353280318482337</v>
      </c>
      <c r="H78" s="10">
        <f t="shared" si="424"/>
        <v>1565000.37</v>
      </c>
      <c r="I78" s="14">
        <f t="shared" si="424"/>
        <v>488262.58999999997</v>
      </c>
      <c r="J78" s="10">
        <f t="shared" si="424"/>
        <v>501844.07</v>
      </c>
      <c r="K78" s="19">
        <f t="shared" si="431"/>
        <v>0.31198880163843024</v>
      </c>
      <c r="L78" s="19">
        <f t="shared" si="432"/>
        <v>0.9729368526761708</v>
      </c>
      <c r="M78" s="31">
        <v>630000.37</v>
      </c>
      <c r="N78" s="31">
        <v>302669.40999999997</v>
      </c>
      <c r="O78" s="31">
        <v>271246.65000000002</v>
      </c>
      <c r="P78" s="19">
        <f t="shared" si="433"/>
        <v>0.48042735276488802</v>
      </c>
      <c r="Q78" s="19">
        <f t="shared" si="434"/>
        <v>1.1158457072188723</v>
      </c>
      <c r="R78" s="31"/>
      <c r="S78" s="31"/>
      <c r="T78" s="20"/>
      <c r="U78" s="19" t="str">
        <f t="shared" si="435"/>
        <v xml:space="preserve"> </v>
      </c>
      <c r="V78" s="19" t="str">
        <f t="shared" si="436"/>
        <v xml:space="preserve"> </v>
      </c>
      <c r="W78" s="31">
        <v>0</v>
      </c>
      <c r="X78" s="31">
        <v>0</v>
      </c>
      <c r="Y78" s="6"/>
      <c r="Z78" s="19" t="str">
        <f t="shared" si="437"/>
        <v xml:space="preserve"> </v>
      </c>
      <c r="AA78" s="19" t="str">
        <f t="shared" ref="AA78:AA79" si="472">IF(Y78=0," ",IF(X78/Y78*100&gt;200,"св.200",X78/Y78))</f>
        <v xml:space="preserve"> </v>
      </c>
      <c r="AB78" s="31">
        <v>100000</v>
      </c>
      <c r="AC78" s="31">
        <v>6006.04</v>
      </c>
      <c r="AD78" s="31">
        <v>3982.22</v>
      </c>
      <c r="AE78" s="19">
        <f t="shared" si="438"/>
        <v>6.00604E-2</v>
      </c>
      <c r="AF78" s="19">
        <f t="shared" si="439"/>
        <v>1.5082140112801403</v>
      </c>
      <c r="AG78" s="31">
        <v>835000</v>
      </c>
      <c r="AH78" s="31">
        <v>179587.14</v>
      </c>
      <c r="AI78" s="31">
        <v>226615.2</v>
      </c>
      <c r="AJ78" s="19">
        <f t="shared" si="440"/>
        <v>0.21507441916167666</v>
      </c>
      <c r="AK78" s="19">
        <f t="shared" si="441"/>
        <v>0.7924761445834172</v>
      </c>
      <c r="AL78" s="31"/>
      <c r="AM78" s="31"/>
      <c r="AN78" s="20"/>
      <c r="AO78" s="19" t="str">
        <f t="shared" si="442"/>
        <v xml:space="preserve"> </v>
      </c>
      <c r="AP78" s="19" t="str">
        <f t="shared" si="443"/>
        <v xml:space="preserve"> </v>
      </c>
      <c r="AQ78" s="6">
        <f t="shared" si="444"/>
        <v>1087354.82</v>
      </c>
      <c r="AR78" s="6">
        <f t="shared" si="445"/>
        <v>85099.35</v>
      </c>
      <c r="AS78" s="6">
        <f t="shared" si="446"/>
        <v>93218.12</v>
      </c>
      <c r="AT78" s="19">
        <f t="shared" si="376"/>
        <v>7.8262723845745216E-2</v>
      </c>
      <c r="AU78" s="19">
        <f t="shared" si="377"/>
        <v>0.91290566683816421</v>
      </c>
      <c r="AV78" s="31"/>
      <c r="AW78" s="31"/>
      <c r="AX78" s="6"/>
      <c r="AY78" s="19" t="str">
        <f t="shared" si="447"/>
        <v xml:space="preserve"> </v>
      </c>
      <c r="AZ78" s="19" t="str">
        <f t="shared" si="448"/>
        <v xml:space="preserve"> </v>
      </c>
      <c r="BA78" s="31">
        <v>0</v>
      </c>
      <c r="BB78" s="31">
        <v>0</v>
      </c>
      <c r="BC78" s="20"/>
      <c r="BD78" s="19" t="str">
        <f t="shared" si="449"/>
        <v xml:space="preserve"> </v>
      </c>
      <c r="BE78" s="19" t="str">
        <f t="shared" si="450"/>
        <v xml:space="preserve"> </v>
      </c>
      <c r="BF78" s="31">
        <v>63142.32</v>
      </c>
      <c r="BG78" s="31">
        <v>26309.35</v>
      </c>
      <c r="BH78" s="31">
        <v>31308.12</v>
      </c>
      <c r="BI78" s="19">
        <f t="shared" si="451"/>
        <v>0.41666745852860648</v>
      </c>
      <c r="BJ78" s="19">
        <f t="shared" ref="BJ78:BJ79" si="473">IF(BH78=0," ",IF(BG78/BH78*100&gt;200,"св.200",BG78/BH78))</f>
        <v>0.84033630891921962</v>
      </c>
      <c r="BK78" s="31"/>
      <c r="BL78" s="31"/>
      <c r="BM78" s="20"/>
      <c r="BN78" s="19" t="str">
        <f t="shared" si="452"/>
        <v xml:space="preserve"> </v>
      </c>
      <c r="BO78" s="19" t="str">
        <f t="shared" si="453"/>
        <v xml:space="preserve"> </v>
      </c>
      <c r="BP78" s="31"/>
      <c r="BQ78" s="31"/>
      <c r="BR78" s="20"/>
      <c r="BS78" s="19" t="str">
        <f t="shared" si="454"/>
        <v xml:space="preserve"> </v>
      </c>
      <c r="BT78" s="19" t="str">
        <f t="shared" si="455"/>
        <v xml:space="preserve"> </v>
      </c>
      <c r="BU78" s="31">
        <v>140000</v>
      </c>
      <c r="BV78" s="31">
        <v>28790</v>
      </c>
      <c r="BW78" s="31">
        <v>61910</v>
      </c>
      <c r="BX78" s="19">
        <f t="shared" si="456"/>
        <v>0.20564285714285716</v>
      </c>
      <c r="BY78" s="19">
        <f t="shared" si="457"/>
        <v>0.46502988208690033</v>
      </c>
      <c r="BZ78" s="31"/>
      <c r="CA78" s="31"/>
      <c r="CB78" s="6"/>
      <c r="CC78" s="19" t="str">
        <f t="shared" si="458"/>
        <v xml:space="preserve"> </v>
      </c>
      <c r="CD78" s="19" t="str">
        <f>IF(CA78=0," ",IF(CA78/CB78*100&gt;200,"св.200",CA78/CB78))</f>
        <v xml:space="preserve"> </v>
      </c>
      <c r="CE78" s="18">
        <f t="shared" si="427"/>
        <v>884212.5</v>
      </c>
      <c r="CF78" s="18">
        <f t="shared" si="428"/>
        <v>30000</v>
      </c>
      <c r="CG78" s="31"/>
      <c r="CH78" s="19">
        <f t="shared" si="460"/>
        <v>3.3928495695322108E-2</v>
      </c>
      <c r="CI78" s="19" t="str">
        <f t="shared" si="461"/>
        <v xml:space="preserve"> </v>
      </c>
      <c r="CJ78" s="31"/>
      <c r="CK78" s="31"/>
      <c r="CL78" s="20"/>
      <c r="CM78" s="19" t="str">
        <f t="shared" si="462"/>
        <v xml:space="preserve"> </v>
      </c>
      <c r="CN78" s="19" t="str">
        <f t="shared" si="463"/>
        <v xml:space="preserve"> </v>
      </c>
      <c r="CO78" s="31">
        <v>884212.5</v>
      </c>
      <c r="CP78" s="31">
        <v>30000</v>
      </c>
      <c r="CQ78" s="20"/>
      <c r="CR78" s="19">
        <f t="shared" si="464"/>
        <v>3.3928495695322108E-2</v>
      </c>
      <c r="CS78" s="19" t="str">
        <f t="shared" si="465"/>
        <v xml:space="preserve"> </v>
      </c>
      <c r="CT78" s="31"/>
      <c r="CU78" s="31"/>
      <c r="CV78" s="20"/>
      <c r="CW78" s="19" t="str">
        <f t="shared" si="419"/>
        <v xml:space="preserve"> </v>
      </c>
      <c r="CX78" s="19" t="str">
        <f t="shared" si="420"/>
        <v xml:space="preserve"> </v>
      </c>
      <c r="CY78" s="31"/>
      <c r="CZ78" s="31"/>
      <c r="DA78" s="20"/>
      <c r="DB78" s="19" t="str">
        <f t="shared" si="466"/>
        <v xml:space="preserve"> </v>
      </c>
      <c r="DC78" s="19" t="str">
        <f t="shared" si="467"/>
        <v xml:space="preserve"> </v>
      </c>
      <c r="DD78" s="31"/>
      <c r="DE78" s="31"/>
      <c r="DF78" s="25"/>
      <c r="DG78" s="19" t="str">
        <f t="shared" si="468"/>
        <v xml:space="preserve"> </v>
      </c>
      <c r="DH78" s="19" t="str">
        <f t="shared" si="469"/>
        <v xml:space="preserve"> </v>
      </c>
      <c r="DI78" s="31"/>
      <c r="DJ78" s="20"/>
      <c r="DK78" s="19" t="str">
        <f>IF(DI78=0," ",IF(DI78/DJ78*100&gt;200,"св.200",DI78/DJ78))</f>
        <v xml:space="preserve"> </v>
      </c>
      <c r="DL78" s="31"/>
      <c r="DM78" s="31"/>
      <c r="DN78" s="20"/>
      <c r="DO78" s="19" t="str">
        <f t="shared" si="470"/>
        <v xml:space="preserve"> </v>
      </c>
      <c r="DP78" s="19" t="str">
        <f t="shared" si="471"/>
        <v xml:space="preserve"> </v>
      </c>
    </row>
    <row r="79" spans="1:120" s="59" customFormat="1" ht="15.75" customHeight="1" outlineLevel="1" x14ac:dyDescent="0.25">
      <c r="A79" s="11">
        <v>63</v>
      </c>
      <c r="B79" s="5" t="s">
        <v>18</v>
      </c>
      <c r="C79" s="18">
        <f t="shared" si="423"/>
        <v>1165372.6400000001</v>
      </c>
      <c r="D79" s="18">
        <f t="shared" si="423"/>
        <v>357203.35</v>
      </c>
      <c r="E79" s="18">
        <f t="shared" si="423"/>
        <v>131456.90999999997</v>
      </c>
      <c r="F79" s="19">
        <f t="shared" si="429"/>
        <v>0.30651427512490764</v>
      </c>
      <c r="G79" s="19" t="str">
        <f t="shared" si="430"/>
        <v>св.200</v>
      </c>
      <c r="H79" s="10">
        <f>W79++AG79+M79+AB79+AL79+R79</f>
        <v>785256</v>
      </c>
      <c r="I79" s="14">
        <f>X79++AH79+N79+AC79+AM79+S79</f>
        <v>200188.71</v>
      </c>
      <c r="J79" s="10">
        <f>O79+T79+Y79+AD79+AI79+3.65</f>
        <v>122354.90999999999</v>
      </c>
      <c r="K79" s="19">
        <f t="shared" si="431"/>
        <v>0.25493432714936276</v>
      </c>
      <c r="L79" s="19">
        <f t="shared" si="432"/>
        <v>1.6361313984048536</v>
      </c>
      <c r="M79" s="31">
        <v>242230</v>
      </c>
      <c r="N79" s="31">
        <v>98479.31</v>
      </c>
      <c r="O79" s="31">
        <v>87444.49</v>
      </c>
      <c r="P79" s="19">
        <f t="shared" si="433"/>
        <v>0.40655290426454194</v>
      </c>
      <c r="Q79" s="19">
        <f t="shared" si="434"/>
        <v>1.1261922849570052</v>
      </c>
      <c r="R79" s="31"/>
      <c r="S79" s="31"/>
      <c r="T79" s="18"/>
      <c r="U79" s="19" t="str">
        <f t="shared" si="435"/>
        <v xml:space="preserve"> </v>
      </c>
      <c r="V79" s="19" t="str">
        <f t="shared" si="436"/>
        <v xml:space="preserve"> </v>
      </c>
      <c r="W79" s="31">
        <v>32340</v>
      </c>
      <c r="X79" s="31">
        <v>0</v>
      </c>
      <c r="Y79" s="18"/>
      <c r="Z79" s="19" t="str">
        <f t="shared" si="437"/>
        <v xml:space="preserve"> </v>
      </c>
      <c r="AA79" s="19" t="str">
        <f t="shared" si="472"/>
        <v xml:space="preserve"> </v>
      </c>
      <c r="AB79" s="31">
        <v>20000</v>
      </c>
      <c r="AC79" s="31">
        <v>5034.74</v>
      </c>
      <c r="AD79" s="31">
        <v>5719.82</v>
      </c>
      <c r="AE79" s="19">
        <f t="shared" si="438"/>
        <v>0.25173699999999999</v>
      </c>
      <c r="AF79" s="19">
        <f t="shared" si="439"/>
        <v>0.88022700015035438</v>
      </c>
      <c r="AG79" s="31">
        <v>490686</v>
      </c>
      <c r="AH79" s="31">
        <v>96674.66</v>
      </c>
      <c r="AI79" s="31">
        <v>29186.95</v>
      </c>
      <c r="AJ79" s="19">
        <f t="shared" si="440"/>
        <v>0.19701939733352899</v>
      </c>
      <c r="AK79" s="19" t="str">
        <f t="shared" si="441"/>
        <v>св.200</v>
      </c>
      <c r="AL79" s="31"/>
      <c r="AM79" s="31"/>
      <c r="AN79" s="18"/>
      <c r="AO79" s="19" t="str">
        <f t="shared" si="442"/>
        <v xml:space="preserve"> </v>
      </c>
      <c r="AP79" s="19" t="str">
        <f t="shared" si="443"/>
        <v xml:space="preserve"> </v>
      </c>
      <c r="AQ79" s="6">
        <f t="shared" si="444"/>
        <v>380116.64</v>
      </c>
      <c r="AR79" s="6">
        <f t="shared" si="445"/>
        <v>157014.64000000001</v>
      </c>
      <c r="AS79" s="6">
        <f t="shared" si="446"/>
        <v>9102</v>
      </c>
      <c r="AT79" s="19">
        <f t="shared" ref="AT79" si="474">IF(AR79&lt;=0," ",IF(AQ79&lt;=0," ",IF(AR79/AQ79*100&gt;200,"СВ.200",AR79/AQ79)))</f>
        <v>0.41306963041660055</v>
      </c>
      <c r="AU79" s="19" t="str">
        <f t="shared" ref="AU79" si="475">IF(AS79=0," ",IF(AR79/AS79*100&gt;200,"св.200",AR79/AS79))</f>
        <v>св.200</v>
      </c>
      <c r="AV79" s="31"/>
      <c r="AW79" s="31"/>
      <c r="AX79" s="18"/>
      <c r="AY79" s="19" t="str">
        <f t="shared" si="447"/>
        <v xml:space="preserve"> </v>
      </c>
      <c r="AZ79" s="19" t="str">
        <f t="shared" si="448"/>
        <v xml:space="preserve"> </v>
      </c>
      <c r="BA79" s="31">
        <v>0</v>
      </c>
      <c r="BB79" s="31">
        <v>0</v>
      </c>
      <c r="BC79" s="18"/>
      <c r="BD79" s="19" t="str">
        <f t="shared" si="449"/>
        <v xml:space="preserve"> </v>
      </c>
      <c r="BE79" s="19" t="str">
        <f t="shared" si="450"/>
        <v xml:space="preserve"> </v>
      </c>
      <c r="BF79" s="31">
        <v>18204</v>
      </c>
      <c r="BG79" s="31">
        <v>9102</v>
      </c>
      <c r="BH79" s="31">
        <v>9102</v>
      </c>
      <c r="BI79" s="19">
        <f t="shared" si="451"/>
        <v>0.5</v>
      </c>
      <c r="BJ79" s="19">
        <f t="shared" si="473"/>
        <v>1</v>
      </c>
      <c r="BK79" s="31"/>
      <c r="BL79" s="31"/>
      <c r="BM79" s="18"/>
      <c r="BN79" s="19" t="str">
        <f t="shared" si="452"/>
        <v xml:space="preserve"> </v>
      </c>
      <c r="BO79" s="19" t="str">
        <f t="shared" si="453"/>
        <v xml:space="preserve"> </v>
      </c>
      <c r="BP79" s="31"/>
      <c r="BQ79" s="31"/>
      <c r="BR79" s="18"/>
      <c r="BS79" s="19" t="str">
        <f t="shared" si="454"/>
        <v xml:space="preserve"> </v>
      </c>
      <c r="BT79" s="19" t="str">
        <f t="shared" si="455"/>
        <v xml:space="preserve"> </v>
      </c>
      <c r="BU79" s="31">
        <v>97912.639999999999</v>
      </c>
      <c r="BV79" s="31">
        <v>47912.639999999999</v>
      </c>
      <c r="BW79" s="18"/>
      <c r="BX79" s="19">
        <f t="shared" si="456"/>
        <v>0.48934070207891445</v>
      </c>
      <c r="BY79" s="19" t="str">
        <f t="shared" si="457"/>
        <v xml:space="preserve"> </v>
      </c>
      <c r="BZ79" s="31"/>
      <c r="CA79" s="31"/>
      <c r="CB79" s="18"/>
      <c r="CC79" s="19" t="str">
        <f t="shared" si="458"/>
        <v xml:space="preserve"> </v>
      </c>
      <c r="CD79" s="19" t="str">
        <f t="shared" si="459"/>
        <v xml:space="preserve"> </v>
      </c>
      <c r="CE79" s="18">
        <f t="shared" si="427"/>
        <v>264000</v>
      </c>
      <c r="CF79" s="18">
        <f t="shared" si="428"/>
        <v>100000</v>
      </c>
      <c r="CG79" s="18"/>
      <c r="CH79" s="19">
        <f t="shared" si="460"/>
        <v>0.37878787878787878</v>
      </c>
      <c r="CI79" s="19" t="str">
        <f t="shared" si="461"/>
        <v xml:space="preserve"> </v>
      </c>
      <c r="CJ79" s="31"/>
      <c r="CK79" s="31"/>
      <c r="CL79" s="18"/>
      <c r="CM79" s="19" t="str">
        <f t="shared" si="462"/>
        <v xml:space="preserve"> </v>
      </c>
      <c r="CN79" s="19" t="str">
        <f t="shared" si="463"/>
        <v xml:space="preserve"> </v>
      </c>
      <c r="CO79" s="31">
        <v>264000</v>
      </c>
      <c r="CP79" s="31">
        <v>100000</v>
      </c>
      <c r="CQ79" s="18"/>
      <c r="CR79" s="19">
        <f t="shared" si="464"/>
        <v>0.37878787878787878</v>
      </c>
      <c r="CS79" s="19" t="str">
        <f t="shared" si="465"/>
        <v xml:space="preserve"> </v>
      </c>
      <c r="CT79" s="31"/>
      <c r="CU79" s="31"/>
      <c r="CV79" s="38"/>
      <c r="CW79" s="19" t="str">
        <f t="shared" si="419"/>
        <v xml:space="preserve"> </v>
      </c>
      <c r="CX79" s="19" t="str">
        <f t="shared" si="420"/>
        <v xml:space="preserve"> </v>
      </c>
      <c r="CY79" s="31"/>
      <c r="CZ79" s="31"/>
      <c r="DA79" s="18"/>
      <c r="DB79" s="19" t="str">
        <f t="shared" si="466"/>
        <v xml:space="preserve"> </v>
      </c>
      <c r="DC79" s="19" t="str">
        <f t="shared" si="467"/>
        <v xml:space="preserve"> </v>
      </c>
      <c r="DD79" s="31"/>
      <c r="DE79" s="31"/>
      <c r="DF79" s="18"/>
      <c r="DG79" s="19" t="str">
        <f t="shared" si="468"/>
        <v xml:space="preserve"> </v>
      </c>
      <c r="DH79" s="19" t="str">
        <f t="shared" si="469"/>
        <v xml:space="preserve"> </v>
      </c>
      <c r="DI79" s="31"/>
      <c r="DJ79" s="18"/>
      <c r="DK79" s="19" t="str">
        <f t="shared" si="404"/>
        <v xml:space="preserve"> </v>
      </c>
      <c r="DL79" s="31"/>
      <c r="DM79" s="31"/>
      <c r="DN79" s="45"/>
      <c r="DO79" s="19" t="str">
        <f t="shared" si="470"/>
        <v xml:space="preserve"> </v>
      </c>
      <c r="DP79" s="19" t="str">
        <f t="shared" si="471"/>
        <v xml:space="preserve"> </v>
      </c>
    </row>
    <row r="80" spans="1:120" s="58" customFormat="1" ht="32.1" customHeight="1" x14ac:dyDescent="0.25">
      <c r="A80" s="12"/>
      <c r="B80" s="4" t="s">
        <v>148</v>
      </c>
      <c r="C80" s="24">
        <f>SUM(C81:C83)</f>
        <v>16162778.640000001</v>
      </c>
      <c r="D80" s="24">
        <f>SUM(D81:D83)</f>
        <v>6560396.330000001</v>
      </c>
      <c r="E80" s="24">
        <f>SUM(E81:E83)</f>
        <v>7607047.9499999993</v>
      </c>
      <c r="F80" s="16">
        <f t="shared" si="359"/>
        <v>0.40589532753756757</v>
      </c>
      <c r="G80" s="16">
        <f t="shared" si="360"/>
        <v>0.86241027703788853</v>
      </c>
      <c r="H80" s="15">
        <f>SUM(H81:H83)</f>
        <v>15210875.640000001</v>
      </c>
      <c r="I80" s="15">
        <f>SUM(I81:I83)</f>
        <v>6193106.6400000006</v>
      </c>
      <c r="J80" s="15">
        <f>SUM(J81:J83)</f>
        <v>6873944.4699999988</v>
      </c>
      <c r="K80" s="16">
        <f t="shared" si="362"/>
        <v>0.40714990948410651</v>
      </c>
      <c r="L80" s="16">
        <f t="shared" si="363"/>
        <v>0.90095383618948577</v>
      </c>
      <c r="M80" s="15">
        <f>SUM(M81:M83)</f>
        <v>11667120</v>
      </c>
      <c r="N80" s="15">
        <f>SUM(N81:N83)</f>
        <v>5308253.5500000007</v>
      </c>
      <c r="O80" s="15">
        <f>SUM(O81:O83)</f>
        <v>5839223.8700000001</v>
      </c>
      <c r="P80" s="16">
        <f t="shared" si="364"/>
        <v>0.45497548238125612</v>
      </c>
      <c r="Q80" s="16">
        <f t="shared" si="365"/>
        <v>0.90906833993333447</v>
      </c>
      <c r="R80" s="15">
        <f>SUM(R81:R83)</f>
        <v>850755.64</v>
      </c>
      <c r="S80" s="15">
        <f>SUM(S81:S83)</f>
        <v>345971.62</v>
      </c>
      <c r="T80" s="15">
        <f>SUM(T81:T83)</f>
        <v>388169.55</v>
      </c>
      <c r="U80" s="16">
        <f t="shared" si="366"/>
        <v>0.40666391585720196</v>
      </c>
      <c r="V80" s="16">
        <f t="shared" si="367"/>
        <v>0.89128995306303649</v>
      </c>
      <c r="W80" s="15">
        <f>SUM(W81:W83)</f>
        <v>0</v>
      </c>
      <c r="X80" s="15">
        <f>SUM(X81:X83)</f>
        <v>0</v>
      </c>
      <c r="Y80" s="15">
        <f>SUM(Y81:Y83)</f>
        <v>1158.25</v>
      </c>
      <c r="Z80" s="16" t="str">
        <f t="shared" si="368"/>
        <v xml:space="preserve"> </v>
      </c>
      <c r="AA80" s="16">
        <f t="shared" si="369"/>
        <v>0</v>
      </c>
      <c r="AB80" s="15">
        <f>SUM(AB81:AB83)</f>
        <v>468000</v>
      </c>
      <c r="AC80" s="15">
        <f>SUM(AC81:AC83)</f>
        <v>40722.870000000003</v>
      </c>
      <c r="AD80" s="15">
        <f>SUM(AD81:AD83)</f>
        <v>18085.7</v>
      </c>
      <c r="AE80" s="16">
        <f t="shared" si="370"/>
        <v>8.7014679487179489E-2</v>
      </c>
      <c r="AF80" s="16" t="str">
        <f t="shared" si="371"/>
        <v>св.200</v>
      </c>
      <c r="AG80" s="15">
        <f>SUM(AG81:AG83)</f>
        <v>2225000</v>
      </c>
      <c r="AH80" s="15">
        <f>SUM(AH81:AH83)</f>
        <v>498158.6</v>
      </c>
      <c r="AI80" s="15">
        <f>SUM(AI81:AI83)</f>
        <v>627307.1</v>
      </c>
      <c r="AJ80" s="16">
        <f t="shared" si="372"/>
        <v>0.22389150561797752</v>
      </c>
      <c r="AK80" s="16">
        <f t="shared" si="373"/>
        <v>0.79412236845398365</v>
      </c>
      <c r="AL80" s="15">
        <f>SUM(AL81:AL83)</f>
        <v>0</v>
      </c>
      <c r="AM80" s="15">
        <f>SUM(AM81:AM83)</f>
        <v>0</v>
      </c>
      <c r="AN80" s="15">
        <f>SUM(AN81:AN83)</f>
        <v>0</v>
      </c>
      <c r="AO80" s="16" t="str">
        <f t="shared" ref="AO80:AO84" si="476">IF(AM80&lt;=0," ",IF(AL80&lt;=0," ",IF(AM80/AL80*100&gt;200,"СВ.200",AM80/AL80)))</f>
        <v xml:space="preserve"> </v>
      </c>
      <c r="AP80" s="16" t="str">
        <f t="shared" si="374"/>
        <v xml:space="preserve"> </v>
      </c>
      <c r="AQ80" s="15">
        <f>SUM(AQ81:AQ83)</f>
        <v>951903</v>
      </c>
      <c r="AR80" s="15">
        <f>SUM(AR81:AR83)</f>
        <v>367289.69000000006</v>
      </c>
      <c r="AS80" s="15">
        <f>SUM(AS81:AS83)</f>
        <v>733103.48</v>
      </c>
      <c r="AT80" s="16">
        <f t="shared" si="376"/>
        <v>0.38584781222456493</v>
      </c>
      <c r="AU80" s="16">
        <f t="shared" si="377"/>
        <v>0.50100661096302535</v>
      </c>
      <c r="AV80" s="15">
        <f>SUM(AV81:AV83)</f>
        <v>100000</v>
      </c>
      <c r="AW80" s="15">
        <f>SUM(AW81:AW83)</f>
        <v>486.45</v>
      </c>
      <c r="AX80" s="15">
        <f>SUM(AX81:AX83)</f>
        <v>48332.87</v>
      </c>
      <c r="AY80" s="16">
        <f t="shared" si="378"/>
        <v>4.8644999999999999E-3</v>
      </c>
      <c r="AZ80" s="16">
        <f t="shared" si="379"/>
        <v>1.0064579239759609E-2</v>
      </c>
      <c r="BA80" s="15">
        <f>SUM(BA81:BA83)</f>
        <v>2003</v>
      </c>
      <c r="BB80" s="15">
        <f>SUM(BB81:BB83)</f>
        <v>2003</v>
      </c>
      <c r="BC80" s="17">
        <f>SUM(BC81:BC83)</f>
        <v>0</v>
      </c>
      <c r="BD80" s="16">
        <f t="shared" si="381"/>
        <v>1</v>
      </c>
      <c r="BE80" s="16" t="str">
        <f t="shared" si="382"/>
        <v xml:space="preserve"> </v>
      </c>
      <c r="BF80" s="15">
        <f>SUM(BF81:BF83)</f>
        <v>0</v>
      </c>
      <c r="BG80" s="15">
        <f>SUM(BG81:BG83)</f>
        <v>0</v>
      </c>
      <c r="BH80" s="17">
        <f>SUM(BH81:BH83)</f>
        <v>310982.21000000002</v>
      </c>
      <c r="BI80" s="16" t="str">
        <f t="shared" si="383"/>
        <v xml:space="preserve"> </v>
      </c>
      <c r="BJ80" s="16">
        <f t="shared" si="384"/>
        <v>0</v>
      </c>
      <c r="BK80" s="15">
        <f>SUM(BK81:BK83)</f>
        <v>0</v>
      </c>
      <c r="BL80" s="15">
        <f>SUM(BL81:BL83)</f>
        <v>0</v>
      </c>
      <c r="BM80" s="17">
        <f>SUM(BM81:BM83)</f>
        <v>0</v>
      </c>
      <c r="BN80" s="16" t="str">
        <f t="shared" si="385"/>
        <v xml:space="preserve"> </v>
      </c>
      <c r="BO80" s="16" t="str">
        <f t="shared" si="386"/>
        <v xml:space="preserve"> </v>
      </c>
      <c r="BP80" s="15">
        <f>SUM(BP81:BP83)</f>
        <v>0</v>
      </c>
      <c r="BQ80" s="15">
        <f>SUM(BQ81:BQ83)</f>
        <v>0</v>
      </c>
      <c r="BR80" s="15">
        <f>SUM(BR81:BR83)</f>
        <v>0</v>
      </c>
      <c r="BS80" s="16" t="str">
        <f t="shared" si="387"/>
        <v xml:space="preserve"> </v>
      </c>
      <c r="BT80" s="16" t="str">
        <f t="shared" si="388"/>
        <v xml:space="preserve"> </v>
      </c>
      <c r="BU80" s="15">
        <f>SUM(BU81:BU83)</f>
        <v>549900</v>
      </c>
      <c r="BV80" s="15">
        <f>SUM(BV81:BV83)</f>
        <v>142100</v>
      </c>
      <c r="BW80" s="15">
        <f>SUM(BW81:BW83)</f>
        <v>129563</v>
      </c>
      <c r="BX80" s="16">
        <f t="shared" si="389"/>
        <v>0.25841062011274779</v>
      </c>
      <c r="BY80" s="16">
        <f t="shared" si="390"/>
        <v>1.0967637365605922</v>
      </c>
      <c r="BZ80" s="15">
        <f>SUM(BZ81:BZ83)</f>
        <v>0</v>
      </c>
      <c r="CA80" s="15">
        <f>SUM(CA81:CA83)</f>
        <v>0</v>
      </c>
      <c r="CB80" s="15">
        <f>SUM(CB81:CB83)</f>
        <v>0</v>
      </c>
      <c r="CC80" s="16" t="str">
        <f t="shared" ref="CC80:CC106" si="477">IF(CA80&lt;=0," ",IF(BZ80&lt;=0," ",IF(CA80/BZ80*100&gt;200,"СВ.200",CA80/BZ80)))</f>
        <v xml:space="preserve"> </v>
      </c>
      <c r="CD80" s="16" t="str">
        <f t="shared" si="391"/>
        <v xml:space="preserve"> </v>
      </c>
      <c r="CE80" s="24">
        <f>SUM(CE81:CE83)</f>
        <v>70000</v>
      </c>
      <c r="CF80" s="24">
        <f>SUM(CF81:CF83)</f>
        <v>43366.01</v>
      </c>
      <c r="CG80" s="34">
        <f>SUM(CG81:CG83)</f>
        <v>126032.6</v>
      </c>
      <c r="CH80" s="16">
        <f t="shared" si="394"/>
        <v>0.61951442857142858</v>
      </c>
      <c r="CI80" s="16">
        <f t="shared" si="417"/>
        <v>0.34408565720297762</v>
      </c>
      <c r="CJ80" s="15">
        <f>SUM(CJ81:CJ83)</f>
        <v>70000</v>
      </c>
      <c r="CK80" s="15">
        <f>SUM(CK81:CK83)</f>
        <v>43366.01</v>
      </c>
      <c r="CL80" s="17">
        <f>SUM(CL81:CL83)</f>
        <v>126032.6</v>
      </c>
      <c r="CM80" s="16">
        <f t="shared" si="395"/>
        <v>0.61951442857142858</v>
      </c>
      <c r="CN80" s="16">
        <f t="shared" si="418"/>
        <v>0.34408565720297762</v>
      </c>
      <c r="CO80" s="15">
        <f>SUM(CO81:CO83)</f>
        <v>0</v>
      </c>
      <c r="CP80" s="15">
        <f>SUM(CP81:CP83)</f>
        <v>0</v>
      </c>
      <c r="CQ80" s="17">
        <f>SUM(CQ81:CQ83)</f>
        <v>0</v>
      </c>
      <c r="CR80" s="16" t="str">
        <f t="shared" si="397"/>
        <v xml:space="preserve"> </v>
      </c>
      <c r="CS80" s="16" t="str">
        <f t="shared" si="398"/>
        <v xml:space="preserve"> </v>
      </c>
      <c r="CT80" s="15">
        <f>SUM(CT81:CT83)</f>
        <v>0</v>
      </c>
      <c r="CU80" s="15">
        <f>SUM(CU81:CU83)</f>
        <v>0</v>
      </c>
      <c r="CV80" s="17">
        <f t="shared" ref="CV80" si="478">SUM(CV81:CV83)</f>
        <v>0</v>
      </c>
      <c r="CW80" s="43" t="str">
        <f t="shared" si="419"/>
        <v xml:space="preserve"> </v>
      </c>
      <c r="CX80" s="43" t="str">
        <f t="shared" si="420"/>
        <v xml:space="preserve"> </v>
      </c>
      <c r="CY80" s="15">
        <f>SUM(CY81:CY83)</f>
        <v>0</v>
      </c>
      <c r="CZ80" s="15">
        <f>SUM(CZ81:CZ83)</f>
        <v>0</v>
      </c>
      <c r="DA80" s="15">
        <f>SUM(DA81:DA83)</f>
        <v>0</v>
      </c>
      <c r="DB80" s="16" t="str">
        <f t="shared" si="400"/>
        <v xml:space="preserve"> </v>
      </c>
      <c r="DC80" s="16" t="str">
        <f t="shared" si="401"/>
        <v xml:space="preserve"> </v>
      </c>
      <c r="DD80" s="15">
        <f>SUM(DD81:DD83)</f>
        <v>130000</v>
      </c>
      <c r="DE80" s="15">
        <f>SUM(DE81:DE83)</f>
        <v>130000</v>
      </c>
      <c r="DF80" s="15">
        <f>SUM(DF81:DF83)</f>
        <v>0</v>
      </c>
      <c r="DG80" s="16">
        <f t="shared" si="402"/>
        <v>1</v>
      </c>
      <c r="DH80" s="16" t="str">
        <f t="shared" si="403"/>
        <v xml:space="preserve"> </v>
      </c>
      <c r="DI80" s="15">
        <f>SUM(DI81:DI83)</f>
        <v>0</v>
      </c>
      <c r="DJ80" s="15">
        <f>SUM(DJ81:DJ83)</f>
        <v>0</v>
      </c>
      <c r="DK80" s="16" t="str">
        <f t="shared" ref="DK80:DK82" si="479">IF(DI80=0," ",IF(DI80/DJ80*100&gt;200,"св.200",DI80/DJ80))</f>
        <v xml:space="preserve"> </v>
      </c>
      <c r="DL80" s="15">
        <f>SUM(DL81:DL83)</f>
        <v>100000</v>
      </c>
      <c r="DM80" s="15">
        <f>SUM(DM81:DM83)</f>
        <v>49334.23</v>
      </c>
      <c r="DN80" s="15">
        <f>SUM(DN81:DN83)</f>
        <v>118192.80000000002</v>
      </c>
      <c r="DO80" s="16">
        <f t="shared" si="405"/>
        <v>0.49334230000000001</v>
      </c>
      <c r="DP80" s="16">
        <f t="shared" si="406"/>
        <v>0.41740469808651626</v>
      </c>
    </row>
    <row r="81" spans="1:120" s="59" customFormat="1" ht="15.75" customHeight="1" outlineLevel="1" x14ac:dyDescent="0.25">
      <c r="A81" s="11">
        <v>64</v>
      </c>
      <c r="B81" s="5" t="s">
        <v>52</v>
      </c>
      <c r="C81" s="18">
        <f t="shared" ref="C81:E83" si="480">H81+AQ81</f>
        <v>14532775.640000001</v>
      </c>
      <c r="D81" s="18">
        <f t="shared" si="480"/>
        <v>6094574.7800000012</v>
      </c>
      <c r="E81" s="18">
        <f t="shared" si="480"/>
        <v>6909716.0699999994</v>
      </c>
      <c r="F81" s="19">
        <f t="shared" si="359"/>
        <v>0.41936756824520832</v>
      </c>
      <c r="G81" s="19">
        <f t="shared" si="360"/>
        <v>0.88202969821884469</v>
      </c>
      <c r="H81" s="10">
        <f t="shared" ref="H81:J83" si="481">W81++AG81+M81+AB81+AL81+R81</f>
        <v>13716875.640000001</v>
      </c>
      <c r="I81" s="14">
        <f t="shared" si="481"/>
        <v>5862288.0900000008</v>
      </c>
      <c r="J81" s="10">
        <f t="shared" si="481"/>
        <v>6557652.6199999992</v>
      </c>
      <c r="K81" s="19">
        <f t="shared" si="362"/>
        <v>0.42737779679979665</v>
      </c>
      <c r="L81" s="19">
        <f t="shared" si="363"/>
        <v>0.89396136540090188</v>
      </c>
      <c r="M81" s="31">
        <v>11516120</v>
      </c>
      <c r="N81" s="6">
        <v>5227988.6500000004</v>
      </c>
      <c r="O81" s="6">
        <v>5767620.2999999998</v>
      </c>
      <c r="P81" s="19">
        <f t="shared" si="364"/>
        <v>0.45397135927725663</v>
      </c>
      <c r="Q81" s="19">
        <f t="shared" si="365"/>
        <v>0.90643772961267932</v>
      </c>
      <c r="R81" s="31">
        <v>850755.64</v>
      </c>
      <c r="S81" s="6">
        <v>345971.62</v>
      </c>
      <c r="T81" s="31">
        <v>388169.55</v>
      </c>
      <c r="U81" s="19">
        <f t="shared" si="366"/>
        <v>0.40666391585720196</v>
      </c>
      <c r="V81" s="19">
        <f t="shared" si="367"/>
        <v>0.89128995306303649</v>
      </c>
      <c r="W81" s="31">
        <v>0</v>
      </c>
      <c r="X81" s="6">
        <v>0</v>
      </c>
      <c r="Y81" s="6">
        <v>1150.1500000000001</v>
      </c>
      <c r="Z81" s="19" t="str">
        <f t="shared" si="368"/>
        <v xml:space="preserve"> </v>
      </c>
      <c r="AA81" s="19">
        <f t="shared" si="369"/>
        <v>0</v>
      </c>
      <c r="AB81" s="31">
        <v>310000</v>
      </c>
      <c r="AC81" s="6">
        <v>19335.580000000002</v>
      </c>
      <c r="AD81" s="31">
        <v>15622.97</v>
      </c>
      <c r="AE81" s="19">
        <f t="shared" si="370"/>
        <v>6.2372838709677428E-2</v>
      </c>
      <c r="AF81" s="19">
        <f t="shared" si="371"/>
        <v>1.2376379139177764</v>
      </c>
      <c r="AG81" s="31">
        <v>1040000</v>
      </c>
      <c r="AH81" s="6">
        <v>268992.24</v>
      </c>
      <c r="AI81" s="31">
        <v>385089.65</v>
      </c>
      <c r="AJ81" s="19">
        <f t="shared" si="372"/>
        <v>0.25864638461538458</v>
      </c>
      <c r="AK81" s="19">
        <f t="shared" si="373"/>
        <v>0.69851848783783199</v>
      </c>
      <c r="AL81" s="31"/>
      <c r="AM81" s="6"/>
      <c r="AN81" s="6"/>
      <c r="AO81" s="19" t="str">
        <f t="shared" si="476"/>
        <v xml:space="preserve"> </v>
      </c>
      <c r="AP81" s="19" t="str">
        <f t="shared" si="374"/>
        <v xml:space="preserve"> </v>
      </c>
      <c r="AQ81" s="6">
        <f>AV81+BA81+BF81+BK81+BP81+BU81+BZ81+CE81+CY81+DD81+DL81+CT81</f>
        <v>815900</v>
      </c>
      <c r="AR81" s="6">
        <f t="shared" ref="AR81" si="482">AW81+BB81+BG81+BL81+BQ81+BV81+CA81+CF81+CZ81+DE81+DM81+CU81+DI81</f>
        <v>232286.69000000003</v>
      </c>
      <c r="AS81" s="6">
        <f t="shared" ref="AS81" si="483">AX81+BC81+BH81+BM81+BR81+BW81+CB81+CG81+DA81+DF81+DN81+CV81+DJ81</f>
        <v>352063.44999999995</v>
      </c>
      <c r="AT81" s="19">
        <f t="shared" si="376"/>
        <v>0.28469995097438416</v>
      </c>
      <c r="AU81" s="19">
        <f t="shared" si="377"/>
        <v>0.65978643906375412</v>
      </c>
      <c r="AV81" s="31">
        <v>100000</v>
      </c>
      <c r="AW81" s="6">
        <v>486.45</v>
      </c>
      <c r="AX81" s="31">
        <v>48332.87</v>
      </c>
      <c r="AY81" s="19">
        <f t="shared" si="378"/>
        <v>4.8644999999999999E-3</v>
      </c>
      <c r="AZ81" s="19">
        <f t="shared" si="379"/>
        <v>1.0064579239759609E-2</v>
      </c>
      <c r="BA81" s="31">
        <v>0</v>
      </c>
      <c r="BB81" s="6">
        <v>0</v>
      </c>
      <c r="BC81" s="20"/>
      <c r="BD81" s="19" t="str">
        <f t="shared" si="381"/>
        <v xml:space="preserve"> </v>
      </c>
      <c r="BE81" s="19" t="str">
        <f t="shared" si="382"/>
        <v xml:space="preserve"> </v>
      </c>
      <c r="BF81" s="31"/>
      <c r="BG81" s="6"/>
      <c r="BH81" s="20"/>
      <c r="BI81" s="19" t="str">
        <f t="shared" si="383"/>
        <v xml:space="preserve"> </v>
      </c>
      <c r="BJ81" s="19" t="str">
        <f t="shared" si="384"/>
        <v xml:space="preserve"> </v>
      </c>
      <c r="BK81" s="31"/>
      <c r="BL81" s="6"/>
      <c r="BM81" s="31"/>
      <c r="BN81" s="19"/>
      <c r="BO81" s="19" t="str">
        <f t="shared" si="386"/>
        <v xml:space="preserve"> </v>
      </c>
      <c r="BP81" s="31"/>
      <c r="BQ81" s="6"/>
      <c r="BR81" s="20"/>
      <c r="BS81" s="19" t="str">
        <f t="shared" si="387"/>
        <v xml:space="preserve"> </v>
      </c>
      <c r="BT81" s="19" t="str">
        <f t="shared" si="388"/>
        <v xml:space="preserve"> </v>
      </c>
      <c r="BU81" s="31">
        <v>545900</v>
      </c>
      <c r="BV81" s="6">
        <v>139100</v>
      </c>
      <c r="BW81" s="31">
        <v>127563</v>
      </c>
      <c r="BX81" s="19">
        <f t="shared" si="389"/>
        <v>0.25480857299871773</v>
      </c>
      <c r="BY81" s="19">
        <f t="shared" si="390"/>
        <v>1.0904415857262686</v>
      </c>
      <c r="BZ81" s="31"/>
      <c r="CA81" s="6"/>
      <c r="CB81" s="20"/>
      <c r="CC81" s="19" t="str">
        <f t="shared" si="477"/>
        <v xml:space="preserve"> </v>
      </c>
      <c r="CD81" s="19" t="str">
        <f t="shared" si="391"/>
        <v xml:space="preserve"> </v>
      </c>
      <c r="CE81" s="18">
        <f t="shared" ref="CE81:CE83" si="484">CJ81+CO81</f>
        <v>70000</v>
      </c>
      <c r="CF81" s="18">
        <f t="shared" ref="CF81:CF83" si="485">CK81+CP81</f>
        <v>43366.01</v>
      </c>
      <c r="CG81" s="6">
        <v>126032.6</v>
      </c>
      <c r="CH81" s="19">
        <f t="shared" si="394"/>
        <v>0.61951442857142858</v>
      </c>
      <c r="CI81" s="19">
        <f t="shared" si="417"/>
        <v>0.34408565720297762</v>
      </c>
      <c r="CJ81" s="31">
        <v>70000</v>
      </c>
      <c r="CK81" s="6">
        <v>43366.01</v>
      </c>
      <c r="CL81" s="20">
        <v>126032.6</v>
      </c>
      <c r="CM81" s="19">
        <f t="shared" si="395"/>
        <v>0.61951442857142858</v>
      </c>
      <c r="CN81" s="19">
        <f t="shared" si="418"/>
        <v>0.34408565720297762</v>
      </c>
      <c r="CO81" s="31"/>
      <c r="CP81" s="6"/>
      <c r="CQ81" s="20"/>
      <c r="CR81" s="19" t="str">
        <f t="shared" si="397"/>
        <v xml:space="preserve"> </v>
      </c>
      <c r="CS81" s="19" t="str">
        <f t="shared" si="398"/>
        <v xml:space="preserve"> </v>
      </c>
      <c r="CT81" s="31"/>
      <c r="CU81" s="6"/>
      <c r="CV81" s="20"/>
      <c r="CW81" s="19" t="str">
        <f t="shared" si="419"/>
        <v xml:space="preserve"> </v>
      </c>
      <c r="CX81" s="19" t="str">
        <f t="shared" si="420"/>
        <v xml:space="preserve"> </v>
      </c>
      <c r="CY81" s="31"/>
      <c r="CZ81" s="6"/>
      <c r="DA81" s="20"/>
      <c r="DB81" s="19" t="str">
        <f t="shared" si="400"/>
        <v xml:space="preserve"> </v>
      </c>
      <c r="DC81" s="19" t="str">
        <f t="shared" si="401"/>
        <v xml:space="preserve"> </v>
      </c>
      <c r="DD81" s="31"/>
      <c r="DE81" s="6"/>
      <c r="DF81" s="25"/>
      <c r="DG81" s="19" t="str">
        <f t="shared" si="402"/>
        <v xml:space="preserve"> </v>
      </c>
      <c r="DH81" s="19" t="str">
        <f t="shared" si="403"/>
        <v xml:space="preserve"> </v>
      </c>
      <c r="DI81" s="6"/>
      <c r="DJ81" s="20"/>
      <c r="DK81" s="19" t="str">
        <f t="shared" si="479"/>
        <v xml:space="preserve"> </v>
      </c>
      <c r="DL81" s="31">
        <v>100000</v>
      </c>
      <c r="DM81" s="6">
        <v>49334.23</v>
      </c>
      <c r="DN81" s="6">
        <v>50134.98</v>
      </c>
      <c r="DO81" s="19">
        <f t="shared" si="405"/>
        <v>0.49334230000000001</v>
      </c>
      <c r="DP81" s="19">
        <f t="shared" si="406"/>
        <v>0.98402811769347465</v>
      </c>
    </row>
    <row r="82" spans="1:120" s="59" customFormat="1" ht="17.25" customHeight="1" outlineLevel="1" x14ac:dyDescent="0.25">
      <c r="A82" s="11">
        <v>65</v>
      </c>
      <c r="B82" s="5" t="s">
        <v>42</v>
      </c>
      <c r="C82" s="18">
        <f t="shared" si="480"/>
        <v>205000</v>
      </c>
      <c r="D82" s="18">
        <f t="shared" si="480"/>
        <v>60325.45</v>
      </c>
      <c r="E82" s="18">
        <f t="shared" si="480"/>
        <v>80665.56</v>
      </c>
      <c r="F82" s="19">
        <f>IF(D82&lt;=0," ",IF(D82/C82*100&gt;200,"СВ.200",D82/C82))</f>
        <v>0.29427048780487802</v>
      </c>
      <c r="G82" s="19">
        <f>IF(E82=0," ",IF(D82/E82*100&gt;200,"св.200",D82/E82))</f>
        <v>0.74784641673596508</v>
      </c>
      <c r="H82" s="10">
        <f t="shared" si="481"/>
        <v>201000</v>
      </c>
      <c r="I82" s="14">
        <f t="shared" si="481"/>
        <v>57325.45</v>
      </c>
      <c r="J82" s="10">
        <f t="shared" si="481"/>
        <v>78665.56</v>
      </c>
      <c r="K82" s="19">
        <f>IF(I82&lt;=0," ",IF(I82/H82*100&gt;200,"СВ.200",I82/H82))</f>
        <v>0.28520124378109452</v>
      </c>
      <c r="L82" s="19">
        <f>IF(J82=0," ",IF(I82/J82*100&gt;200,"св.200",I82/J82))</f>
        <v>0.72872359899300276</v>
      </c>
      <c r="M82" s="31">
        <v>46000</v>
      </c>
      <c r="N82" s="31">
        <v>29265.87</v>
      </c>
      <c r="O82" s="31">
        <v>14599.32</v>
      </c>
      <c r="P82" s="19">
        <f>IF(N82&lt;=0," ",IF(M82&lt;=0," ",IF(N82/M82*100&gt;200,"СВ.200",N82/M82)))</f>
        <v>0.63621456521739128</v>
      </c>
      <c r="Q82" s="19" t="str">
        <f>IF(O82=0," ",IF(N82/O82*100&gt;200,"св.200",N82/O82))</f>
        <v>св.200</v>
      </c>
      <c r="R82" s="31"/>
      <c r="S82" s="31"/>
      <c r="T82" s="20"/>
      <c r="U82" s="19" t="str">
        <f>IF(S82&lt;=0," ",IF(R82&lt;=0," ",IF(S82/R82*100&gt;200,"СВ.200",S82/R82)))</f>
        <v xml:space="preserve"> </v>
      </c>
      <c r="V82" s="19" t="str">
        <f t="shared" ref="V82:V83" si="486">IF(S82=0," ",IF(S82/T82*100&gt;200,"св.200",S82/T82))</f>
        <v xml:space="preserve"> </v>
      </c>
      <c r="W82" s="31">
        <v>0</v>
      </c>
      <c r="X82" s="31">
        <v>0</v>
      </c>
      <c r="Y82" s="6"/>
      <c r="Z82" s="19" t="str">
        <f>IF(X82&lt;=0," ",IF(W82&lt;=0," ",IF(X82/W82*100&gt;200,"СВ.200",X82/W82)))</f>
        <v xml:space="preserve"> </v>
      </c>
      <c r="AA82" s="19" t="str">
        <f>IF(X82=0," ",IF(X82/Y82*100&gt;200,"св.200",X82/Y82))</f>
        <v xml:space="preserve"> </v>
      </c>
      <c r="AB82" s="31">
        <v>50000</v>
      </c>
      <c r="AC82" s="31">
        <v>12.83</v>
      </c>
      <c r="AD82" s="31">
        <v>-125.06</v>
      </c>
      <c r="AE82" s="19">
        <f>IF(AC82&lt;=0," ",IF(AB82&lt;=0," ",IF(AC82/AB82*100&gt;200,"СВ.200",AC82/AB82)))</f>
        <v>2.566E-4</v>
      </c>
      <c r="AF82" s="19">
        <f>IF(AD82=0," ",IF(AC82/AD82*100&gt;200,"св.200",AC82/AD82))</f>
        <v>-0.10259075643691028</v>
      </c>
      <c r="AG82" s="31">
        <v>105000</v>
      </c>
      <c r="AH82" s="31">
        <v>28046.75</v>
      </c>
      <c r="AI82" s="31">
        <v>64191.3</v>
      </c>
      <c r="AJ82" s="19">
        <f>IF(AH82&lt;=0," ",IF(AG82&lt;=0," ",IF(AH82/AG82*100&gt;200,"СВ.200",AH82/AG82)))</f>
        <v>0.26711190476190477</v>
      </c>
      <c r="AK82" s="19">
        <f>IF(AI82=0," ",IF(AH82/AI82*100&gt;200,"св.200",AH82/AI82))</f>
        <v>0.43692447418886982</v>
      </c>
      <c r="AL82" s="31"/>
      <c r="AM82" s="31"/>
      <c r="AN82" s="31"/>
      <c r="AO82" s="19" t="str">
        <f>IF(AM82&lt;=0," ",IF(AL82&lt;=0," ",IF(AM82/AL82*100&gt;200,"СВ.200",AM82/AL82)))</f>
        <v xml:space="preserve"> </v>
      </c>
      <c r="AP82" s="19" t="str">
        <f>IF(AN82=0," ",IF(AM82/AN82*100&gt;200,"св.200",AM82/AN82))</f>
        <v xml:space="preserve"> </v>
      </c>
      <c r="AQ82" s="6">
        <f t="shared" ref="AQ82:AQ83" si="487">AV82+BA82+BF82+BK82+BP82+BU82+BZ82+CE82+CY82+DD82+DL82+CT82</f>
        <v>4000</v>
      </c>
      <c r="AR82" s="6">
        <f t="shared" ref="AR82:AR83" si="488">AW82+BB82+BG82+BL82+BQ82+BV82+CA82+CF82+CZ82+DE82+DM82+CU82+DI82</f>
        <v>3000</v>
      </c>
      <c r="AS82" s="6">
        <f t="shared" ref="AS82:AS83" si="489">AX82+BC82+BH82+BM82+BR82+BW82+CB82+CG82+DA82+DF82+DN82+CV82+DJ82</f>
        <v>2000</v>
      </c>
      <c r="AT82" s="19">
        <f>IF(AR82&lt;=0," ",IF(AQ82&lt;=0," ",IF(AR82/AQ82*100&gt;200,"СВ.200",AR82/AQ82)))</f>
        <v>0.75</v>
      </c>
      <c r="AU82" s="19">
        <f>IF(AS82=0," ",IF(AR82/AS82*100&gt;200,"св.200",AR82/AS82))</f>
        <v>1.5</v>
      </c>
      <c r="AV82" s="31"/>
      <c r="AW82" s="31"/>
      <c r="AX82" s="6"/>
      <c r="AY82" s="19" t="str">
        <f>IF(AW82&lt;=0," ",IF(AV82&lt;=0," ",IF(AW82/AV82*100&gt;200,"СВ.200",AW82/AV82)))</f>
        <v xml:space="preserve"> </v>
      </c>
      <c r="AZ82" s="19" t="str">
        <f>IF(AX82=0," ",IF(AW82/AX82*100&gt;200,"св.200",AW82/AX82))</f>
        <v xml:space="preserve"> </v>
      </c>
      <c r="BA82" s="31">
        <v>0</v>
      </c>
      <c r="BB82" s="31">
        <v>0</v>
      </c>
      <c r="BC82" s="20"/>
      <c r="BD82" s="19" t="str">
        <f>IF(BB82&lt;=0," ",IF(BA82&lt;=0," ",IF(BB82/BA82*100&gt;200,"СВ.200",BB82/BA82)))</f>
        <v xml:space="preserve"> </v>
      </c>
      <c r="BE82" s="19" t="str">
        <f>IF(BC82=0," ",IF(BB82/BC82*100&gt;200,"св.200",BB82/BC82))</f>
        <v xml:space="preserve"> </v>
      </c>
      <c r="BF82" s="31"/>
      <c r="BG82" s="31"/>
      <c r="BH82" s="20"/>
      <c r="BI82" s="19" t="str">
        <f>IF(BG82&lt;=0," ",IF(BF82&lt;=0," ",IF(BG82/BF82*100&gt;200,"СВ.200",BG82/BF82)))</f>
        <v xml:space="preserve"> </v>
      </c>
      <c r="BJ82" s="19" t="str">
        <f>IF(BH82=0," ",IF(BG82/BH82*100&gt;200,"св.200",BG82/BH82))</f>
        <v xml:space="preserve"> </v>
      </c>
      <c r="BK82" s="31"/>
      <c r="BL82" s="31"/>
      <c r="BM82" s="31"/>
      <c r="BN82" s="19"/>
      <c r="BO82" s="19" t="str">
        <f>IF(BM82=0," ",IF(BL82/BM82*100&gt;200,"св.200",BL82/BM82))</f>
        <v xml:space="preserve"> </v>
      </c>
      <c r="BP82" s="31"/>
      <c r="BQ82" s="31"/>
      <c r="BR82" s="20"/>
      <c r="BS82" s="19" t="str">
        <f>IF(BQ82&lt;=0," ",IF(BP82&lt;=0," ",IF(BQ82/BP82*100&gt;200,"СВ.200",BQ82/BP82)))</f>
        <v xml:space="preserve"> </v>
      </c>
      <c r="BT82" s="19" t="str">
        <f>IF(BR82=0," ",IF(BQ82/BR82*100&gt;200,"св.200",BQ82/BR82))</f>
        <v xml:space="preserve"> </v>
      </c>
      <c r="BU82" s="31">
        <v>4000</v>
      </c>
      <c r="BV82" s="31">
        <v>3000</v>
      </c>
      <c r="BW82" s="31">
        <v>2000</v>
      </c>
      <c r="BX82" s="19">
        <f>IF(BV82&lt;=0," ",IF(BU82&lt;=0," ",IF(BV82/BU82*100&gt;200,"СВ.200",BV82/BU82)))</f>
        <v>0.75</v>
      </c>
      <c r="BY82" s="19">
        <f>IF(BW82=0," ",IF(BV82/BW82*100&gt;200,"св.200",BV82/BW82))</f>
        <v>1.5</v>
      </c>
      <c r="BZ82" s="31"/>
      <c r="CA82" s="31"/>
      <c r="CB82" s="20"/>
      <c r="CC82" s="19" t="str">
        <f>IF(CA82&lt;=0," ",IF(BZ82&lt;=0," ",IF(CA82/BZ82*100&gt;200,"СВ.200",CA82/BZ82)))</f>
        <v xml:space="preserve"> </v>
      </c>
      <c r="CD82" s="19" t="str">
        <f>IF(CB82=0," ",IF(CA82/CB82*100&gt;200,"св.200",CA82/CB82))</f>
        <v xml:space="preserve"> </v>
      </c>
      <c r="CE82" s="18">
        <f t="shared" si="484"/>
        <v>0</v>
      </c>
      <c r="CF82" s="18">
        <f t="shared" si="485"/>
        <v>0</v>
      </c>
      <c r="CG82" s="6"/>
      <c r="CH82" s="19" t="str">
        <f>IF(CF82&lt;=0," ",IF(CE82&lt;=0," ",IF(CF82/CE82*100&gt;200,"СВ.200",CF82/CE82)))</f>
        <v xml:space="preserve"> </v>
      </c>
      <c r="CI82" s="19" t="str">
        <f>IF(CG82=0," ",IF(CF82/CG82*100&gt;200,"св.200",CF82/CG82))</f>
        <v xml:space="preserve"> </v>
      </c>
      <c r="CJ82" s="31"/>
      <c r="CK82" s="31"/>
      <c r="CL82" s="20"/>
      <c r="CM82" s="19" t="str">
        <f>IF(CK82&lt;=0," ",IF(CJ82&lt;=0," ",IF(CK82/CJ82*100&gt;200,"СВ.200",CK82/CJ82)))</f>
        <v xml:space="preserve"> </v>
      </c>
      <c r="CN82" s="19" t="str">
        <f>IF(CL82=0," ",IF(CK82/CL82*100&gt;200,"св.200",CK82/CL82))</f>
        <v xml:space="preserve"> </v>
      </c>
      <c r="CO82" s="31"/>
      <c r="CP82" s="31"/>
      <c r="CQ82" s="20"/>
      <c r="CR82" s="19" t="str">
        <f>IF(CP82&lt;=0," ",IF(CO82&lt;=0," ",IF(CP82/CO82*100&gt;200,"СВ.200",CP82/CO82)))</f>
        <v xml:space="preserve"> </v>
      </c>
      <c r="CS82" s="19" t="str">
        <f>IF(CQ82=0," ",IF(CP82/CQ82*100&gt;200,"св.200",CP82/CQ82))</f>
        <v xml:space="preserve"> </v>
      </c>
      <c r="CT82" s="31"/>
      <c r="CU82" s="31"/>
      <c r="CV82" s="20"/>
      <c r="CW82" s="19" t="str">
        <f t="shared" si="419"/>
        <v xml:space="preserve"> </v>
      </c>
      <c r="CX82" s="19" t="str">
        <f t="shared" si="420"/>
        <v xml:space="preserve"> </v>
      </c>
      <c r="CY82" s="31"/>
      <c r="CZ82" s="31"/>
      <c r="DA82" s="20"/>
      <c r="DB82" s="19" t="str">
        <f>IF(CZ82&lt;=0," ",IF(CY82&lt;=0," ",IF(CZ82/CY82*100&gt;200,"СВ.200",CZ82/CY82)))</f>
        <v xml:space="preserve"> </v>
      </c>
      <c r="DC82" s="19" t="str">
        <f>IF(DA82=0," ",IF(CZ82/DA82*100&gt;200,"св.200",CZ82/DA82))</f>
        <v xml:space="preserve"> </v>
      </c>
      <c r="DD82" s="31"/>
      <c r="DE82" s="31"/>
      <c r="DF82" s="25"/>
      <c r="DG82" s="19" t="str">
        <f>IF(DE82&lt;=0," ",IF(DD82&lt;=0," ",IF(DE82/DD82*100&gt;200,"СВ.200",DE82/DD82)))</f>
        <v xml:space="preserve"> </v>
      </c>
      <c r="DH82" s="19" t="str">
        <f>IF(DF82=0," ",IF(DE82/DF82*100&gt;200,"св.200",DE82/DF82))</f>
        <v xml:space="preserve"> </v>
      </c>
      <c r="DI82" s="31"/>
      <c r="DJ82" s="20"/>
      <c r="DK82" s="19" t="str">
        <f t="shared" si="479"/>
        <v xml:space="preserve"> </v>
      </c>
      <c r="DL82" s="31"/>
      <c r="DM82" s="31"/>
      <c r="DN82" s="6"/>
      <c r="DO82" s="19" t="str">
        <f>IF(DM82&lt;=0," ",IF(DL82&lt;=0," ",IF(DM82/DL82*100&gt;200,"СВ.200",DM82/DL82)))</f>
        <v xml:space="preserve"> </v>
      </c>
      <c r="DP82" s="19" t="str">
        <f>IF(DN82=0," ",IF(DM82/DN82*100&gt;200,"св.200",DM82/DN82))</f>
        <v xml:space="preserve"> </v>
      </c>
    </row>
    <row r="83" spans="1:120" s="59" customFormat="1" ht="15.75" customHeight="1" outlineLevel="1" x14ac:dyDescent="0.25">
      <c r="A83" s="11">
        <v>66</v>
      </c>
      <c r="B83" s="5" t="s">
        <v>49</v>
      </c>
      <c r="C83" s="18">
        <f t="shared" si="480"/>
        <v>1425003</v>
      </c>
      <c r="D83" s="18">
        <f t="shared" si="480"/>
        <v>405496.1</v>
      </c>
      <c r="E83" s="18">
        <f t="shared" si="480"/>
        <v>616666.32000000007</v>
      </c>
      <c r="F83" s="19">
        <f t="shared" ref="F83" si="490">IF(D83&lt;=0," ",IF(D83/C83*100&gt;200,"СВ.200",D83/C83))</f>
        <v>0.28455806759705066</v>
      </c>
      <c r="G83" s="19">
        <f t="shared" ref="G83" si="491">IF(E83=0," ",IF(D83/E83*100&gt;200,"св.200",D83/E83))</f>
        <v>0.65756161289950121</v>
      </c>
      <c r="H83" s="10">
        <f t="shared" si="481"/>
        <v>1293000</v>
      </c>
      <c r="I83" s="14">
        <f t="shared" si="481"/>
        <v>273493.09999999998</v>
      </c>
      <c r="J83" s="10">
        <f t="shared" si="481"/>
        <v>237626.29</v>
      </c>
      <c r="K83" s="19">
        <f t="shared" ref="K83" si="492">IF(I83&lt;=0," ",IF(I83/H83*100&gt;200,"СВ.200",I83/H83))</f>
        <v>0.21151825212683681</v>
      </c>
      <c r="L83" s="19">
        <f t="shared" ref="L83" si="493">IF(J83=0," ",IF(I83/J83*100&gt;200,"св.200",I83/J83))</f>
        <v>1.1509378865444559</v>
      </c>
      <c r="M83" s="31">
        <v>105000</v>
      </c>
      <c r="N83" s="31">
        <v>50999.03</v>
      </c>
      <c r="O83" s="31">
        <v>57004.25</v>
      </c>
      <c r="P83" s="19">
        <f t="shared" ref="P83" si="494">IF(N83&lt;=0," ",IF(M83&lt;=0," ",IF(N83/M83*100&gt;200,"СВ.200",N83/M83)))</f>
        <v>0.48570504761904759</v>
      </c>
      <c r="Q83" s="19">
        <f t="shared" ref="Q83" si="495">IF(O83=0," ",IF(N83/O83*100&gt;200,"св.200",N83/O83))</f>
        <v>0.89465311796927416</v>
      </c>
      <c r="R83" s="31"/>
      <c r="S83" s="31"/>
      <c r="T83" s="18"/>
      <c r="U83" s="19" t="str">
        <f t="shared" ref="U83" si="496">IF(S83&lt;=0," ",IF(R83&lt;=0," ",IF(S83/R83*100&gt;200,"СВ.200",S83/R83)))</f>
        <v xml:space="preserve"> </v>
      </c>
      <c r="V83" s="19" t="str">
        <f t="shared" si="486"/>
        <v xml:space="preserve"> </v>
      </c>
      <c r="W83" s="31">
        <v>0</v>
      </c>
      <c r="X83" s="31">
        <v>0</v>
      </c>
      <c r="Y83" s="18">
        <v>8.1</v>
      </c>
      <c r="Z83" s="19" t="str">
        <f t="shared" ref="Z83" si="497">IF(X83&lt;=0," ",IF(W83&lt;=0," ",IF(X83/W83*100&gt;200,"СВ.200",X83/W83)))</f>
        <v xml:space="preserve"> </v>
      </c>
      <c r="AA83" s="19">
        <f t="shared" ref="AA83" si="498">IF(Y83=0," ",IF(X83/Y83*100&gt;200,"св.200",X83/Y83))</f>
        <v>0</v>
      </c>
      <c r="AB83" s="31">
        <v>108000</v>
      </c>
      <c r="AC83" s="31">
        <v>21374.46</v>
      </c>
      <c r="AD83" s="31">
        <v>2587.79</v>
      </c>
      <c r="AE83" s="19">
        <f t="shared" ref="AE83" si="499">IF(AC83&lt;=0," ",IF(AB83&lt;=0," ",IF(AC83/AB83*100&gt;200,"СВ.200",AC83/AB83)))</f>
        <v>0.19791166666666665</v>
      </c>
      <c r="AF83" s="19" t="str">
        <f t="shared" ref="AF83" si="500">IF(AD83=0," ",IF(AC83/AD83*100&gt;200,"св.200",AC83/AD83))</f>
        <v>св.200</v>
      </c>
      <c r="AG83" s="31">
        <v>1080000</v>
      </c>
      <c r="AH83" s="31">
        <v>201119.61</v>
      </c>
      <c r="AI83" s="31">
        <v>178026.15</v>
      </c>
      <c r="AJ83" s="19">
        <f t="shared" ref="AJ83" si="501">IF(AH83&lt;=0," ",IF(AG83&lt;=0," ",IF(AH83/AG83*100&gt;200,"СВ.200",AH83/AG83)))</f>
        <v>0.18622186111111111</v>
      </c>
      <c r="AK83" s="19">
        <f t="shared" ref="AK83" si="502">IF(AI83=0," ",IF(AH83/AI83*100&gt;200,"св.200",AH83/AI83))</f>
        <v>1.1297194822221341</v>
      </c>
      <c r="AL83" s="31"/>
      <c r="AM83" s="31"/>
      <c r="AN83" s="18"/>
      <c r="AO83" s="19" t="str">
        <f t="shared" ref="AO83" si="503">IF(AM83&lt;=0," ",IF(AL83&lt;=0," ",IF(AM83/AL83*100&gt;200,"СВ.200",AM83/AL83)))</f>
        <v xml:space="preserve"> </v>
      </c>
      <c r="AP83" s="19" t="str">
        <f t="shared" ref="AP83" si="504">IF(AN83=0," ",IF(AM83/AN83*100&gt;200,"св.200",AM83/AN83))</f>
        <v xml:space="preserve"> </v>
      </c>
      <c r="AQ83" s="6">
        <f t="shared" si="487"/>
        <v>132003</v>
      </c>
      <c r="AR83" s="6">
        <f t="shared" si="488"/>
        <v>132003</v>
      </c>
      <c r="AS83" s="6">
        <f t="shared" si="489"/>
        <v>379040.03</v>
      </c>
      <c r="AT83" s="19">
        <f t="shared" ref="AT83" si="505">IF(AR83&lt;=0," ",IF(AQ83&lt;=0," ",IF(AR83/AQ83*100&gt;200,"СВ.200",AR83/AQ83)))</f>
        <v>1</v>
      </c>
      <c r="AU83" s="19">
        <f t="shared" ref="AU83" si="506">IF(AS83=0," ",IF(AR83/AS83*100&gt;200,"св.200",AR83/AS83))</f>
        <v>0.34825609316250844</v>
      </c>
      <c r="AV83" s="31"/>
      <c r="AW83" s="31"/>
      <c r="AX83" s="18"/>
      <c r="AY83" s="19" t="str">
        <f t="shared" ref="AY83" si="507">IF(AW83&lt;=0," ",IF(AV83&lt;=0," ",IF(AW83/AV83*100&gt;200,"СВ.200",AW83/AV83)))</f>
        <v xml:space="preserve"> </v>
      </c>
      <c r="AZ83" s="19" t="str">
        <f t="shared" ref="AZ83" si="508">IF(AX83=0," ",IF(AW83/AX83*100&gt;200,"св.200",AW83/AX83))</f>
        <v xml:space="preserve"> </v>
      </c>
      <c r="BA83" s="31">
        <v>2003</v>
      </c>
      <c r="BB83" s="31">
        <v>2003</v>
      </c>
      <c r="BC83" s="18"/>
      <c r="BD83" s="19">
        <f t="shared" ref="BD83" si="509">IF(BB83&lt;=0," ",IF(BA83&lt;=0," ",IF(BB83/BA83*100&gt;200,"СВ.200",BB83/BA83)))</f>
        <v>1</v>
      </c>
      <c r="BE83" s="19" t="str">
        <f t="shared" ref="BE83" si="510">IF(BC83=0," ",IF(BB83/BC83*100&gt;200,"св.200",BB83/BC83))</f>
        <v xml:space="preserve"> </v>
      </c>
      <c r="BF83" s="31"/>
      <c r="BG83" s="31"/>
      <c r="BH83" s="31">
        <v>310982.21000000002</v>
      </c>
      <c r="BI83" s="19" t="str">
        <f t="shared" ref="BI83" si="511">IF(BG83&lt;=0," ",IF(BF83&lt;=0," ",IF(BG83/BF83*100&gt;200,"СВ.200",BG83/BF83)))</f>
        <v xml:space="preserve"> </v>
      </c>
      <c r="BJ83" s="19">
        <f t="shared" ref="BJ83" si="512">IF(BH83=0," ",IF(BG83/BH83*100&gt;200,"св.200",BG83/BH83))</f>
        <v>0</v>
      </c>
      <c r="BK83" s="31"/>
      <c r="BL83" s="31"/>
      <c r="BM83" s="18"/>
      <c r="BN83" s="19"/>
      <c r="BO83" s="19" t="str">
        <f t="shared" ref="BO83" si="513">IF(BM83=0," ",IF(BL83/BM83*100&gt;200,"св.200",BL83/BM83))</f>
        <v xml:space="preserve"> </v>
      </c>
      <c r="BP83" s="31"/>
      <c r="BQ83" s="31"/>
      <c r="BR83" s="18"/>
      <c r="BS83" s="19" t="str">
        <f t="shared" ref="BS83" si="514">IF(BQ83&lt;=0," ",IF(BP83&lt;=0," ",IF(BQ83/BP83*100&gt;200,"СВ.200",BQ83/BP83)))</f>
        <v xml:space="preserve"> </v>
      </c>
      <c r="BT83" s="19" t="str">
        <f t="shared" ref="BT83" si="515">IF(BR83=0," ",IF(BQ83/BR83*100&gt;200,"св.200",BQ83/BR83))</f>
        <v xml:space="preserve"> </v>
      </c>
      <c r="BU83" s="31">
        <v>0</v>
      </c>
      <c r="BV83" s="31">
        <v>0</v>
      </c>
      <c r="BW83" s="31"/>
      <c r="BX83" s="19" t="str">
        <f t="shared" ref="BX83" si="516">IF(BV83&lt;=0," ",IF(BU83&lt;=0," ",IF(BV83/BU83*100&gt;200,"СВ.200",BV83/BU83)))</f>
        <v xml:space="preserve"> </v>
      </c>
      <c r="BY83" s="19" t="str">
        <f t="shared" ref="BY83" si="517">IF(BW83=0," ",IF(BV83/BW83*100&gt;200,"св.200",BV83/BW83))</f>
        <v xml:space="preserve"> </v>
      </c>
      <c r="BZ83" s="31"/>
      <c r="CA83" s="31"/>
      <c r="CB83" s="18"/>
      <c r="CC83" s="19" t="str">
        <f t="shared" ref="CC83" si="518">IF(CA83&lt;=0," ",IF(BZ83&lt;=0," ",IF(CA83/BZ83*100&gt;200,"СВ.200",CA83/BZ83)))</f>
        <v xml:space="preserve"> </v>
      </c>
      <c r="CD83" s="19" t="str">
        <f t="shared" ref="CD83" si="519">IF(CB83=0," ",IF(CA83/CB83*100&gt;200,"св.200",CA83/CB83))</f>
        <v xml:space="preserve"> </v>
      </c>
      <c r="CE83" s="18">
        <f t="shared" si="484"/>
        <v>0</v>
      </c>
      <c r="CF83" s="18">
        <f t="shared" si="485"/>
        <v>0</v>
      </c>
      <c r="CG83" s="18"/>
      <c r="CH83" s="19" t="str">
        <f t="shared" ref="CH83" si="520">IF(CF83&lt;=0," ",IF(CE83&lt;=0," ",IF(CF83/CE83*100&gt;200,"СВ.200",CF83/CE83)))</f>
        <v xml:space="preserve"> </v>
      </c>
      <c r="CI83" s="19" t="str">
        <f t="shared" ref="CI83" si="521">IF(CG83=0," ",IF(CF83/CG83*100&gt;200,"св.200",CF83/CG83))</f>
        <v xml:space="preserve"> </v>
      </c>
      <c r="CJ83" s="31"/>
      <c r="CK83" s="31"/>
      <c r="CL83" s="18"/>
      <c r="CM83" s="19" t="str">
        <f t="shared" ref="CM83" si="522">IF(CK83&lt;=0," ",IF(CJ83&lt;=0," ",IF(CK83/CJ83*100&gt;200,"СВ.200",CK83/CJ83)))</f>
        <v xml:space="preserve"> </v>
      </c>
      <c r="CN83" s="19" t="str">
        <f t="shared" ref="CN83" si="523">IF(CL83=0," ",IF(CK83/CL83*100&gt;200,"св.200",CK83/CL83))</f>
        <v xml:space="preserve"> </v>
      </c>
      <c r="CO83" s="31"/>
      <c r="CP83" s="31"/>
      <c r="CQ83" s="18"/>
      <c r="CR83" s="19" t="str">
        <f t="shared" ref="CR83" si="524">IF(CP83&lt;=0," ",IF(CO83&lt;=0," ",IF(CP83/CO83*100&gt;200,"СВ.200",CP83/CO83)))</f>
        <v xml:space="preserve"> </v>
      </c>
      <c r="CS83" s="19" t="str">
        <f t="shared" ref="CS83" si="525">IF(CQ83=0," ",IF(CP83/CQ83*100&gt;200,"св.200",CP83/CQ83))</f>
        <v xml:space="preserve"> </v>
      </c>
      <c r="CT83" s="31"/>
      <c r="CU83" s="31"/>
      <c r="CV83" s="38"/>
      <c r="CW83" s="19" t="str">
        <f t="shared" si="419"/>
        <v xml:space="preserve"> </v>
      </c>
      <c r="CX83" s="19" t="str">
        <f t="shared" si="420"/>
        <v xml:space="preserve"> </v>
      </c>
      <c r="CY83" s="31"/>
      <c r="CZ83" s="31"/>
      <c r="DA83" s="18"/>
      <c r="DB83" s="19" t="str">
        <f t="shared" ref="DB83" si="526">IF(CZ83&lt;=0," ",IF(CY83&lt;=0," ",IF(CZ83/CY83*100&gt;200,"СВ.200",CZ83/CY83)))</f>
        <v xml:space="preserve"> </v>
      </c>
      <c r="DC83" s="19" t="str">
        <f t="shared" ref="DC83" si="527">IF(DA83=0," ",IF(CZ83/DA83*100&gt;200,"св.200",CZ83/DA83))</f>
        <v xml:space="preserve"> </v>
      </c>
      <c r="DD83" s="31">
        <v>130000</v>
      </c>
      <c r="DE83" s="31">
        <v>130000</v>
      </c>
      <c r="DF83" s="18"/>
      <c r="DG83" s="19">
        <f t="shared" ref="DG83" si="528">IF(DE83&lt;=0," ",IF(DD83&lt;=0," ",IF(DE83/DD83*100&gt;200,"СВ.200",DE83/DD83)))</f>
        <v>1</v>
      </c>
      <c r="DH83" s="19" t="str">
        <f t="shared" ref="DH83" si="529">IF(DF83=0," ",IF(DE83/DF83*100&gt;200,"св.200",DE83/DF83))</f>
        <v xml:space="preserve"> </v>
      </c>
      <c r="DI83" s="31"/>
      <c r="DJ83" s="18"/>
      <c r="DK83" s="19" t="str">
        <f t="shared" si="404"/>
        <v xml:space="preserve"> </v>
      </c>
      <c r="DL83" s="31"/>
      <c r="DM83" s="31"/>
      <c r="DN83" s="31">
        <v>68057.820000000007</v>
      </c>
      <c r="DO83" s="19" t="str">
        <f t="shared" ref="DO83" si="530">IF(DM83&lt;=0," ",IF(DL83&lt;=0," ",IF(DM83/DL83*100&gt;200,"СВ.200",DM83/DL83)))</f>
        <v xml:space="preserve"> </v>
      </c>
      <c r="DP83" s="19">
        <f t="shared" ref="DP83" si="531">IF(DN83=0," ",IF(DM83/DN83*100&gt;200,"св.200",DM83/DN83))</f>
        <v>0</v>
      </c>
    </row>
    <row r="84" spans="1:120" s="58" customFormat="1" ht="32.1" customHeight="1" x14ac:dyDescent="0.25">
      <c r="A84" s="12"/>
      <c r="B84" s="4" t="s">
        <v>149</v>
      </c>
      <c r="C84" s="24">
        <f>SUM(C85:C89)</f>
        <v>132307650.91</v>
      </c>
      <c r="D84" s="24">
        <f t="shared" ref="D84:E84" si="532">SUM(D85:D89)</f>
        <v>51277838.359999999</v>
      </c>
      <c r="E84" s="24">
        <f t="shared" si="532"/>
        <v>56908417.869999997</v>
      </c>
      <c r="F84" s="16">
        <f>IF(D84&lt;=0," ",IF(D84/C84*100&gt;200,"СВ.200",D84/C84))</f>
        <v>0.38756517863718148</v>
      </c>
      <c r="G84" s="16">
        <f t="shared" si="360"/>
        <v>0.90105893432387563</v>
      </c>
      <c r="H84" s="15">
        <f t="shared" ref="H84:J84" si="533">SUM(H85:H89)</f>
        <v>119816911.19</v>
      </c>
      <c r="I84" s="42">
        <f>SUM(I85:I89)</f>
        <v>48114942.089999996</v>
      </c>
      <c r="J84" s="15">
        <f t="shared" si="533"/>
        <v>52575475.979999997</v>
      </c>
      <c r="K84" s="16">
        <f t="shared" si="362"/>
        <v>0.40157054302377726</v>
      </c>
      <c r="L84" s="16">
        <f t="shared" si="363"/>
        <v>0.91515941973218062</v>
      </c>
      <c r="M84" s="15">
        <f>SUM(M85:M89)</f>
        <v>98820231.400000006</v>
      </c>
      <c r="N84" s="15">
        <f>SUM(N85:N89)</f>
        <v>42058147.130000003</v>
      </c>
      <c r="O84" s="15">
        <f>SUM(O85:O89)</f>
        <v>46031771.539999999</v>
      </c>
      <c r="P84" s="16">
        <f t="shared" si="364"/>
        <v>0.42560259710138665</v>
      </c>
      <c r="Q84" s="16">
        <f t="shared" si="365"/>
        <v>0.91367648306676497</v>
      </c>
      <c r="R84" s="15">
        <f>SUM(R85:R89)</f>
        <v>2756544.39</v>
      </c>
      <c r="S84" s="15">
        <f>SUM(S85:S89)</f>
        <v>1120987.0899999999</v>
      </c>
      <c r="T84" s="15">
        <f>SUM(T85:T89)</f>
        <v>914354.91999999993</v>
      </c>
      <c r="U84" s="16">
        <f t="shared" si="366"/>
        <v>0.40666389921622115</v>
      </c>
      <c r="V84" s="16">
        <f t="shared" si="367"/>
        <v>1.2259868301468755</v>
      </c>
      <c r="W84" s="15">
        <f>SUM(W85:W89)</f>
        <v>11271</v>
      </c>
      <c r="X84" s="15">
        <f>SUM(X85:X89)</f>
        <v>11738.47</v>
      </c>
      <c r="Y84" s="15">
        <f>SUM(Y85:Y89)</f>
        <v>0</v>
      </c>
      <c r="Z84" s="16">
        <f t="shared" si="368"/>
        <v>1.0414754680152603</v>
      </c>
      <c r="AA84" s="16" t="str">
        <f t="shared" si="369"/>
        <v xml:space="preserve"> </v>
      </c>
      <c r="AB84" s="15">
        <f>SUM(AB85:AB89)</f>
        <v>3731400</v>
      </c>
      <c r="AC84" s="15">
        <f>SUM(AC85:AC89)</f>
        <v>568969.24999999988</v>
      </c>
      <c r="AD84" s="15">
        <f>SUM(AD85:AD89)</f>
        <v>416240.90999999992</v>
      </c>
      <c r="AE84" s="16">
        <f t="shared" si="370"/>
        <v>0.15248144128209248</v>
      </c>
      <c r="AF84" s="16">
        <f t="shared" si="371"/>
        <v>1.3669229437346753</v>
      </c>
      <c r="AG84" s="15">
        <f>SUM(AG85:AG89)</f>
        <v>14487364.4</v>
      </c>
      <c r="AH84" s="15">
        <f>SUM(AH85:AH89)</f>
        <v>4354700.1499999994</v>
      </c>
      <c r="AI84" s="15">
        <f>SUM(AI85:AI89)</f>
        <v>5211608.6100000013</v>
      </c>
      <c r="AJ84" s="16">
        <f t="shared" si="372"/>
        <v>0.30058608520953606</v>
      </c>
      <c r="AK84" s="16">
        <f t="shared" si="373"/>
        <v>0.83557697361314287</v>
      </c>
      <c r="AL84" s="15">
        <f>SUM(AL85:AL89)</f>
        <v>10100</v>
      </c>
      <c r="AM84" s="15">
        <f>SUM(AM85:AM89)</f>
        <v>400</v>
      </c>
      <c r="AN84" s="15">
        <f>SUM(AN85:AN89)</f>
        <v>1500</v>
      </c>
      <c r="AO84" s="16">
        <f t="shared" si="476"/>
        <v>3.9603960396039604E-2</v>
      </c>
      <c r="AP84" s="16">
        <f t="shared" si="374"/>
        <v>0.26666666666666666</v>
      </c>
      <c r="AQ84" s="15">
        <f>SUM(AQ85:AQ89)</f>
        <v>12490739.719999999</v>
      </c>
      <c r="AR84" s="15">
        <f t="shared" ref="AR84:AS84" si="534">SUM(AR85:AR89)</f>
        <v>3162896.2700000005</v>
      </c>
      <c r="AS84" s="15">
        <f t="shared" si="534"/>
        <v>4332941.8899999997</v>
      </c>
      <c r="AT84" s="16">
        <f t="shared" si="376"/>
        <v>0.25321929212371747</v>
      </c>
      <c r="AU84" s="16">
        <f t="shared" si="377"/>
        <v>0.72996507922242193</v>
      </c>
      <c r="AV84" s="15">
        <f>SUM(AV85:AV89)</f>
        <v>2073230.13</v>
      </c>
      <c r="AW84" s="15">
        <f>SUM(AW85:AW89)</f>
        <v>686545.1</v>
      </c>
      <c r="AX84" s="15">
        <f>SUM(AX85:AX89)</f>
        <v>512941.27</v>
      </c>
      <c r="AY84" s="16">
        <f t="shared" si="378"/>
        <v>0.33114756054601618</v>
      </c>
      <c r="AZ84" s="16">
        <f t="shared" si="379"/>
        <v>1.3384477720032157</v>
      </c>
      <c r="BA84" s="15">
        <f>SUM(BA85:BA89)</f>
        <v>385794.2</v>
      </c>
      <c r="BB84" s="15">
        <f>SUM(BB85:BB89)</f>
        <v>212183.62999999998</v>
      </c>
      <c r="BC84" s="17">
        <f t="shared" ref="BC84" si="535">SUM(BC85:BC89)</f>
        <v>7688.59</v>
      </c>
      <c r="BD84" s="16">
        <f t="shared" si="381"/>
        <v>0.54999175726332838</v>
      </c>
      <c r="BE84" s="16" t="str">
        <f t="shared" si="382"/>
        <v>св.200</v>
      </c>
      <c r="BF84" s="15">
        <f>SUM(BF85:BF89)</f>
        <v>1318753.5699999998</v>
      </c>
      <c r="BG84" s="15">
        <f>SUM(BG85:BG89)</f>
        <v>283805.59999999998</v>
      </c>
      <c r="BH84" s="17">
        <f>SUM(BH85:BH89)</f>
        <v>796745.32</v>
      </c>
      <c r="BI84" s="16">
        <f t="shared" si="383"/>
        <v>0.21520745532465177</v>
      </c>
      <c r="BJ84" s="16">
        <f t="shared" si="384"/>
        <v>0.35620617137732291</v>
      </c>
      <c r="BK84" s="15">
        <f>SUM(BK85:BK89)</f>
        <v>33300</v>
      </c>
      <c r="BL84" s="15">
        <f>SUM(BL85:BL89)</f>
        <v>9249.99</v>
      </c>
      <c r="BM84" s="15">
        <f>SUM(BM85:BM89)</f>
        <v>0</v>
      </c>
      <c r="BN84" s="16">
        <f t="shared" ref="BN84:BN108" si="536">IF(BL84&lt;=0," ",IF(BK84&lt;=0," ",IF(BL84/BK84*100&gt;200,"СВ.200",BL84/BK84)))</f>
        <v>0.2777774774774775</v>
      </c>
      <c r="BO84" s="16" t="str">
        <f t="shared" si="386"/>
        <v xml:space="preserve"> </v>
      </c>
      <c r="BP84" s="15">
        <f>SUM(BP85:BP89)</f>
        <v>880000</v>
      </c>
      <c r="BQ84" s="15">
        <f>SUM(BQ85:BQ89)</f>
        <v>606801.75</v>
      </c>
      <c r="BR84" s="15">
        <f>SUM(BR85:BR89)</f>
        <v>389924.58</v>
      </c>
      <c r="BS84" s="16">
        <f t="shared" si="387"/>
        <v>0.68954744318181815</v>
      </c>
      <c r="BT84" s="16">
        <f t="shared" si="388"/>
        <v>1.5562028687701606</v>
      </c>
      <c r="BU84" s="15">
        <f>SUM(BU85:BU89)</f>
        <v>2089356</v>
      </c>
      <c r="BV84" s="15">
        <f>SUM(BV85:BV89)</f>
        <v>1142551.1000000001</v>
      </c>
      <c r="BW84" s="15">
        <f>SUM(BW85:BW89)</f>
        <v>730682.20000000007</v>
      </c>
      <c r="BX84" s="16">
        <f t="shared" si="389"/>
        <v>0.5468436685753888</v>
      </c>
      <c r="BY84" s="16">
        <f t="shared" si="390"/>
        <v>1.5636772046725649</v>
      </c>
      <c r="BZ84" s="15">
        <f>SUM(BZ85:BZ89)</f>
        <v>3060429.8200000003</v>
      </c>
      <c r="CA84" s="15">
        <f>SUM(CA85:CA89)</f>
        <v>0</v>
      </c>
      <c r="CB84" s="15">
        <f>SUM(CB85:CB89)</f>
        <v>27144</v>
      </c>
      <c r="CC84" s="16" t="str">
        <f t="shared" si="477"/>
        <v xml:space="preserve"> </v>
      </c>
      <c r="CD84" s="16">
        <f t="shared" si="391"/>
        <v>0</v>
      </c>
      <c r="CE84" s="24">
        <f>SUM(CE85:CE89)</f>
        <v>308088</v>
      </c>
      <c r="CF84" s="24">
        <f t="shared" ref="CF84" si="537">SUM(CF85:CF89)</f>
        <v>113512.41</v>
      </c>
      <c r="CG84" s="34">
        <f>SUM(CG85:CG89)</f>
        <v>176419.11</v>
      </c>
      <c r="CH84" s="16">
        <f t="shared" si="394"/>
        <v>0.36844151670951159</v>
      </c>
      <c r="CI84" s="16">
        <f t="shared" si="417"/>
        <v>0.64342468341439885</v>
      </c>
      <c r="CJ84" s="15">
        <f>SUM(CJ85:CJ89)</f>
        <v>280000</v>
      </c>
      <c r="CK84" s="15">
        <f>SUM(CK85:CK89)</f>
        <v>85424.45</v>
      </c>
      <c r="CL84" s="17">
        <f>SUM(CL85:CL89)</f>
        <v>176419.11</v>
      </c>
      <c r="CM84" s="16">
        <f t="shared" si="395"/>
        <v>0.30508732142857142</v>
      </c>
      <c r="CN84" s="16">
        <f t="shared" si="418"/>
        <v>0.48421313314640352</v>
      </c>
      <c r="CO84" s="15">
        <f>SUM(CO85:CO89)</f>
        <v>28088</v>
      </c>
      <c r="CP84" s="15">
        <f>SUM(CP85:CP89)</f>
        <v>28087.96</v>
      </c>
      <c r="CQ84" s="17">
        <f t="shared" ref="CQ84" si="538">SUM(CQ85:CQ89)</f>
        <v>0</v>
      </c>
      <c r="CR84" s="16">
        <f t="shared" si="397"/>
        <v>0.99999857590430075</v>
      </c>
      <c r="CS84" s="16" t="str">
        <f t="shared" si="398"/>
        <v xml:space="preserve"> </v>
      </c>
      <c r="CT84" s="15">
        <f>SUM(CT85:CT89)</f>
        <v>0</v>
      </c>
      <c r="CU84" s="15">
        <f>SUM(CU85:CU89)</f>
        <v>0</v>
      </c>
      <c r="CV84" s="17">
        <f t="shared" ref="CV84" si="539">SUM(CV85:CV89)</f>
        <v>0</v>
      </c>
      <c r="CW84" s="43" t="str">
        <f t="shared" si="419"/>
        <v xml:space="preserve"> </v>
      </c>
      <c r="CX84" s="43" t="str">
        <f t="shared" si="420"/>
        <v xml:space="preserve"> </v>
      </c>
      <c r="CY84" s="15">
        <f>SUM(CY85:CY89)</f>
        <v>0</v>
      </c>
      <c r="CZ84" s="15">
        <f>SUM(CZ85:CZ89)</f>
        <v>0</v>
      </c>
      <c r="DA84" s="15">
        <f>SUM(DA85:DA89)</f>
        <v>0</v>
      </c>
      <c r="DB84" s="16" t="str">
        <f t="shared" si="400"/>
        <v xml:space="preserve"> </v>
      </c>
      <c r="DC84" s="16" t="str">
        <f t="shared" si="401"/>
        <v xml:space="preserve"> </v>
      </c>
      <c r="DD84" s="15">
        <f>SUM(DD85:DD89)</f>
        <v>0</v>
      </c>
      <c r="DE84" s="15">
        <f>SUM(DE85:DE89)</f>
        <v>516.71</v>
      </c>
      <c r="DF84" s="26">
        <f>SUM(DF85:DF89)</f>
        <v>126255.82</v>
      </c>
      <c r="DG84" s="16" t="str">
        <f t="shared" si="402"/>
        <v xml:space="preserve"> </v>
      </c>
      <c r="DH84" s="16">
        <f t="shared" si="403"/>
        <v>4.0925638121078302E-3</v>
      </c>
      <c r="DI84" s="15">
        <f>SUM(DI85:DI89)</f>
        <v>-1670.02</v>
      </c>
      <c r="DJ84" s="15">
        <f>SUM(DJ85:DJ89)</f>
        <v>0</v>
      </c>
      <c r="DK84" s="16" t="str">
        <f t="shared" si="404"/>
        <v xml:space="preserve"> </v>
      </c>
      <c r="DL84" s="15">
        <f>SUM(DL85:DL89)</f>
        <v>2341788</v>
      </c>
      <c r="DM84" s="15">
        <f>SUM(DM85:DM89)</f>
        <v>109400</v>
      </c>
      <c r="DN84" s="15">
        <f>SUM(DN85:DN89)</f>
        <v>1565141</v>
      </c>
      <c r="DO84" s="16">
        <f t="shared" si="405"/>
        <v>4.6716440600088477E-2</v>
      </c>
      <c r="DP84" s="16">
        <f t="shared" si="406"/>
        <v>6.9897855848131255E-2</v>
      </c>
    </row>
    <row r="85" spans="1:120" s="59" customFormat="1" ht="14.25" customHeight="1" outlineLevel="1" x14ac:dyDescent="0.25">
      <c r="A85" s="11">
        <v>67</v>
      </c>
      <c r="B85" s="5" t="s">
        <v>37</v>
      </c>
      <c r="C85" s="18">
        <f t="shared" ref="C85:E89" si="540">H85+AQ85</f>
        <v>44368390.100000001</v>
      </c>
      <c r="D85" s="18">
        <f t="shared" si="540"/>
        <v>14507404.4</v>
      </c>
      <c r="E85" s="18">
        <f t="shared" si="540"/>
        <v>19379404.640000001</v>
      </c>
      <c r="F85" s="19">
        <f t="shared" si="359"/>
        <v>0.32697612798892156</v>
      </c>
      <c r="G85" s="19">
        <f t="shared" si="360"/>
        <v>0.74859907564219164</v>
      </c>
      <c r="H85" s="10">
        <f t="shared" ref="H85:J89" si="541">W85++AG85+M85+AB85+AL85+R85</f>
        <v>37553521.060000002</v>
      </c>
      <c r="I85" s="14">
        <f t="shared" si="541"/>
        <v>14061572.84</v>
      </c>
      <c r="J85" s="10">
        <f t="shared" si="541"/>
        <v>17071377.390000001</v>
      </c>
      <c r="K85" s="19">
        <f t="shared" si="362"/>
        <v>0.37444086314925162</v>
      </c>
      <c r="L85" s="19">
        <f t="shared" si="363"/>
        <v>0.82369292874029765</v>
      </c>
      <c r="M85" s="31">
        <v>25842430.07</v>
      </c>
      <c r="N85" s="31">
        <v>10240990.029999999</v>
      </c>
      <c r="O85" s="31">
        <v>12509818.49</v>
      </c>
      <c r="P85" s="19">
        <f t="shared" si="364"/>
        <v>0.39628587568042123</v>
      </c>
      <c r="Q85" s="19">
        <f t="shared" si="365"/>
        <v>0.81863618070768662</v>
      </c>
      <c r="R85" s="31">
        <v>1050226.5900000001</v>
      </c>
      <c r="S85" s="31">
        <v>427089.24</v>
      </c>
      <c r="T85" s="31">
        <v>479820.69</v>
      </c>
      <c r="U85" s="19">
        <f t="shared" si="366"/>
        <v>0.40666389907343703</v>
      </c>
      <c r="V85" s="19">
        <f t="shared" si="367"/>
        <v>0.89010175863821128</v>
      </c>
      <c r="W85" s="31">
        <v>0</v>
      </c>
      <c r="X85" s="31">
        <v>0</v>
      </c>
      <c r="Y85" s="6"/>
      <c r="Z85" s="19" t="str">
        <f t="shared" si="368"/>
        <v xml:space="preserve"> </v>
      </c>
      <c r="AA85" s="19" t="str">
        <f t="shared" si="369"/>
        <v xml:space="preserve"> </v>
      </c>
      <c r="AB85" s="31">
        <v>1206400</v>
      </c>
      <c r="AC85" s="31">
        <v>253746.13</v>
      </c>
      <c r="AD85" s="31">
        <v>192446.61</v>
      </c>
      <c r="AE85" s="19">
        <f t="shared" si="370"/>
        <v>0.21033333057029177</v>
      </c>
      <c r="AF85" s="19">
        <f t="shared" si="371"/>
        <v>1.3185274087187091</v>
      </c>
      <c r="AG85" s="31">
        <v>9454364.4000000004</v>
      </c>
      <c r="AH85" s="31">
        <v>3139747.44</v>
      </c>
      <c r="AI85" s="31">
        <v>3889291.6</v>
      </c>
      <c r="AJ85" s="19">
        <f t="shared" si="372"/>
        <v>0.33209503115830818</v>
      </c>
      <c r="AK85" s="19">
        <f t="shared" si="373"/>
        <v>0.8072800301216807</v>
      </c>
      <c r="AL85" s="31">
        <v>100</v>
      </c>
      <c r="AM85" s="31">
        <v>0</v>
      </c>
      <c r="AN85" s="6"/>
      <c r="AO85" s="19" t="str">
        <f t="shared" ref="AO85:AO118" si="542">IF(AM85&lt;=0," ",IF(AL85&lt;=0," ",IF(AM85/AL85*100&gt;200,"СВ.200",AM85/AL85)))</f>
        <v xml:space="preserve"> </v>
      </c>
      <c r="AP85" s="19" t="str">
        <f t="shared" si="374"/>
        <v xml:space="preserve"> </v>
      </c>
      <c r="AQ85" s="6">
        <f>AV85+BA85+BF85+BK85+BP85+BU85+BZ85+CE85+CY85+DD85+DL85+CT85</f>
        <v>6814869.04</v>
      </c>
      <c r="AR85" s="6">
        <f t="shared" ref="AR85" si="543">AW85+BB85+BG85+BL85+BQ85+BV85+CA85+CF85+CZ85+DE85+DM85+CU85+DI85</f>
        <v>445831.56</v>
      </c>
      <c r="AS85" s="6">
        <f t="shared" ref="AS85" si="544">AX85+BC85+BH85+BM85+BR85+BW85+CB85+CG85+DA85+DF85+DN85+CV85+DJ85</f>
        <v>2308027.25</v>
      </c>
      <c r="AT85" s="19">
        <f t="shared" si="376"/>
        <v>6.5420414887385717E-2</v>
      </c>
      <c r="AU85" s="19">
        <f t="shared" si="377"/>
        <v>0.19316563961712324</v>
      </c>
      <c r="AV85" s="31">
        <v>1323230.1299999999</v>
      </c>
      <c r="AW85" s="31">
        <v>202861.37</v>
      </c>
      <c r="AX85" s="31">
        <v>72228.259999999995</v>
      </c>
      <c r="AY85" s="19">
        <f t="shared" si="378"/>
        <v>0.15330770166184171</v>
      </c>
      <c r="AZ85" s="19" t="str">
        <f>IF(AW85&lt;=0," ",IF(AW85/AX85*100&gt;200,"св.200",AW85/AX85))</f>
        <v>св.200</v>
      </c>
      <c r="BA85" s="31">
        <v>0</v>
      </c>
      <c r="BB85" s="31">
        <v>0</v>
      </c>
      <c r="BC85" s="20"/>
      <c r="BD85" s="19" t="str">
        <f t="shared" si="381"/>
        <v xml:space="preserve"> </v>
      </c>
      <c r="BE85" s="19" t="str">
        <f t="shared" si="382"/>
        <v xml:space="preserve"> </v>
      </c>
      <c r="BF85" s="31">
        <v>706221.09</v>
      </c>
      <c r="BG85" s="31">
        <v>76738.06</v>
      </c>
      <c r="BH85" s="31">
        <v>509737.99</v>
      </c>
      <c r="BI85" s="19">
        <f t="shared" si="383"/>
        <v>0.10866010812562961</v>
      </c>
      <c r="BJ85" s="19">
        <f t="shared" si="384"/>
        <v>0.15054412562030151</v>
      </c>
      <c r="BK85" s="31"/>
      <c r="BL85" s="31"/>
      <c r="BM85" s="20"/>
      <c r="BN85" s="19" t="str">
        <f t="shared" si="536"/>
        <v xml:space="preserve"> </v>
      </c>
      <c r="BO85" s="19" t="str">
        <f t="shared" si="386"/>
        <v xml:space="preserve"> </v>
      </c>
      <c r="BP85" s="31"/>
      <c r="BQ85" s="31"/>
      <c r="BR85" s="20"/>
      <c r="BS85" s="19" t="str">
        <f t="shared" si="387"/>
        <v xml:space="preserve"> </v>
      </c>
      <c r="BT85" s="19" t="str">
        <f t="shared" si="388"/>
        <v xml:space="preserve"> </v>
      </c>
      <c r="BU85" s="31">
        <v>450000</v>
      </c>
      <c r="BV85" s="31">
        <v>20450</v>
      </c>
      <c r="BW85" s="31">
        <v>135020</v>
      </c>
      <c r="BX85" s="19">
        <f t="shared" si="389"/>
        <v>4.5444444444444447E-2</v>
      </c>
      <c r="BY85" s="19">
        <f t="shared" si="390"/>
        <v>0.15145904310472522</v>
      </c>
      <c r="BZ85" s="31">
        <v>1918429.82</v>
      </c>
      <c r="CA85" s="31">
        <v>0</v>
      </c>
      <c r="CB85" s="6"/>
      <c r="CC85" s="19" t="str">
        <f t="shared" si="477"/>
        <v xml:space="preserve"> </v>
      </c>
      <c r="CD85" s="19" t="str">
        <f t="shared" si="391"/>
        <v xml:space="preserve"> </v>
      </c>
      <c r="CE85" s="18">
        <f t="shared" ref="CE85:CE89" si="545">CJ85+CO85</f>
        <v>80000</v>
      </c>
      <c r="CF85" s="18">
        <f t="shared" ref="CF85:CF89" si="546">CK85+CP85</f>
        <v>38382.129999999997</v>
      </c>
      <c r="CG85" s="31"/>
      <c r="CH85" s="19">
        <f t="shared" si="394"/>
        <v>0.47977662499999996</v>
      </c>
      <c r="CI85" s="19" t="str">
        <f t="shared" si="417"/>
        <v xml:space="preserve"> </v>
      </c>
      <c r="CJ85" s="31">
        <v>80000</v>
      </c>
      <c r="CK85" s="31">
        <v>38382.129999999997</v>
      </c>
      <c r="CL85" s="31"/>
      <c r="CM85" s="19">
        <f t="shared" si="395"/>
        <v>0.47977662499999996</v>
      </c>
      <c r="CN85" s="19" t="str">
        <f t="shared" si="418"/>
        <v xml:space="preserve"> </v>
      </c>
      <c r="CO85" s="31"/>
      <c r="CP85" s="31"/>
      <c r="CQ85" s="20"/>
      <c r="CR85" s="19" t="str">
        <f t="shared" si="397"/>
        <v xml:space="preserve"> </v>
      </c>
      <c r="CS85" s="19" t="str">
        <f t="shared" si="398"/>
        <v xml:space="preserve"> </v>
      </c>
      <c r="CT85" s="31"/>
      <c r="CU85" s="31"/>
      <c r="CV85" s="20"/>
      <c r="CW85" s="19" t="str">
        <f t="shared" si="419"/>
        <v xml:space="preserve"> </v>
      </c>
      <c r="CX85" s="19" t="str">
        <f t="shared" si="420"/>
        <v xml:space="preserve"> </v>
      </c>
      <c r="CY85" s="31"/>
      <c r="CZ85" s="31"/>
      <c r="DA85" s="20"/>
      <c r="DB85" s="19" t="str">
        <f t="shared" si="400"/>
        <v xml:space="preserve"> </v>
      </c>
      <c r="DC85" s="19" t="str">
        <f t="shared" si="401"/>
        <v xml:space="preserve"> </v>
      </c>
      <c r="DD85" s="31"/>
      <c r="DE85" s="31"/>
      <c r="DF85" s="31">
        <v>28300</v>
      </c>
      <c r="DG85" s="19" t="str">
        <f>IF(DE85&lt;=0," ",IF(DF85&lt;=0," ",IF(DE85/DF85*100&gt;200,"СВ.200",DE85/DF85)))</f>
        <v xml:space="preserve"> </v>
      </c>
      <c r="DH85" s="19">
        <f t="shared" si="403"/>
        <v>0</v>
      </c>
      <c r="DI85" s="31"/>
      <c r="DJ85" s="6"/>
      <c r="DK85" s="19" t="str">
        <f t="shared" si="404"/>
        <v xml:space="preserve"> </v>
      </c>
      <c r="DL85" s="31">
        <v>2336988</v>
      </c>
      <c r="DM85" s="31">
        <v>107400</v>
      </c>
      <c r="DN85" s="31">
        <v>1562741</v>
      </c>
      <c r="DO85" s="19">
        <f t="shared" si="405"/>
        <v>4.595659027774212E-2</v>
      </c>
      <c r="DP85" s="19">
        <f t="shared" si="406"/>
        <v>6.8725399794335715E-2</v>
      </c>
    </row>
    <row r="86" spans="1:120" s="59" customFormat="1" ht="15.75" customHeight="1" outlineLevel="1" x14ac:dyDescent="0.25">
      <c r="A86" s="11">
        <f>A85+1</f>
        <v>68</v>
      </c>
      <c r="B86" s="5" t="s">
        <v>74</v>
      </c>
      <c r="C86" s="18">
        <f t="shared" si="540"/>
        <v>84312448.109999999</v>
      </c>
      <c r="D86" s="18">
        <f t="shared" si="540"/>
        <v>35661725.520000003</v>
      </c>
      <c r="E86" s="18">
        <f t="shared" si="540"/>
        <v>36563298.279999994</v>
      </c>
      <c r="F86" s="19">
        <f t="shared" si="359"/>
        <v>0.42297105966456089</v>
      </c>
      <c r="G86" s="19">
        <f t="shared" si="360"/>
        <v>0.97534213808897141</v>
      </c>
      <c r="H86" s="10">
        <f t="shared" si="541"/>
        <v>79979642.629999995</v>
      </c>
      <c r="I86" s="14">
        <f t="shared" si="541"/>
        <v>33582157.770000003</v>
      </c>
      <c r="J86" s="10">
        <f t="shared" si="541"/>
        <v>34921064.299999997</v>
      </c>
      <c r="K86" s="19">
        <f t="shared" si="362"/>
        <v>0.4198838187531922</v>
      </c>
      <c r="L86" s="19">
        <f t="shared" si="363"/>
        <v>0.96165905716682309</v>
      </c>
      <c r="M86" s="31">
        <v>72722951.329999998</v>
      </c>
      <c r="N86" s="31">
        <v>31654220.510000002</v>
      </c>
      <c r="O86" s="31">
        <v>33367616.140000001</v>
      </c>
      <c r="P86" s="19">
        <f t="shared" si="364"/>
        <v>0.43527139549604421</v>
      </c>
      <c r="Q86" s="19">
        <f t="shared" si="365"/>
        <v>0.94865094279402129</v>
      </c>
      <c r="R86" s="31">
        <v>1706317.8</v>
      </c>
      <c r="S86" s="31">
        <v>693897.85</v>
      </c>
      <c r="T86" s="31">
        <v>434534.23</v>
      </c>
      <c r="U86" s="19">
        <f t="shared" si="366"/>
        <v>0.40666389930410379</v>
      </c>
      <c r="V86" s="19">
        <f t="shared" si="367"/>
        <v>1.5968773046947302</v>
      </c>
      <c r="W86" s="31">
        <v>373.5</v>
      </c>
      <c r="X86" s="31">
        <v>373.5</v>
      </c>
      <c r="Y86" s="6"/>
      <c r="Z86" s="19">
        <f t="shared" si="368"/>
        <v>1</v>
      </c>
      <c r="AA86" s="19" t="str">
        <f t="shared" si="369"/>
        <v xml:space="preserve"> </v>
      </c>
      <c r="AB86" s="31">
        <v>2050000</v>
      </c>
      <c r="AC86" s="31">
        <v>245497.62</v>
      </c>
      <c r="AD86" s="31">
        <v>194846.97</v>
      </c>
      <c r="AE86" s="19">
        <f t="shared" si="370"/>
        <v>0.11975493658536585</v>
      </c>
      <c r="AF86" s="19">
        <f>IF(AD86&lt;=0," ",IF(AC86/AD86*100&gt;200,"св.200",AC86/AD86))</f>
        <v>1.259950924564031</v>
      </c>
      <c r="AG86" s="31">
        <v>3500000</v>
      </c>
      <c r="AH86" s="31">
        <v>988168.29</v>
      </c>
      <c r="AI86" s="31">
        <v>924066.96</v>
      </c>
      <c r="AJ86" s="19">
        <f t="shared" si="372"/>
        <v>0.28233379714285717</v>
      </c>
      <c r="AK86" s="19">
        <f>IF(AH86&lt;=0," ",IF(AH86/AI86*100&gt;200,"св.200",AH86/AI86))</f>
        <v>1.0693687067872226</v>
      </c>
      <c r="AL86" s="31">
        <v>0</v>
      </c>
      <c r="AM86" s="31">
        <v>0</v>
      </c>
      <c r="AN86" s="6"/>
      <c r="AO86" s="19" t="str">
        <f t="shared" si="542"/>
        <v xml:space="preserve"> </v>
      </c>
      <c r="AP86" s="19" t="str">
        <f t="shared" si="374"/>
        <v xml:space="preserve"> </v>
      </c>
      <c r="AQ86" s="6">
        <f t="shared" ref="AQ86:AQ89" si="547">AV86+BA86+BF86+BK86+BP86+BU86+BZ86+CE86+CY86+DD86+DL86+CT86</f>
        <v>4332805.4800000004</v>
      </c>
      <c r="AR86" s="6">
        <f t="shared" ref="AR86:AR89" si="548">AW86+BB86+BG86+BL86+BQ86+BV86+CA86+CF86+CZ86+DE86+DM86+CU86+DI86</f>
        <v>2079567.75</v>
      </c>
      <c r="AS86" s="6">
        <f t="shared" ref="AS86:AS89" si="549">AX86+BC86+BH86+BM86+BR86+BW86+CB86+CG86+DA86+DF86+DN86+CV86+DJ86</f>
        <v>1642233.98</v>
      </c>
      <c r="AT86" s="19">
        <f t="shared" si="376"/>
        <v>0.47995871487865638</v>
      </c>
      <c r="AU86" s="19">
        <f t="shared" si="377"/>
        <v>1.2663041779223201</v>
      </c>
      <c r="AV86" s="31">
        <v>750000</v>
      </c>
      <c r="AW86" s="31">
        <v>483683.73</v>
      </c>
      <c r="AX86" s="31">
        <v>440713.01</v>
      </c>
      <c r="AY86" s="19">
        <f t="shared" si="378"/>
        <v>0.64491164000000001</v>
      </c>
      <c r="AZ86" s="19">
        <f t="shared" si="379"/>
        <v>1.0975027263206956</v>
      </c>
      <c r="BA86" s="31">
        <v>108240</v>
      </c>
      <c r="BB86" s="31">
        <v>0</v>
      </c>
      <c r="BC86" s="20"/>
      <c r="BD86" s="19" t="str">
        <f t="shared" si="381"/>
        <v xml:space="preserve"> </v>
      </c>
      <c r="BE86" s="19" t="str">
        <f t="shared" si="382"/>
        <v xml:space="preserve"> </v>
      </c>
      <c r="BF86" s="31">
        <v>532340.47999999998</v>
      </c>
      <c r="BG86" s="31">
        <v>185058.96</v>
      </c>
      <c r="BH86" s="31">
        <v>255700.73</v>
      </c>
      <c r="BI86" s="19">
        <f t="shared" si="383"/>
        <v>0.34763270303997923</v>
      </c>
      <c r="BJ86" s="19">
        <f t="shared" si="384"/>
        <v>0.72373262289865181</v>
      </c>
      <c r="BK86" s="31"/>
      <c r="BL86" s="31"/>
      <c r="BM86" s="20"/>
      <c r="BN86" s="19" t="str">
        <f t="shared" si="536"/>
        <v xml:space="preserve"> </v>
      </c>
      <c r="BO86" s="19" t="str">
        <f t="shared" si="386"/>
        <v xml:space="preserve"> </v>
      </c>
      <c r="BP86" s="31">
        <v>880000</v>
      </c>
      <c r="BQ86" s="31">
        <v>606801.75</v>
      </c>
      <c r="BR86" s="31">
        <v>389924.58</v>
      </c>
      <c r="BS86" s="19">
        <f t="shared" si="387"/>
        <v>0.68954744318181815</v>
      </c>
      <c r="BT86" s="19">
        <f t="shared" si="388"/>
        <v>1.5562028687701606</v>
      </c>
      <c r="BU86" s="31">
        <v>1020225</v>
      </c>
      <c r="BV86" s="31">
        <v>756464.28</v>
      </c>
      <c r="BW86" s="31">
        <v>378476.55</v>
      </c>
      <c r="BX86" s="19">
        <f t="shared" si="389"/>
        <v>0.74146808792178198</v>
      </c>
      <c r="BY86" s="19">
        <f t="shared" si="390"/>
        <v>1.9987084536677373</v>
      </c>
      <c r="BZ86" s="31">
        <v>842000</v>
      </c>
      <c r="CA86" s="31">
        <v>0</v>
      </c>
      <c r="CB86" s="6"/>
      <c r="CC86" s="19" t="str">
        <f t="shared" si="477"/>
        <v xml:space="preserve"> </v>
      </c>
      <c r="CD86" s="19" t="str">
        <f t="shared" si="391"/>
        <v xml:space="preserve"> </v>
      </c>
      <c r="CE86" s="18">
        <f t="shared" si="545"/>
        <v>200000</v>
      </c>
      <c r="CF86" s="18">
        <f t="shared" si="546"/>
        <v>47042.32</v>
      </c>
      <c r="CG86" s="31">
        <v>176419.11</v>
      </c>
      <c r="CH86" s="19">
        <f t="shared" si="394"/>
        <v>0.23521159999999999</v>
      </c>
      <c r="CI86" s="19">
        <f t="shared" si="417"/>
        <v>0.26665093140986829</v>
      </c>
      <c r="CJ86" s="31">
        <v>200000</v>
      </c>
      <c r="CK86" s="31">
        <v>47042.32</v>
      </c>
      <c r="CL86" s="31">
        <v>176419.11</v>
      </c>
      <c r="CM86" s="19">
        <f t="shared" si="395"/>
        <v>0.23521159999999999</v>
      </c>
      <c r="CN86" s="19">
        <f t="shared" si="418"/>
        <v>0.26665093140986829</v>
      </c>
      <c r="CO86" s="31"/>
      <c r="CP86" s="31"/>
      <c r="CQ86" s="20"/>
      <c r="CR86" s="19" t="str">
        <f t="shared" si="397"/>
        <v xml:space="preserve"> </v>
      </c>
      <c r="CS86" s="19" t="str">
        <f t="shared" si="398"/>
        <v xml:space="preserve"> </v>
      </c>
      <c r="CT86" s="31"/>
      <c r="CU86" s="31"/>
      <c r="CV86" s="20"/>
      <c r="CW86" s="19" t="str">
        <f t="shared" si="419"/>
        <v xml:space="preserve"> </v>
      </c>
      <c r="CX86" s="19" t="str">
        <f t="shared" si="420"/>
        <v xml:space="preserve"> </v>
      </c>
      <c r="CY86" s="31"/>
      <c r="CZ86" s="31"/>
      <c r="DA86" s="20"/>
      <c r="DB86" s="19" t="str">
        <f t="shared" si="400"/>
        <v xml:space="preserve"> </v>
      </c>
      <c r="DC86" s="19" t="str">
        <f t="shared" si="401"/>
        <v xml:space="preserve"> </v>
      </c>
      <c r="DD86" s="31"/>
      <c r="DE86" s="31">
        <v>516.71</v>
      </c>
      <c r="DF86" s="27">
        <v>1000</v>
      </c>
      <c r="DG86" s="19" t="str">
        <f t="shared" si="402"/>
        <v xml:space="preserve"> </v>
      </c>
      <c r="DH86" s="19">
        <f t="shared" si="403"/>
        <v>0.51671</v>
      </c>
      <c r="DI86" s="31"/>
      <c r="DJ86" s="6"/>
      <c r="DK86" s="19" t="str">
        <f t="shared" si="404"/>
        <v xml:space="preserve"> </v>
      </c>
      <c r="DL86" s="31">
        <v>0</v>
      </c>
      <c r="DM86" s="31">
        <v>0</v>
      </c>
      <c r="DN86" s="6"/>
      <c r="DO86" s="19" t="str">
        <f t="shared" si="405"/>
        <v xml:space="preserve"> </v>
      </c>
      <c r="DP86" s="19" t="str">
        <f t="shared" si="406"/>
        <v xml:space="preserve"> </v>
      </c>
    </row>
    <row r="87" spans="1:120" s="59" customFormat="1" ht="15.75" customHeight="1" outlineLevel="1" x14ac:dyDescent="0.25">
      <c r="A87" s="11">
        <f t="shared" ref="A87:A89" si="550">A86+1</f>
        <v>69</v>
      </c>
      <c r="B87" s="5" t="s">
        <v>95</v>
      </c>
      <c r="C87" s="18">
        <f t="shared" si="540"/>
        <v>1683041.8599999999</v>
      </c>
      <c r="D87" s="18">
        <f t="shared" si="540"/>
        <v>524761.49</v>
      </c>
      <c r="E87" s="18">
        <f t="shared" si="540"/>
        <v>529442.06000000006</v>
      </c>
      <c r="F87" s="19">
        <f t="shared" si="359"/>
        <v>0.31179348682391061</v>
      </c>
      <c r="G87" s="19">
        <f t="shared" si="360"/>
        <v>0.99115942923008404</v>
      </c>
      <c r="H87" s="10">
        <f t="shared" si="541"/>
        <v>1337647.5</v>
      </c>
      <c r="I87" s="14">
        <f t="shared" si="541"/>
        <v>294541.16000000003</v>
      </c>
      <c r="J87" s="10">
        <f t="shared" si="541"/>
        <v>426380.83</v>
      </c>
      <c r="K87" s="19">
        <f t="shared" si="362"/>
        <v>0.22019340670841911</v>
      </c>
      <c r="L87" s="19">
        <f t="shared" si="363"/>
        <v>0.69079362690860191</v>
      </c>
      <c r="M87" s="31">
        <v>171750</v>
      </c>
      <c r="N87" s="31">
        <v>114962.77</v>
      </c>
      <c r="O87" s="31">
        <v>110879.43</v>
      </c>
      <c r="P87" s="19">
        <f t="shared" si="364"/>
        <v>0.6693611062590975</v>
      </c>
      <c r="Q87" s="19">
        <f t="shared" si="365"/>
        <v>1.0368268487671699</v>
      </c>
      <c r="R87" s="31"/>
      <c r="S87" s="31"/>
      <c r="T87" s="20"/>
      <c r="U87" s="19" t="str">
        <f t="shared" si="366"/>
        <v xml:space="preserve"> </v>
      </c>
      <c r="V87" s="19" t="str">
        <f t="shared" ref="V87:V89" si="551">IF(S87=0," ",IF(S87/T87*100&gt;200,"св.200",S87/T87))</f>
        <v xml:space="preserve"> </v>
      </c>
      <c r="W87" s="31">
        <v>10897.5</v>
      </c>
      <c r="X87" s="31">
        <v>10897.5</v>
      </c>
      <c r="Y87" s="6"/>
      <c r="Z87" s="19">
        <f t="shared" si="368"/>
        <v>1</v>
      </c>
      <c r="AA87" s="19" t="str">
        <f t="shared" si="369"/>
        <v xml:space="preserve"> </v>
      </c>
      <c r="AB87" s="31">
        <v>355000</v>
      </c>
      <c r="AC87" s="31">
        <v>28172.45</v>
      </c>
      <c r="AD87" s="31">
        <v>20862.37</v>
      </c>
      <c r="AE87" s="19">
        <f t="shared" si="370"/>
        <v>7.9359014084507046E-2</v>
      </c>
      <c r="AF87" s="19">
        <f t="shared" ref="AF87:AF88" si="552">IF(AC87&lt;=0," ",IF(AC87/AD87*100&gt;200,"св.200",AC87/AD87))</f>
        <v>1.3503954728058223</v>
      </c>
      <c r="AG87" s="31">
        <v>800000</v>
      </c>
      <c r="AH87" s="31">
        <v>140508.44</v>
      </c>
      <c r="AI87" s="31">
        <v>294639.03000000003</v>
      </c>
      <c r="AJ87" s="19">
        <f t="shared" si="372"/>
        <v>0.17563555</v>
      </c>
      <c r="AK87" s="19">
        <f t="shared" si="373"/>
        <v>0.47688332397781785</v>
      </c>
      <c r="AL87" s="31">
        <v>0</v>
      </c>
      <c r="AM87" s="31">
        <v>0</v>
      </c>
      <c r="AN87" s="6"/>
      <c r="AO87" s="19" t="str">
        <f t="shared" si="542"/>
        <v xml:space="preserve"> </v>
      </c>
      <c r="AP87" s="19" t="str">
        <f t="shared" si="374"/>
        <v xml:space="preserve"> </v>
      </c>
      <c r="AQ87" s="6">
        <f t="shared" si="547"/>
        <v>345394.36</v>
      </c>
      <c r="AR87" s="6">
        <f t="shared" si="548"/>
        <v>230220.33</v>
      </c>
      <c r="AS87" s="6">
        <f t="shared" si="549"/>
        <v>103061.23000000001</v>
      </c>
      <c r="AT87" s="19">
        <f t="shared" si="376"/>
        <v>0.66654339694487197</v>
      </c>
      <c r="AU87" s="19" t="str">
        <f t="shared" si="377"/>
        <v>св.200</v>
      </c>
      <c r="AV87" s="31"/>
      <c r="AW87" s="31"/>
      <c r="AX87" s="6"/>
      <c r="AY87" s="19" t="str">
        <f t="shared" si="378"/>
        <v xml:space="preserve"> </v>
      </c>
      <c r="AZ87" s="19" t="str">
        <f t="shared" si="379"/>
        <v xml:space="preserve"> </v>
      </c>
      <c r="BA87" s="31">
        <v>10000</v>
      </c>
      <c r="BB87" s="31">
        <v>4651.84</v>
      </c>
      <c r="BC87" s="20">
        <v>301.63</v>
      </c>
      <c r="BD87" s="19">
        <f t="shared" si="381"/>
        <v>0.46518400000000004</v>
      </c>
      <c r="BE87" s="19" t="str">
        <f t="shared" si="382"/>
        <v>св.200</v>
      </c>
      <c r="BF87" s="31">
        <v>0</v>
      </c>
      <c r="BG87" s="31">
        <v>0</v>
      </c>
      <c r="BH87" s="31"/>
      <c r="BI87" s="19" t="str">
        <f t="shared" si="383"/>
        <v xml:space="preserve"> </v>
      </c>
      <c r="BJ87" s="19" t="str">
        <f t="shared" si="384"/>
        <v xml:space="preserve"> </v>
      </c>
      <c r="BK87" s="31">
        <v>33300</v>
      </c>
      <c r="BL87" s="31">
        <v>9249.99</v>
      </c>
      <c r="BM87" s="20"/>
      <c r="BN87" s="19">
        <f t="shared" si="536"/>
        <v>0.2777774774774775</v>
      </c>
      <c r="BO87" s="19" t="str">
        <f t="shared" si="386"/>
        <v xml:space="preserve"> </v>
      </c>
      <c r="BP87" s="31"/>
      <c r="BQ87" s="31"/>
      <c r="BR87" s="20"/>
      <c r="BS87" s="19" t="str">
        <f t="shared" si="387"/>
        <v xml:space="preserve"> </v>
      </c>
      <c r="BT87" s="19" t="str">
        <f t="shared" si="388"/>
        <v xml:space="preserve"> </v>
      </c>
      <c r="BU87" s="31">
        <v>297294.36</v>
      </c>
      <c r="BV87" s="31">
        <v>214318.5</v>
      </c>
      <c r="BW87" s="31">
        <v>100359.6</v>
      </c>
      <c r="BX87" s="19">
        <f t="shared" si="389"/>
        <v>0.72089662245862995</v>
      </c>
      <c r="BY87" s="19" t="str">
        <f t="shared" si="390"/>
        <v>св.200</v>
      </c>
      <c r="BZ87" s="31">
        <v>0</v>
      </c>
      <c r="CA87" s="31">
        <v>0</v>
      </c>
      <c r="CB87" s="20"/>
      <c r="CC87" s="19" t="str">
        <f t="shared" si="477"/>
        <v xml:space="preserve"> </v>
      </c>
      <c r="CD87" s="19" t="str">
        <f t="shared" si="391"/>
        <v xml:space="preserve"> </v>
      </c>
      <c r="CE87" s="18">
        <f t="shared" si="545"/>
        <v>0</v>
      </c>
      <c r="CF87" s="18">
        <f t="shared" si="546"/>
        <v>0</v>
      </c>
      <c r="CG87" s="6"/>
      <c r="CH87" s="19" t="str">
        <f t="shared" si="394"/>
        <v xml:space="preserve"> </v>
      </c>
      <c r="CI87" s="19" t="str">
        <f t="shared" si="417"/>
        <v xml:space="preserve"> </v>
      </c>
      <c r="CJ87" s="31"/>
      <c r="CK87" s="31"/>
      <c r="CL87" s="20"/>
      <c r="CM87" s="19" t="str">
        <f t="shared" si="395"/>
        <v xml:space="preserve"> </v>
      </c>
      <c r="CN87" s="19" t="str">
        <f t="shared" si="418"/>
        <v xml:space="preserve"> </v>
      </c>
      <c r="CO87" s="31"/>
      <c r="CP87" s="31"/>
      <c r="CQ87" s="20"/>
      <c r="CR87" s="19" t="str">
        <f t="shared" si="397"/>
        <v xml:space="preserve"> </v>
      </c>
      <c r="CS87" s="19" t="str">
        <f t="shared" si="398"/>
        <v xml:space="preserve"> </v>
      </c>
      <c r="CT87" s="31"/>
      <c r="CU87" s="31"/>
      <c r="CV87" s="20"/>
      <c r="CW87" s="19" t="str">
        <f t="shared" si="419"/>
        <v xml:space="preserve"> </v>
      </c>
      <c r="CX87" s="19" t="str">
        <f t="shared" si="420"/>
        <v xml:space="preserve"> </v>
      </c>
      <c r="CY87" s="31"/>
      <c r="CZ87" s="31"/>
      <c r="DA87" s="20"/>
      <c r="DB87" s="19" t="str">
        <f t="shared" si="400"/>
        <v xml:space="preserve"> </v>
      </c>
      <c r="DC87" s="19" t="str">
        <f t="shared" si="401"/>
        <v xml:space="preserve"> </v>
      </c>
      <c r="DD87" s="31"/>
      <c r="DE87" s="31"/>
      <c r="DF87" s="25"/>
      <c r="DG87" s="19" t="str">
        <f t="shared" si="402"/>
        <v xml:space="preserve"> </v>
      </c>
      <c r="DH87" s="19" t="str">
        <f t="shared" si="403"/>
        <v xml:space="preserve"> </v>
      </c>
      <c r="DI87" s="31"/>
      <c r="DJ87" s="6"/>
      <c r="DK87" s="19" t="str">
        <f t="shared" si="404"/>
        <v xml:space="preserve"> </v>
      </c>
      <c r="DL87" s="31">
        <v>4800</v>
      </c>
      <c r="DM87" s="31">
        <v>2000</v>
      </c>
      <c r="DN87" s="31">
        <v>2400</v>
      </c>
      <c r="DO87" s="19">
        <f t="shared" si="405"/>
        <v>0.41666666666666669</v>
      </c>
      <c r="DP87" s="19">
        <f t="shared" si="406"/>
        <v>0.83333333333333337</v>
      </c>
    </row>
    <row r="88" spans="1:120" s="59" customFormat="1" ht="15.75" customHeight="1" outlineLevel="1" x14ac:dyDescent="0.25">
      <c r="A88" s="11">
        <f t="shared" si="550"/>
        <v>70</v>
      </c>
      <c r="B88" s="5" t="s">
        <v>29</v>
      </c>
      <c r="C88" s="18">
        <f t="shared" si="540"/>
        <v>1026454.24</v>
      </c>
      <c r="D88" s="18">
        <f t="shared" si="540"/>
        <v>133287.90000000002</v>
      </c>
      <c r="E88" s="18">
        <f t="shared" si="540"/>
        <v>251485.39</v>
      </c>
      <c r="F88" s="19">
        <f t="shared" si="359"/>
        <v>0.12985274433665939</v>
      </c>
      <c r="G88" s="19">
        <f t="shared" si="360"/>
        <v>0.53000255800148077</v>
      </c>
      <c r="H88" s="10">
        <f t="shared" si="541"/>
        <v>598600</v>
      </c>
      <c r="I88" s="14">
        <f t="shared" si="541"/>
        <v>87819.200000000012</v>
      </c>
      <c r="J88" s="10">
        <f t="shared" si="541"/>
        <v>76912.710000000006</v>
      </c>
      <c r="K88" s="19">
        <f t="shared" si="362"/>
        <v>0.14670765118610093</v>
      </c>
      <c r="L88" s="19">
        <f t="shared" si="363"/>
        <v>1.141803480855115</v>
      </c>
      <c r="M88" s="31">
        <v>40600</v>
      </c>
      <c r="N88" s="31">
        <v>22601.49</v>
      </c>
      <c r="O88" s="31">
        <v>15183.98</v>
      </c>
      <c r="P88" s="19">
        <f t="shared" si="364"/>
        <v>0.55668694581280798</v>
      </c>
      <c r="Q88" s="19">
        <f t="shared" si="365"/>
        <v>1.4885089416608821</v>
      </c>
      <c r="R88" s="31"/>
      <c r="S88" s="31"/>
      <c r="T88" s="20"/>
      <c r="U88" s="19" t="str">
        <f t="shared" si="366"/>
        <v xml:space="preserve"> </v>
      </c>
      <c r="V88" s="19" t="str">
        <f t="shared" si="551"/>
        <v xml:space="preserve"> </v>
      </c>
      <c r="W88" s="31">
        <v>0</v>
      </c>
      <c r="X88" s="31">
        <v>467.47</v>
      </c>
      <c r="Y88" s="6"/>
      <c r="Z88" s="19" t="str">
        <f t="shared" si="368"/>
        <v xml:space="preserve"> </v>
      </c>
      <c r="AA88" s="19" t="str">
        <f t="shared" si="369"/>
        <v xml:space="preserve"> </v>
      </c>
      <c r="AB88" s="31">
        <v>75000</v>
      </c>
      <c r="AC88" s="31">
        <v>2027.19</v>
      </c>
      <c r="AD88" s="31">
        <v>8648.16</v>
      </c>
      <c r="AE88" s="19">
        <f t="shared" si="370"/>
        <v>2.70292E-2</v>
      </c>
      <c r="AF88" s="19">
        <f t="shared" si="552"/>
        <v>0.2344070877504579</v>
      </c>
      <c r="AG88" s="31">
        <v>483000</v>
      </c>
      <c r="AH88" s="31">
        <v>62723.05</v>
      </c>
      <c r="AI88" s="31">
        <v>53080.57</v>
      </c>
      <c r="AJ88" s="19">
        <f t="shared" si="372"/>
        <v>0.12986138716356108</v>
      </c>
      <c r="AK88" s="19">
        <f t="shared" si="373"/>
        <v>1.1816574313350441</v>
      </c>
      <c r="AL88" s="31">
        <v>0</v>
      </c>
      <c r="AM88" s="31">
        <v>0</v>
      </c>
      <c r="AN88" s="6"/>
      <c r="AO88" s="19" t="str">
        <f t="shared" si="542"/>
        <v xml:space="preserve"> </v>
      </c>
      <c r="AP88" s="19" t="str">
        <f t="shared" si="374"/>
        <v xml:space="preserve"> </v>
      </c>
      <c r="AQ88" s="6">
        <f t="shared" si="547"/>
        <v>427854.24</v>
      </c>
      <c r="AR88" s="6">
        <f t="shared" si="548"/>
        <v>45468.7</v>
      </c>
      <c r="AS88" s="6">
        <f t="shared" si="549"/>
        <v>174572.68</v>
      </c>
      <c r="AT88" s="19">
        <f t="shared" si="376"/>
        <v>0.10627147226588195</v>
      </c>
      <c r="AU88" s="19">
        <f t="shared" si="377"/>
        <v>0.26045713452987029</v>
      </c>
      <c r="AV88" s="31"/>
      <c r="AW88" s="31"/>
      <c r="AX88" s="6"/>
      <c r="AY88" s="19" t="str">
        <f t="shared" si="378"/>
        <v xml:space="preserve"> </v>
      </c>
      <c r="AZ88" s="19" t="str">
        <f t="shared" si="379"/>
        <v xml:space="preserve"> </v>
      </c>
      <c r="BA88" s="31">
        <v>7782.2</v>
      </c>
      <c r="BB88" s="31">
        <v>3532.68</v>
      </c>
      <c r="BC88" s="20">
        <v>7386.96</v>
      </c>
      <c r="BD88" s="19">
        <f t="shared" si="381"/>
        <v>0.45394361491609053</v>
      </c>
      <c r="BE88" s="19">
        <f t="shared" si="382"/>
        <v>0.47823191136814058</v>
      </c>
      <c r="BF88" s="31">
        <v>23000</v>
      </c>
      <c r="BG88" s="31">
        <v>0</v>
      </c>
      <c r="BH88" s="31">
        <v>11700</v>
      </c>
      <c r="BI88" s="19" t="str">
        <f t="shared" si="383"/>
        <v xml:space="preserve"> </v>
      </c>
      <c r="BJ88" s="19">
        <f t="shared" si="384"/>
        <v>0</v>
      </c>
      <c r="BK88" s="31"/>
      <c r="BL88" s="31"/>
      <c r="BM88" s="20"/>
      <c r="BN88" s="19" t="str">
        <f t="shared" si="536"/>
        <v xml:space="preserve"> </v>
      </c>
      <c r="BO88" s="19" t="str">
        <f t="shared" si="386"/>
        <v xml:space="preserve"> </v>
      </c>
      <c r="BP88" s="31"/>
      <c r="BQ88" s="31"/>
      <c r="BR88" s="20"/>
      <c r="BS88" s="19" t="str">
        <f t="shared" si="387"/>
        <v xml:space="preserve"> </v>
      </c>
      <c r="BT88" s="19" t="str">
        <f t="shared" si="388"/>
        <v xml:space="preserve"> </v>
      </c>
      <c r="BU88" s="31">
        <v>97072.04</v>
      </c>
      <c r="BV88" s="31">
        <v>41936.019999999997</v>
      </c>
      <c r="BW88" s="31">
        <v>36385.9</v>
      </c>
      <c r="BX88" s="19">
        <f t="shared" si="389"/>
        <v>0.43200925827869691</v>
      </c>
      <c r="BY88" s="19">
        <f t="shared" si="390"/>
        <v>1.1525349105010456</v>
      </c>
      <c r="BZ88" s="31">
        <v>300000</v>
      </c>
      <c r="CA88" s="31">
        <v>0</v>
      </c>
      <c r="CB88" s="20">
        <v>27144</v>
      </c>
      <c r="CC88" s="19" t="str">
        <f t="shared" si="477"/>
        <v xml:space="preserve"> </v>
      </c>
      <c r="CD88" s="19">
        <f t="shared" si="391"/>
        <v>0</v>
      </c>
      <c r="CE88" s="18">
        <f t="shared" si="545"/>
        <v>0</v>
      </c>
      <c r="CF88" s="18">
        <f t="shared" si="546"/>
        <v>0</v>
      </c>
      <c r="CG88" s="6"/>
      <c r="CH88" s="19" t="str">
        <f t="shared" si="394"/>
        <v xml:space="preserve"> </v>
      </c>
      <c r="CI88" s="19" t="str">
        <f t="shared" si="417"/>
        <v xml:space="preserve"> </v>
      </c>
      <c r="CJ88" s="31"/>
      <c r="CK88" s="31"/>
      <c r="CL88" s="20"/>
      <c r="CM88" s="19" t="str">
        <f t="shared" si="395"/>
        <v xml:space="preserve"> </v>
      </c>
      <c r="CN88" s="19" t="str">
        <f t="shared" si="418"/>
        <v xml:space="preserve"> </v>
      </c>
      <c r="CO88" s="31"/>
      <c r="CP88" s="31"/>
      <c r="CQ88" s="20"/>
      <c r="CR88" s="19" t="str">
        <f t="shared" si="397"/>
        <v xml:space="preserve"> </v>
      </c>
      <c r="CS88" s="19" t="str">
        <f t="shared" si="398"/>
        <v xml:space="preserve"> </v>
      </c>
      <c r="CT88" s="31"/>
      <c r="CU88" s="31"/>
      <c r="CV88" s="20"/>
      <c r="CW88" s="19" t="str">
        <f t="shared" si="419"/>
        <v xml:space="preserve"> </v>
      </c>
      <c r="CX88" s="19" t="str">
        <f t="shared" si="420"/>
        <v xml:space="preserve"> </v>
      </c>
      <c r="CY88" s="31"/>
      <c r="CZ88" s="31"/>
      <c r="DA88" s="20"/>
      <c r="DB88" s="19" t="str">
        <f t="shared" si="400"/>
        <v xml:space="preserve"> </v>
      </c>
      <c r="DC88" s="19" t="str">
        <f t="shared" si="401"/>
        <v xml:space="preserve"> </v>
      </c>
      <c r="DD88" s="31"/>
      <c r="DE88" s="31"/>
      <c r="DF88" s="31">
        <v>91955.82</v>
      </c>
      <c r="DG88" s="19" t="str">
        <f t="shared" si="402"/>
        <v xml:space="preserve"> </v>
      </c>
      <c r="DH88" s="19">
        <f t="shared" si="403"/>
        <v>0</v>
      </c>
      <c r="DI88" s="31"/>
      <c r="DJ88" s="6"/>
      <c r="DK88" s="19" t="str">
        <f t="shared" si="404"/>
        <v xml:space="preserve"> </v>
      </c>
      <c r="DL88" s="31">
        <v>0</v>
      </c>
      <c r="DM88" s="31">
        <v>0</v>
      </c>
      <c r="DN88" s="31"/>
      <c r="DO88" s="19" t="str">
        <f t="shared" si="405"/>
        <v xml:space="preserve"> </v>
      </c>
      <c r="DP88" s="19" t="str">
        <f>IF(DM88=0," ",IF(DM88/DN88*100&gt;200,"св.200",DM88/DN88))</f>
        <v xml:space="preserve"> </v>
      </c>
    </row>
    <row r="89" spans="1:120" s="59" customFormat="1" ht="16.5" customHeight="1" outlineLevel="1" x14ac:dyDescent="0.25">
      <c r="A89" s="11">
        <f t="shared" si="550"/>
        <v>71</v>
      </c>
      <c r="B89" s="5" t="s">
        <v>89</v>
      </c>
      <c r="C89" s="18">
        <f t="shared" si="540"/>
        <v>917316.6</v>
      </c>
      <c r="D89" s="18">
        <f t="shared" si="540"/>
        <v>450659.05</v>
      </c>
      <c r="E89" s="18">
        <f t="shared" si="540"/>
        <v>184787.5</v>
      </c>
      <c r="F89" s="19">
        <f t="shared" si="359"/>
        <v>0.49127972828574124</v>
      </c>
      <c r="G89" s="19" t="str">
        <f t="shared" si="360"/>
        <v>св.200</v>
      </c>
      <c r="H89" s="10">
        <f t="shared" si="541"/>
        <v>347500</v>
      </c>
      <c r="I89" s="14">
        <f t="shared" si="541"/>
        <v>88851.12</v>
      </c>
      <c r="J89" s="10">
        <f t="shared" si="541"/>
        <v>79740.75</v>
      </c>
      <c r="K89" s="19">
        <f t="shared" si="362"/>
        <v>0.25568667625899277</v>
      </c>
      <c r="L89" s="19">
        <f t="shared" si="363"/>
        <v>1.1142498659719151</v>
      </c>
      <c r="M89" s="31">
        <v>42500</v>
      </c>
      <c r="N89" s="31">
        <v>25372.33</v>
      </c>
      <c r="O89" s="31">
        <v>28273.5</v>
      </c>
      <c r="P89" s="19">
        <f t="shared" si="364"/>
        <v>0.59699600000000008</v>
      </c>
      <c r="Q89" s="19">
        <f t="shared" si="365"/>
        <v>0.89738907457513228</v>
      </c>
      <c r="R89" s="31"/>
      <c r="S89" s="31"/>
      <c r="T89" s="20"/>
      <c r="U89" s="19" t="str">
        <f t="shared" si="366"/>
        <v xml:space="preserve"> </v>
      </c>
      <c r="V89" s="19" t="str">
        <f t="shared" si="551"/>
        <v xml:space="preserve"> </v>
      </c>
      <c r="W89" s="31">
        <v>0</v>
      </c>
      <c r="X89" s="31">
        <v>0</v>
      </c>
      <c r="Y89" s="6"/>
      <c r="Z89" s="19" t="str">
        <f t="shared" si="368"/>
        <v xml:space="preserve"> </v>
      </c>
      <c r="AA89" s="19" t="str">
        <f t="shared" si="369"/>
        <v xml:space="preserve"> </v>
      </c>
      <c r="AB89" s="31">
        <v>45000</v>
      </c>
      <c r="AC89" s="31">
        <v>39525.86</v>
      </c>
      <c r="AD89" s="31">
        <v>-563.20000000000005</v>
      </c>
      <c r="AE89" s="19">
        <f t="shared" si="370"/>
        <v>0.87835244444444449</v>
      </c>
      <c r="AF89" s="19">
        <f t="shared" si="371"/>
        <v>-70.180859374999997</v>
      </c>
      <c r="AG89" s="31">
        <v>250000</v>
      </c>
      <c r="AH89" s="31">
        <v>23552.93</v>
      </c>
      <c r="AI89" s="31">
        <v>50530.45</v>
      </c>
      <c r="AJ89" s="19">
        <f t="shared" si="372"/>
        <v>9.4211719999999999E-2</v>
      </c>
      <c r="AK89" s="19">
        <f t="shared" si="373"/>
        <v>0.46611360080901715</v>
      </c>
      <c r="AL89" s="31">
        <v>10000</v>
      </c>
      <c r="AM89" s="31">
        <v>400</v>
      </c>
      <c r="AN89" s="31">
        <v>1500</v>
      </c>
      <c r="AO89" s="19">
        <f t="shared" si="542"/>
        <v>0.04</v>
      </c>
      <c r="AP89" s="19">
        <f t="shared" si="374"/>
        <v>0.26666666666666666</v>
      </c>
      <c r="AQ89" s="6">
        <f t="shared" si="547"/>
        <v>569816.6</v>
      </c>
      <c r="AR89" s="6">
        <f t="shared" si="548"/>
        <v>361807.93</v>
      </c>
      <c r="AS89" s="6">
        <f t="shared" si="549"/>
        <v>105046.75</v>
      </c>
      <c r="AT89" s="19">
        <f>IF(AR89&lt;=0," ",IF(AQ89&lt;=0," ",IF(AR89/AQ89*100&gt;200,"СВ.200",AR89/AQ89)))</f>
        <v>0.63495505395946694</v>
      </c>
      <c r="AU89" s="19" t="str">
        <f t="shared" si="377"/>
        <v>св.200</v>
      </c>
      <c r="AV89" s="31"/>
      <c r="AW89" s="31"/>
      <c r="AX89" s="6"/>
      <c r="AY89" s="19" t="str">
        <f t="shared" si="378"/>
        <v xml:space="preserve"> </v>
      </c>
      <c r="AZ89" s="19" t="str">
        <f t="shared" si="379"/>
        <v xml:space="preserve"> </v>
      </c>
      <c r="BA89" s="31">
        <v>259772</v>
      </c>
      <c r="BB89" s="31">
        <v>203999.11</v>
      </c>
      <c r="BC89" s="20">
        <v>0</v>
      </c>
      <c r="BD89" s="19">
        <f t="shared" si="381"/>
        <v>0.78530060976548666</v>
      </c>
      <c r="BE89" s="19" t="str">
        <f t="shared" si="382"/>
        <v xml:space="preserve"> </v>
      </c>
      <c r="BF89" s="31">
        <v>57192</v>
      </c>
      <c r="BG89" s="31">
        <v>22008.58</v>
      </c>
      <c r="BH89" s="31">
        <v>19606.599999999999</v>
      </c>
      <c r="BI89" s="19">
        <f t="shared" si="383"/>
        <v>0.38481920548328441</v>
      </c>
      <c r="BJ89" s="19">
        <f t="shared" si="384"/>
        <v>1.1225087470545634</v>
      </c>
      <c r="BK89" s="31"/>
      <c r="BL89" s="31"/>
      <c r="BM89" s="20"/>
      <c r="BN89" s="19" t="str">
        <f t="shared" si="536"/>
        <v xml:space="preserve"> </v>
      </c>
      <c r="BO89" s="19" t="str">
        <f t="shared" si="386"/>
        <v xml:space="preserve"> </v>
      </c>
      <c r="BP89" s="31"/>
      <c r="BQ89" s="31"/>
      <c r="BR89" s="20"/>
      <c r="BS89" s="19" t="str">
        <f t="shared" si="387"/>
        <v xml:space="preserve"> </v>
      </c>
      <c r="BT89" s="19" t="str">
        <f t="shared" si="388"/>
        <v xml:space="preserve"> </v>
      </c>
      <c r="BU89" s="31">
        <v>224764.6</v>
      </c>
      <c r="BV89" s="31">
        <v>109382.3</v>
      </c>
      <c r="BW89" s="31">
        <v>80440.149999999994</v>
      </c>
      <c r="BX89" s="19">
        <f t="shared" si="389"/>
        <v>0.48665270242733955</v>
      </c>
      <c r="BY89" s="19">
        <f t="shared" si="390"/>
        <v>1.3597973151467273</v>
      </c>
      <c r="BZ89" s="31"/>
      <c r="CA89" s="31"/>
      <c r="CB89" s="20"/>
      <c r="CC89" s="19" t="str">
        <f t="shared" si="477"/>
        <v xml:space="preserve"> </v>
      </c>
      <c r="CD89" s="19" t="str">
        <f>IF(CA89=0," ",IF(CA89/CB89*100&gt;200,"св.200",CA89/CB89))</f>
        <v xml:space="preserve"> </v>
      </c>
      <c r="CE89" s="18">
        <f t="shared" si="545"/>
        <v>28088</v>
      </c>
      <c r="CF89" s="18">
        <f t="shared" si="546"/>
        <v>28087.96</v>
      </c>
      <c r="CG89" s="6"/>
      <c r="CH89" s="19">
        <f t="shared" si="394"/>
        <v>0.99999857590430075</v>
      </c>
      <c r="CI89" s="19" t="str">
        <f t="shared" si="417"/>
        <v xml:space="preserve"> </v>
      </c>
      <c r="CJ89" s="31"/>
      <c r="CK89" s="31"/>
      <c r="CL89" s="20"/>
      <c r="CM89" s="19" t="str">
        <f t="shared" si="395"/>
        <v xml:space="preserve"> </v>
      </c>
      <c r="CN89" s="19" t="str">
        <f t="shared" si="418"/>
        <v xml:space="preserve"> </v>
      </c>
      <c r="CO89" s="31">
        <v>28088</v>
      </c>
      <c r="CP89" s="31">
        <v>28087.96</v>
      </c>
      <c r="CQ89" s="20"/>
      <c r="CR89" s="19">
        <f t="shared" si="397"/>
        <v>0.99999857590430075</v>
      </c>
      <c r="CS89" s="19" t="str">
        <f t="shared" si="398"/>
        <v xml:space="preserve"> </v>
      </c>
      <c r="CT89" s="31"/>
      <c r="CU89" s="31"/>
      <c r="CV89" s="20"/>
      <c r="CW89" s="19" t="str">
        <f t="shared" si="419"/>
        <v xml:space="preserve"> </v>
      </c>
      <c r="CX89" s="19" t="str">
        <f t="shared" si="420"/>
        <v xml:space="preserve"> </v>
      </c>
      <c r="CY89" s="31"/>
      <c r="CZ89" s="31"/>
      <c r="DA89" s="20"/>
      <c r="DB89" s="19" t="str">
        <f t="shared" si="400"/>
        <v xml:space="preserve"> </v>
      </c>
      <c r="DC89" s="19" t="str">
        <f t="shared" si="401"/>
        <v xml:space="preserve"> </v>
      </c>
      <c r="DD89" s="31"/>
      <c r="DE89" s="31"/>
      <c r="DF89" s="25">
        <v>5000</v>
      </c>
      <c r="DG89" s="19" t="str">
        <f t="shared" si="402"/>
        <v xml:space="preserve"> </v>
      </c>
      <c r="DH89" s="19">
        <f t="shared" si="403"/>
        <v>0</v>
      </c>
      <c r="DI89" s="31">
        <v>-1670.02</v>
      </c>
      <c r="DJ89" s="6"/>
      <c r="DK89" s="19" t="str">
        <f t="shared" si="404"/>
        <v xml:space="preserve"> </v>
      </c>
      <c r="DL89" s="31">
        <v>0</v>
      </c>
      <c r="DM89" s="31">
        <v>0</v>
      </c>
      <c r="DN89" s="6"/>
      <c r="DO89" s="19" t="str">
        <f t="shared" si="405"/>
        <v xml:space="preserve"> </v>
      </c>
      <c r="DP89" s="19" t="str">
        <f t="shared" si="406"/>
        <v xml:space="preserve"> </v>
      </c>
    </row>
    <row r="90" spans="1:120" s="58" customFormat="1" ht="32.1" customHeight="1" x14ac:dyDescent="0.25">
      <c r="A90" s="12"/>
      <c r="B90" s="4" t="s">
        <v>150</v>
      </c>
      <c r="C90" s="24">
        <f>SUM(C91:C95)</f>
        <v>42525861.18</v>
      </c>
      <c r="D90" s="24">
        <f t="shared" ref="D90:E90" si="553">SUM(D91:D95)</f>
        <v>19905460.059999995</v>
      </c>
      <c r="E90" s="24">
        <f t="shared" si="553"/>
        <v>18936065.779999997</v>
      </c>
      <c r="F90" s="16">
        <f t="shared" si="359"/>
        <v>0.46807894085309137</v>
      </c>
      <c r="G90" s="16">
        <f t="shared" si="360"/>
        <v>1.0511930139693462</v>
      </c>
      <c r="H90" s="15">
        <f t="shared" ref="H90:J90" si="554">SUM(H91:H95)</f>
        <v>41233221.07</v>
      </c>
      <c r="I90" s="42">
        <f>SUM(I91:I95)</f>
        <v>19329395.479999997</v>
      </c>
      <c r="J90" s="15">
        <f t="shared" si="554"/>
        <v>17950598.259999998</v>
      </c>
      <c r="K90" s="16">
        <f t="shared" si="362"/>
        <v>0.4687820882871423</v>
      </c>
      <c r="L90" s="16">
        <f t="shared" si="363"/>
        <v>1.0768106555575045</v>
      </c>
      <c r="M90" s="15">
        <f>SUM(M91:M95)</f>
        <v>33547900</v>
      </c>
      <c r="N90" s="15">
        <f>SUM(N91:N95)</f>
        <v>16085400.779999997</v>
      </c>
      <c r="O90" s="15">
        <f>SUM(O91:O95)</f>
        <v>15246232.6</v>
      </c>
      <c r="P90" s="16">
        <f t="shared" si="364"/>
        <v>0.47947563871360049</v>
      </c>
      <c r="Q90" s="16">
        <f t="shared" si="365"/>
        <v>1.0550410191170767</v>
      </c>
      <c r="R90" s="15">
        <f>SUM(R91:R95)</f>
        <v>1708721.07</v>
      </c>
      <c r="S90" s="15">
        <f>SUM(S91:S95)</f>
        <v>694875.14</v>
      </c>
      <c r="T90" s="15">
        <f>SUM(T91:T95)</f>
        <v>779573.86</v>
      </c>
      <c r="U90" s="16">
        <f t="shared" si="366"/>
        <v>0.40666387990405012</v>
      </c>
      <c r="V90" s="16">
        <f t="shared" si="367"/>
        <v>0.89135253970675721</v>
      </c>
      <c r="W90" s="15">
        <f>SUM(W91:W95)</f>
        <v>708400</v>
      </c>
      <c r="X90" s="15">
        <f>SUM(X91:X95)</f>
        <v>696010.42</v>
      </c>
      <c r="Y90" s="15">
        <f>SUM(Y91:Y95)</f>
        <v>276352.25</v>
      </c>
      <c r="Z90" s="16">
        <f t="shared" si="368"/>
        <v>0.98251047430830041</v>
      </c>
      <c r="AA90" s="16" t="str">
        <f t="shared" si="369"/>
        <v>св.200</v>
      </c>
      <c r="AB90" s="15">
        <f>SUM(AB91:AB95)</f>
        <v>822100</v>
      </c>
      <c r="AC90" s="15">
        <f>SUM(AC91:AC95)</f>
        <v>90666.02</v>
      </c>
      <c r="AD90" s="15">
        <f>SUM(AD91:AD95)</f>
        <v>180501.57</v>
      </c>
      <c r="AE90" s="16">
        <f t="shared" si="370"/>
        <v>0.11028587763045859</v>
      </c>
      <c r="AF90" s="16">
        <f t="shared" si="371"/>
        <v>0.50230045090466524</v>
      </c>
      <c r="AG90" s="15">
        <f>SUM(AG91:AG95)</f>
        <v>4444100</v>
      </c>
      <c r="AH90" s="15">
        <f>SUM(AH91:AH95)</f>
        <v>1762243.12</v>
      </c>
      <c r="AI90" s="15">
        <f>SUM(AI91:AI95)</f>
        <v>1467937.98</v>
      </c>
      <c r="AJ90" s="16">
        <f t="shared" si="372"/>
        <v>0.39653543349609599</v>
      </c>
      <c r="AK90" s="16">
        <f>IF(AI90=0," ",IF(AH90/AI90*100&gt;200,"св.200",AH90/AI90))</f>
        <v>1.2004888108419949</v>
      </c>
      <c r="AL90" s="15">
        <f>SUM(AL91:AL95)</f>
        <v>2000</v>
      </c>
      <c r="AM90" s="15">
        <f>SUM(AM91:AM95)</f>
        <v>200</v>
      </c>
      <c r="AN90" s="15">
        <f>SUM(AN91:AN95)</f>
        <v>0</v>
      </c>
      <c r="AO90" s="16">
        <f t="shared" si="542"/>
        <v>0.1</v>
      </c>
      <c r="AP90" s="16" t="str">
        <f t="shared" si="374"/>
        <v xml:space="preserve"> </v>
      </c>
      <c r="AQ90" s="15">
        <f>SUM(AQ91:AQ95)</f>
        <v>1292640.1100000001</v>
      </c>
      <c r="AR90" s="15">
        <f t="shared" ref="AR90:AS90" si="555">SUM(AR91:AR95)</f>
        <v>576064.57999999996</v>
      </c>
      <c r="AS90" s="15">
        <f t="shared" si="555"/>
        <v>985467.5199999999</v>
      </c>
      <c r="AT90" s="16">
        <f t="shared" si="376"/>
        <v>0.4456496247822605</v>
      </c>
      <c r="AU90" s="16">
        <f t="shared" si="377"/>
        <v>0.58455968188581198</v>
      </c>
      <c r="AV90" s="15">
        <f>SUM(AV91:AV95)</f>
        <v>400000</v>
      </c>
      <c r="AW90" s="15">
        <f>SUM(AW91:AW95)</f>
        <v>149407.96</v>
      </c>
      <c r="AX90" s="15">
        <f>SUM(AX91:AX95)</f>
        <v>203081.98</v>
      </c>
      <c r="AY90" s="16">
        <f t="shared" si="378"/>
        <v>0.37351989999999996</v>
      </c>
      <c r="AZ90" s="16">
        <f t="shared" si="379"/>
        <v>0.73570269503970753</v>
      </c>
      <c r="BA90" s="15">
        <f>SUM(BA91:BA95)</f>
        <v>104495</v>
      </c>
      <c r="BB90" s="15">
        <f>SUM(BB91:BB95)</f>
        <v>1133.8</v>
      </c>
      <c r="BC90" s="17">
        <f>SUM(BC91:BC95)</f>
        <v>0</v>
      </c>
      <c r="BD90" s="16">
        <f t="shared" si="381"/>
        <v>1.085027991769941E-2</v>
      </c>
      <c r="BE90" s="16" t="str">
        <f t="shared" si="382"/>
        <v xml:space="preserve"> </v>
      </c>
      <c r="BF90" s="15">
        <f>SUM(BF91:BF95)</f>
        <v>115000</v>
      </c>
      <c r="BG90" s="15">
        <f>SUM(BG91:BG95)</f>
        <v>36600.9</v>
      </c>
      <c r="BH90" s="17">
        <f>SUM(BH91:BH95)</f>
        <v>36060</v>
      </c>
      <c r="BI90" s="16">
        <f t="shared" si="383"/>
        <v>0.31826869565217392</v>
      </c>
      <c r="BJ90" s="16">
        <f t="shared" si="384"/>
        <v>1.0150000000000001</v>
      </c>
      <c r="BK90" s="15">
        <f>SUM(BK91:BK95)</f>
        <v>172000</v>
      </c>
      <c r="BL90" s="15">
        <f>SUM(BL91:BL95)</f>
        <v>85577.4</v>
      </c>
      <c r="BM90" s="15">
        <f>SUM(BM91:BM95)</f>
        <v>42788.7</v>
      </c>
      <c r="BN90" s="16">
        <f t="shared" si="536"/>
        <v>0.4975430232558139</v>
      </c>
      <c r="BO90" s="16">
        <f>IF(BL90=0," ",IF(BL90/BM90*100&gt;200,"св.200",BL90/BM90))</f>
        <v>2</v>
      </c>
      <c r="BP90" s="15">
        <f>SUM(BP91:BP95)</f>
        <v>150000</v>
      </c>
      <c r="BQ90" s="15">
        <f>SUM(BQ91:BQ95)</f>
        <v>25794.5</v>
      </c>
      <c r="BR90" s="15">
        <f>SUM(BR91:BR95)</f>
        <v>0</v>
      </c>
      <c r="BS90" s="16">
        <f t="shared" si="387"/>
        <v>0.17196333333333333</v>
      </c>
      <c r="BT90" s="16" t="e">
        <f>IF(BQ90=0," ",IF(BQ90/BR90*100&gt;200,"св.200",BQ90/BR90))</f>
        <v>#DIV/0!</v>
      </c>
      <c r="BU90" s="15">
        <f>SUM(BU91:BU95)</f>
        <v>98000</v>
      </c>
      <c r="BV90" s="15">
        <f>SUM(BV91:BV95)</f>
        <v>31793.449999999997</v>
      </c>
      <c r="BW90" s="15">
        <f>SUM(BW91:BW95)</f>
        <v>33870.81</v>
      </c>
      <c r="BX90" s="16">
        <f t="shared" ref="BX90:BX121" si="556">IF(BV90&lt;=0," ",IF(BU90&lt;=0," ",IF(BV90/BU90*100&gt;200,"СВ.200",BV90/BU90)))</f>
        <v>0.32442295918367342</v>
      </c>
      <c r="BY90" s="16">
        <f t="shared" si="390"/>
        <v>0.93866813341635469</v>
      </c>
      <c r="BZ90" s="15">
        <f>SUM(BZ91:BZ95)</f>
        <v>124000</v>
      </c>
      <c r="CA90" s="15">
        <f>SUM(CA91:CA95)</f>
        <v>124000</v>
      </c>
      <c r="CB90" s="15">
        <f>SUM(CB91:CB95)</f>
        <v>0</v>
      </c>
      <c r="CC90" s="16">
        <f t="shared" si="477"/>
        <v>1</v>
      </c>
      <c r="CD90" s="16" t="str">
        <f t="shared" si="391"/>
        <v xml:space="preserve"> </v>
      </c>
      <c r="CE90" s="24">
        <f>SUM(CE91:CE95)</f>
        <v>55900</v>
      </c>
      <c r="CF90" s="24">
        <f t="shared" ref="CF90" si="557">SUM(CF91:CF95)</f>
        <v>47503.969999999994</v>
      </c>
      <c r="CG90" s="34">
        <f>SUM(CG91:CG95)</f>
        <v>617666.03</v>
      </c>
      <c r="CH90" s="16">
        <f t="shared" si="394"/>
        <v>0.84980268336314835</v>
      </c>
      <c r="CI90" s="16">
        <f t="shared" si="417"/>
        <v>7.690882725086888E-2</v>
      </c>
      <c r="CJ90" s="15">
        <f>SUM(CJ91:CJ95)</f>
        <v>10000</v>
      </c>
      <c r="CK90" s="15">
        <f>SUM(CK91:CK95)</f>
        <v>11628.38</v>
      </c>
      <c r="CL90" s="17">
        <f>SUM(CL91:CL95)</f>
        <v>72245.13</v>
      </c>
      <c r="CM90" s="16">
        <f t="shared" si="395"/>
        <v>1.1628379999999998</v>
      </c>
      <c r="CN90" s="16">
        <f>IF(CK90=0," ",IF(CK90/CL90*100&gt;200,"св.200",CK90/CL90))</f>
        <v>0.16095728528691136</v>
      </c>
      <c r="CO90" s="15">
        <f>SUM(CO91:CO95)</f>
        <v>45900</v>
      </c>
      <c r="CP90" s="15">
        <f>SUM(CP91:CP95)</f>
        <v>35875.589999999997</v>
      </c>
      <c r="CQ90" s="17">
        <f t="shared" ref="CQ90" si="558">SUM(CQ91:CQ95)</f>
        <v>545420.9</v>
      </c>
      <c r="CR90" s="16">
        <f t="shared" si="397"/>
        <v>0.78160326797385615</v>
      </c>
      <c r="CS90" s="16">
        <f t="shared" si="398"/>
        <v>6.5775972281223533E-2</v>
      </c>
      <c r="CT90" s="15">
        <f>SUM(CT91:CT95)</f>
        <v>0</v>
      </c>
      <c r="CU90" s="15">
        <f>SUM(CU91:CU95)</f>
        <v>0</v>
      </c>
      <c r="CV90" s="17">
        <f t="shared" ref="CV90" si="559">SUM(CV91:CV95)</f>
        <v>0</v>
      </c>
      <c r="CW90" s="43" t="str">
        <f t="shared" si="419"/>
        <v xml:space="preserve"> </v>
      </c>
      <c r="CX90" s="43" t="str">
        <f t="shared" si="420"/>
        <v xml:space="preserve"> </v>
      </c>
      <c r="CY90" s="15">
        <f>SUM(CY91:CY95)</f>
        <v>0</v>
      </c>
      <c r="CZ90" s="15">
        <f>SUM(CZ91:CZ95)</f>
        <v>0</v>
      </c>
      <c r="DA90" s="15">
        <f>SUM(DA91:DA95)</f>
        <v>0</v>
      </c>
      <c r="DB90" s="16" t="str">
        <f t="shared" si="400"/>
        <v xml:space="preserve"> </v>
      </c>
      <c r="DC90" s="16" t="str">
        <f t="shared" si="401"/>
        <v xml:space="preserve"> </v>
      </c>
      <c r="DD90" s="15">
        <f>SUM(DD91:DD95)</f>
        <v>0</v>
      </c>
      <c r="DE90" s="15">
        <f>SUM(DE91:DE95)</f>
        <v>0</v>
      </c>
      <c r="DF90" s="26">
        <f>SUM(DF91:DF95)</f>
        <v>0</v>
      </c>
      <c r="DG90" s="16" t="str">
        <f t="shared" si="402"/>
        <v xml:space="preserve"> </v>
      </c>
      <c r="DH90" s="16" t="str">
        <f t="shared" si="403"/>
        <v xml:space="preserve"> </v>
      </c>
      <c r="DI90" s="15">
        <f>SUM(DI91:DI95)</f>
        <v>0</v>
      </c>
      <c r="DJ90" s="15">
        <f>SUM(DJ91:DJ95)</f>
        <v>0</v>
      </c>
      <c r="DK90" s="16" t="str">
        <f t="shared" si="404"/>
        <v xml:space="preserve"> </v>
      </c>
      <c r="DL90" s="15">
        <f>SUM(DL91:DL95)</f>
        <v>73245.11</v>
      </c>
      <c r="DM90" s="15">
        <f>SUM(DM91:DM95)</f>
        <v>74252.600000000006</v>
      </c>
      <c r="DN90" s="15">
        <f>SUM(DN91:DN95)</f>
        <v>52000</v>
      </c>
      <c r="DO90" s="16">
        <f t="shared" si="405"/>
        <v>1.0137550479479109</v>
      </c>
      <c r="DP90" s="16">
        <f t="shared" si="406"/>
        <v>1.4279346153846155</v>
      </c>
    </row>
    <row r="91" spans="1:120" s="59" customFormat="1" ht="15.75" customHeight="1" outlineLevel="1" x14ac:dyDescent="0.25">
      <c r="A91" s="11">
        <v>72</v>
      </c>
      <c r="B91" s="5" t="s">
        <v>64</v>
      </c>
      <c r="C91" s="18">
        <f t="shared" ref="C91:E95" si="560">H91+AQ91</f>
        <v>38706221.07</v>
      </c>
      <c r="D91" s="18">
        <f t="shared" si="560"/>
        <v>18116236.269999996</v>
      </c>
      <c r="E91" s="18">
        <f t="shared" si="560"/>
        <v>17143331.34</v>
      </c>
      <c r="F91" s="19">
        <f t="shared" si="359"/>
        <v>0.46804456155089064</v>
      </c>
      <c r="G91" s="19">
        <f t="shared" si="360"/>
        <v>1.0567512177595231</v>
      </c>
      <c r="H91" s="10">
        <f t="shared" ref="H91:J95" si="561">W91++AG91+M91+AB91+AL91+R91</f>
        <v>37974221.07</v>
      </c>
      <c r="I91" s="14">
        <f t="shared" si="561"/>
        <v>17843828.029999997</v>
      </c>
      <c r="J91" s="10">
        <f t="shared" si="561"/>
        <v>16825215.530000001</v>
      </c>
      <c r="K91" s="19">
        <f t="shared" si="362"/>
        <v>0.46989319404623137</v>
      </c>
      <c r="L91" s="19">
        <f t="shared" si="363"/>
        <v>1.0605408292205096</v>
      </c>
      <c r="M91" s="31">
        <v>32665500</v>
      </c>
      <c r="N91" s="31">
        <v>15742259.539999999</v>
      </c>
      <c r="O91" s="31">
        <v>14867126.48</v>
      </c>
      <c r="P91" s="19">
        <f t="shared" si="364"/>
        <v>0.48192311582556518</v>
      </c>
      <c r="Q91" s="19">
        <f t="shared" si="365"/>
        <v>1.0588636318643869</v>
      </c>
      <c r="R91" s="31">
        <v>1708721.07</v>
      </c>
      <c r="S91" s="31">
        <v>694875.14</v>
      </c>
      <c r="T91" s="31">
        <v>779573.86</v>
      </c>
      <c r="U91" s="19">
        <f t="shared" si="366"/>
        <v>0.40666387990405012</v>
      </c>
      <c r="V91" s="19">
        <f t="shared" si="367"/>
        <v>0.89135253970675721</v>
      </c>
      <c r="W91" s="31">
        <v>0</v>
      </c>
      <c r="X91" s="31">
        <v>7465</v>
      </c>
      <c r="Y91" s="31">
        <v>1896.01</v>
      </c>
      <c r="Z91" s="19" t="str">
        <f t="shared" si="368"/>
        <v xml:space="preserve"> </v>
      </c>
      <c r="AA91" s="19" t="str">
        <f t="shared" si="369"/>
        <v>св.200</v>
      </c>
      <c r="AB91" s="31">
        <v>630000</v>
      </c>
      <c r="AC91" s="31">
        <v>83404.899999999994</v>
      </c>
      <c r="AD91" s="31">
        <v>124553.86</v>
      </c>
      <c r="AE91" s="19">
        <f t="shared" si="370"/>
        <v>0.13238873015873015</v>
      </c>
      <c r="AF91" s="19">
        <f>IF(AC91&lt;=0," ",IF(AC91/AD91*100&gt;200,"св.200",AC91/AD91))</f>
        <v>0.66962918692363282</v>
      </c>
      <c r="AG91" s="31">
        <v>2970000</v>
      </c>
      <c r="AH91" s="31">
        <v>1315823.45</v>
      </c>
      <c r="AI91" s="31">
        <v>1052065.32</v>
      </c>
      <c r="AJ91" s="19">
        <f>IF(AH91&lt;=0," ",IF(AG91&lt;=0," ",IF(AH91/AG91*100&gt;200,"СВ.200",AH91/AG91)))</f>
        <v>0.44303819865319866</v>
      </c>
      <c r="AK91" s="19">
        <f t="shared" si="373"/>
        <v>1.2507050892999685</v>
      </c>
      <c r="AL91" s="31">
        <v>0</v>
      </c>
      <c r="AM91" s="31">
        <v>0</v>
      </c>
      <c r="AN91" s="6"/>
      <c r="AO91" s="19" t="str">
        <f t="shared" si="542"/>
        <v xml:space="preserve"> </v>
      </c>
      <c r="AP91" s="19" t="str">
        <f>IF(AN91=0," ",IF(AM91/AN91*100&gt;200,"св.200",AM91/AN91))</f>
        <v xml:space="preserve"> </v>
      </c>
      <c r="AQ91" s="6">
        <f>AV91+BA91+BF91+BK91+BP91+BU91+BZ91+CE91+CY91+DD91+DL91+CT91</f>
        <v>732000</v>
      </c>
      <c r="AR91" s="6">
        <f t="shared" ref="AR91" si="562">AW91+BB91+BG91+BL91+BQ91+BV91+CA91+CF91+CZ91+DE91+DM91+CU91+DI91</f>
        <v>272408.24</v>
      </c>
      <c r="AS91" s="6">
        <f t="shared" ref="AS91" si="563">AX91+BC91+BH91+BM91+BR91+BW91+CB91+CG91+DA91+DF91+DN91+CV91+DJ91</f>
        <v>318115.81</v>
      </c>
      <c r="AT91" s="19">
        <f t="shared" si="376"/>
        <v>0.37214240437158469</v>
      </c>
      <c r="AU91" s="19">
        <f t="shared" si="377"/>
        <v>0.85631782966083958</v>
      </c>
      <c r="AV91" s="31">
        <v>400000</v>
      </c>
      <c r="AW91" s="31">
        <v>149407.96</v>
      </c>
      <c r="AX91" s="31">
        <v>203081.98</v>
      </c>
      <c r="AY91" s="19">
        <f t="shared" si="378"/>
        <v>0.37351989999999996</v>
      </c>
      <c r="AZ91" s="19">
        <f t="shared" si="379"/>
        <v>0.73570269503970753</v>
      </c>
      <c r="BA91" s="31">
        <v>0</v>
      </c>
      <c r="BB91" s="31">
        <v>0</v>
      </c>
      <c r="BC91" s="20"/>
      <c r="BD91" s="19" t="str">
        <f t="shared" si="381"/>
        <v xml:space="preserve"> </v>
      </c>
      <c r="BE91" s="19" t="str">
        <f t="shared" si="382"/>
        <v xml:space="preserve"> </v>
      </c>
      <c r="BF91" s="31">
        <v>0</v>
      </c>
      <c r="BG91" s="31">
        <v>0</v>
      </c>
      <c r="BH91" s="6"/>
      <c r="BI91" s="19" t="str">
        <f t="shared" si="383"/>
        <v xml:space="preserve"> </v>
      </c>
      <c r="BJ91" s="19" t="str">
        <f>IF(BG91=0," ",IF(BG91/BH91*100&gt;200,"св.200",BG91/BH91))</f>
        <v xml:space="preserve"> </v>
      </c>
      <c r="BK91" s="31">
        <v>172000</v>
      </c>
      <c r="BL91" s="31">
        <v>85577.4</v>
      </c>
      <c r="BM91" s="20">
        <v>42788.7</v>
      </c>
      <c r="BN91" s="19">
        <f t="shared" si="536"/>
        <v>0.4975430232558139</v>
      </c>
      <c r="BO91" s="19">
        <f>IF(BL91=0," ",IF(BL91/BM91*100&gt;200,"св.200",BL91/BM91))</f>
        <v>2</v>
      </c>
      <c r="BP91" s="31">
        <v>150000</v>
      </c>
      <c r="BQ91" s="31">
        <v>25794.5</v>
      </c>
      <c r="BR91" s="31"/>
      <c r="BS91" s="19">
        <f t="shared" si="387"/>
        <v>0.17196333333333333</v>
      </c>
      <c r="BT91" s="19" t="e">
        <f>IF(BQ91=0," ",IF(BQ91/BR91*100&gt;200,"св.200",BQ91/BR91))</f>
        <v>#DIV/0!</v>
      </c>
      <c r="BU91" s="31">
        <v>0</v>
      </c>
      <c r="BV91" s="31">
        <v>0</v>
      </c>
      <c r="BW91" s="20"/>
      <c r="BX91" s="19" t="str">
        <f t="shared" si="556"/>
        <v xml:space="preserve"> </v>
      </c>
      <c r="BY91" s="19" t="str">
        <f t="shared" si="390"/>
        <v xml:space="preserve"> </v>
      </c>
      <c r="BZ91" s="31"/>
      <c r="CA91" s="31"/>
      <c r="CB91" s="6"/>
      <c r="CC91" s="19" t="str">
        <f t="shared" si="477"/>
        <v xml:space="preserve"> </v>
      </c>
      <c r="CD91" s="19" t="str">
        <f>IF(CA91=0," ",IF(CA91/CB91*100&gt;200,"св.200",CA91/CB91))</f>
        <v xml:space="preserve"> </v>
      </c>
      <c r="CE91" s="18">
        <f t="shared" ref="CE91:CE95" si="564">CJ91+CO91</f>
        <v>10000</v>
      </c>
      <c r="CF91" s="18">
        <f t="shared" ref="CF91:CF95" si="565">CK91+CP91</f>
        <v>11628.38</v>
      </c>
      <c r="CG91" s="31">
        <v>72245.13</v>
      </c>
      <c r="CH91" s="33">
        <f t="shared" si="394"/>
        <v>1.1628379999999998</v>
      </c>
      <c r="CI91" s="19">
        <f t="shared" ref="CI91:CI94" si="566">IF(CF91=0," ",IF(CF91/CG91*100&gt;200,"св.200",CF91/CG91))</f>
        <v>0.16095728528691136</v>
      </c>
      <c r="CJ91" s="31">
        <v>10000</v>
      </c>
      <c r="CK91" s="31">
        <v>11628.38</v>
      </c>
      <c r="CL91" s="31">
        <v>72245.13</v>
      </c>
      <c r="CM91" s="19">
        <f t="shared" si="395"/>
        <v>1.1628379999999998</v>
      </c>
      <c r="CN91" s="19">
        <f>IF(CK91=0," ",IF(CK91/CL91*100&gt;200,"св.200",CK91/CL91))</f>
        <v>0.16095728528691136</v>
      </c>
      <c r="CO91" s="31"/>
      <c r="CP91" s="31"/>
      <c r="CQ91" s="20"/>
      <c r="CR91" s="19" t="str">
        <f t="shared" si="397"/>
        <v xml:space="preserve"> </v>
      </c>
      <c r="CS91" s="19" t="str">
        <f t="shared" si="398"/>
        <v xml:space="preserve"> </v>
      </c>
      <c r="CT91" s="31"/>
      <c r="CU91" s="31"/>
      <c r="CV91" s="20"/>
      <c r="CW91" s="19" t="str">
        <f t="shared" si="419"/>
        <v xml:space="preserve"> </v>
      </c>
      <c r="CX91" s="19" t="str">
        <f t="shared" si="420"/>
        <v xml:space="preserve"> </v>
      </c>
      <c r="CY91" s="31"/>
      <c r="CZ91" s="31"/>
      <c r="DA91" s="20"/>
      <c r="DB91" s="19" t="str">
        <f t="shared" si="400"/>
        <v xml:space="preserve"> </v>
      </c>
      <c r="DC91" s="19" t="str">
        <f t="shared" si="401"/>
        <v xml:space="preserve"> </v>
      </c>
      <c r="DD91" s="31"/>
      <c r="DE91" s="31"/>
      <c r="DF91" s="27"/>
      <c r="DG91" s="19" t="str">
        <f t="shared" si="402"/>
        <v xml:space="preserve"> </v>
      </c>
      <c r="DH91" s="19" t="str">
        <f t="shared" si="403"/>
        <v xml:space="preserve"> </v>
      </c>
      <c r="DI91" s="31"/>
      <c r="DJ91" s="31"/>
      <c r="DK91" s="19" t="str">
        <f t="shared" si="404"/>
        <v xml:space="preserve"> </v>
      </c>
      <c r="DL91" s="31">
        <v>0</v>
      </c>
      <c r="DM91" s="31">
        <v>0</v>
      </c>
      <c r="DN91" s="6"/>
      <c r="DO91" s="19" t="str">
        <f t="shared" si="405"/>
        <v xml:space="preserve"> </v>
      </c>
      <c r="DP91" s="19" t="str">
        <f t="shared" si="406"/>
        <v xml:space="preserve"> </v>
      </c>
    </row>
    <row r="92" spans="1:120" s="59" customFormat="1" ht="15.75" customHeight="1" outlineLevel="1" x14ac:dyDescent="0.25">
      <c r="A92" s="11">
        <f>A91+1</f>
        <v>73</v>
      </c>
      <c r="B92" s="5" t="s">
        <v>98</v>
      </c>
      <c r="C92" s="18">
        <f t="shared" si="560"/>
        <v>347600</v>
      </c>
      <c r="D92" s="18">
        <f t="shared" si="560"/>
        <v>105540.81</v>
      </c>
      <c r="E92" s="18">
        <f t="shared" si="560"/>
        <v>663055.15999999992</v>
      </c>
      <c r="F92" s="19">
        <f t="shared" si="359"/>
        <v>0.30362718642117376</v>
      </c>
      <c r="G92" s="19">
        <f t="shared" si="360"/>
        <v>0.15917349923044111</v>
      </c>
      <c r="H92" s="10">
        <f t="shared" si="561"/>
        <v>335600</v>
      </c>
      <c r="I92" s="14">
        <f t="shared" si="561"/>
        <v>105540.81</v>
      </c>
      <c r="J92" s="10">
        <f t="shared" si="561"/>
        <v>113704.58</v>
      </c>
      <c r="K92" s="19">
        <f t="shared" si="362"/>
        <v>0.31448393921334922</v>
      </c>
      <c r="L92" s="19">
        <f t="shared" si="363"/>
        <v>0.92820192467181173</v>
      </c>
      <c r="M92" s="31">
        <v>160400</v>
      </c>
      <c r="N92" s="31">
        <v>58772.7</v>
      </c>
      <c r="O92" s="31">
        <v>59765.37</v>
      </c>
      <c r="P92" s="19">
        <f t="shared" si="364"/>
        <v>0.36641334164588529</v>
      </c>
      <c r="Q92" s="19">
        <f t="shared" si="365"/>
        <v>0.98339054874085097</v>
      </c>
      <c r="R92" s="31"/>
      <c r="S92" s="31"/>
      <c r="T92" s="20"/>
      <c r="U92" s="19" t="str">
        <f t="shared" si="366"/>
        <v xml:space="preserve"> </v>
      </c>
      <c r="V92" s="19" t="str">
        <f t="shared" ref="V92:V95" si="567">IF(S92=0," ",IF(S92/T92*100&gt;200,"св.200",S92/T92))</f>
        <v xml:space="preserve"> </v>
      </c>
      <c r="W92" s="31">
        <v>0</v>
      </c>
      <c r="X92" s="31">
        <v>0</v>
      </c>
      <c r="Y92" s="6"/>
      <c r="Z92" s="19" t="str">
        <f t="shared" si="368"/>
        <v xml:space="preserve"> </v>
      </c>
      <c r="AA92" s="19" t="str">
        <f t="shared" si="369"/>
        <v xml:space="preserve"> </v>
      </c>
      <c r="AB92" s="31">
        <v>27100</v>
      </c>
      <c r="AC92" s="31">
        <v>-6867.18</v>
      </c>
      <c r="AD92" s="31">
        <v>6669.97</v>
      </c>
      <c r="AE92" s="19" t="str">
        <f t="shared" si="370"/>
        <v xml:space="preserve"> </v>
      </c>
      <c r="AF92" s="19">
        <f t="shared" ref="AF92" si="568">IF(AD92&lt;=0," ",IF(AC92/AD92*100&gt;200,"св.200",AC92/AD92))</f>
        <v>-1.0295668496260104</v>
      </c>
      <c r="AG92" s="31">
        <v>147100</v>
      </c>
      <c r="AH92" s="31">
        <v>53635.29</v>
      </c>
      <c r="AI92" s="31">
        <v>47269.24</v>
      </c>
      <c r="AJ92" s="19">
        <f t="shared" si="372"/>
        <v>0.36461787899388171</v>
      </c>
      <c r="AK92" s="19">
        <f t="shared" si="373"/>
        <v>1.1346763772804471</v>
      </c>
      <c r="AL92" s="31">
        <v>1000</v>
      </c>
      <c r="AM92" s="31">
        <v>0</v>
      </c>
      <c r="AN92" s="6"/>
      <c r="AO92" s="19" t="str">
        <f t="shared" si="542"/>
        <v xml:space="preserve"> </v>
      </c>
      <c r="AP92" s="19" t="str">
        <f>IF(AN92=0," ",IF(AM92/AN92*100&gt;200,"св.200",AM92/AN92))</f>
        <v xml:space="preserve"> </v>
      </c>
      <c r="AQ92" s="6">
        <f t="shared" ref="AQ92:AQ95" si="569">AV92+BA92+BF92+BK92+BP92+BU92+BZ92+CE92+CY92+DD92+DL92+CT92</f>
        <v>12000</v>
      </c>
      <c r="AR92" s="6">
        <f t="shared" ref="AR92:AR95" si="570">AW92+BB92+BG92+BL92+BQ92+BV92+CA92+CF92+CZ92+DE92+DM92+CU92+DI92</f>
        <v>0</v>
      </c>
      <c r="AS92" s="6">
        <f t="shared" ref="AS92:AS95" si="571">AX92+BC92+BH92+BM92+BR92+BW92+CB92+CG92+DA92+DF92+DN92+CV92+DJ92</f>
        <v>549350.57999999996</v>
      </c>
      <c r="AT92" s="19" t="str">
        <f t="shared" si="376"/>
        <v xml:space="preserve"> </v>
      </c>
      <c r="AU92" s="19">
        <f t="shared" si="377"/>
        <v>0</v>
      </c>
      <c r="AV92" s="31"/>
      <c r="AW92" s="31"/>
      <c r="AX92" s="6"/>
      <c r="AY92" s="19" t="str">
        <f t="shared" si="378"/>
        <v xml:space="preserve"> </v>
      </c>
      <c r="AZ92" s="19" t="str">
        <f t="shared" si="379"/>
        <v xml:space="preserve"> </v>
      </c>
      <c r="BA92" s="31">
        <v>0</v>
      </c>
      <c r="BB92" s="31">
        <v>0</v>
      </c>
      <c r="BC92" s="20"/>
      <c r="BD92" s="19" t="str">
        <f t="shared" si="381"/>
        <v xml:space="preserve"> </v>
      </c>
      <c r="BE92" s="19" t="str">
        <f t="shared" si="382"/>
        <v xml:space="preserve"> </v>
      </c>
      <c r="BF92" s="31">
        <v>0</v>
      </c>
      <c r="BG92" s="31">
        <v>0</v>
      </c>
      <c r="BH92" s="6"/>
      <c r="BI92" s="19" t="str">
        <f t="shared" si="383"/>
        <v xml:space="preserve"> </v>
      </c>
      <c r="BJ92" s="19" t="str">
        <f t="shared" si="384"/>
        <v xml:space="preserve"> </v>
      </c>
      <c r="BK92" s="31"/>
      <c r="BL92" s="31"/>
      <c r="BM92" s="20"/>
      <c r="BN92" s="19" t="str">
        <f t="shared" si="536"/>
        <v xml:space="preserve"> </v>
      </c>
      <c r="BO92" s="19" t="str">
        <f t="shared" si="386"/>
        <v xml:space="preserve"> </v>
      </c>
      <c r="BP92" s="31"/>
      <c r="BQ92" s="31"/>
      <c r="BR92" s="6"/>
      <c r="BS92" s="19" t="str">
        <f t="shared" si="387"/>
        <v xml:space="preserve"> </v>
      </c>
      <c r="BT92" s="19" t="str">
        <f t="shared" si="388"/>
        <v xml:space="preserve"> </v>
      </c>
      <c r="BU92" s="31">
        <v>12000</v>
      </c>
      <c r="BV92" s="31">
        <v>0</v>
      </c>
      <c r="BW92" s="31">
        <v>4833.95</v>
      </c>
      <c r="BX92" s="19" t="str">
        <f t="shared" si="556"/>
        <v xml:space="preserve"> </v>
      </c>
      <c r="BY92" s="19">
        <f t="shared" si="390"/>
        <v>0</v>
      </c>
      <c r="BZ92" s="31"/>
      <c r="CA92" s="31"/>
      <c r="CB92" s="20"/>
      <c r="CC92" s="19" t="str">
        <f t="shared" si="477"/>
        <v xml:space="preserve"> </v>
      </c>
      <c r="CD92" s="19" t="str">
        <f t="shared" si="391"/>
        <v xml:space="preserve"> </v>
      </c>
      <c r="CE92" s="18">
        <f t="shared" si="564"/>
        <v>0</v>
      </c>
      <c r="CF92" s="18">
        <f t="shared" si="565"/>
        <v>0</v>
      </c>
      <c r="CG92" s="37">
        <v>544516.63</v>
      </c>
      <c r="CH92" s="33" t="str">
        <f t="shared" si="394"/>
        <v xml:space="preserve"> </v>
      </c>
      <c r="CI92" s="19" t="str">
        <f t="shared" si="566"/>
        <v xml:space="preserve"> </v>
      </c>
      <c r="CJ92" s="31"/>
      <c r="CK92" s="31"/>
      <c r="CL92" s="20"/>
      <c r="CM92" s="19" t="str">
        <f t="shared" si="395"/>
        <v xml:space="preserve"> </v>
      </c>
      <c r="CN92" s="19" t="str">
        <f t="shared" si="418"/>
        <v xml:space="preserve"> </v>
      </c>
      <c r="CO92" s="31"/>
      <c r="CP92" s="31"/>
      <c r="CQ92" s="20">
        <v>544516.63</v>
      </c>
      <c r="CR92" s="19" t="str">
        <f>IF(CP92&lt;=0," ",IF(CO92&lt;=0," ",IF(CP92/CO92*100&gt;200,"СВ.200",CP92/CO92)))</f>
        <v xml:space="preserve"> </v>
      </c>
      <c r="CS92" s="19">
        <f>IF(CQ92=0," ",IF(CP92/CQ92*100&gt;200,"св.200",CP92/CQ92))</f>
        <v>0</v>
      </c>
      <c r="CT92" s="31"/>
      <c r="CU92" s="31"/>
      <c r="CV92" s="20"/>
      <c r="CW92" s="19" t="str">
        <f t="shared" si="419"/>
        <v xml:space="preserve"> </v>
      </c>
      <c r="CX92" s="19" t="str">
        <f t="shared" si="420"/>
        <v xml:space="preserve"> </v>
      </c>
      <c r="CY92" s="31"/>
      <c r="CZ92" s="31"/>
      <c r="DA92" s="20"/>
      <c r="DB92" s="19" t="str">
        <f t="shared" si="400"/>
        <v xml:space="preserve"> </v>
      </c>
      <c r="DC92" s="19" t="str">
        <f t="shared" si="401"/>
        <v xml:space="preserve"> </v>
      </c>
      <c r="DD92" s="31"/>
      <c r="DE92" s="31"/>
      <c r="DF92" s="27"/>
      <c r="DG92" s="19" t="str">
        <f t="shared" si="402"/>
        <v xml:space="preserve"> </v>
      </c>
      <c r="DH92" s="19" t="str">
        <f t="shared" si="403"/>
        <v xml:space="preserve"> </v>
      </c>
      <c r="DI92" s="31"/>
      <c r="DJ92" s="20"/>
      <c r="DK92" s="19" t="str">
        <f t="shared" si="404"/>
        <v xml:space="preserve"> </v>
      </c>
      <c r="DL92" s="31">
        <v>0</v>
      </c>
      <c r="DM92" s="31">
        <v>0</v>
      </c>
      <c r="DN92" s="6"/>
      <c r="DO92" s="19" t="str">
        <f t="shared" si="405"/>
        <v xml:space="preserve"> </v>
      </c>
      <c r="DP92" s="19" t="str">
        <f t="shared" si="406"/>
        <v xml:space="preserve"> </v>
      </c>
    </row>
    <row r="93" spans="1:120" s="59" customFormat="1" ht="16.5" customHeight="1" outlineLevel="1" x14ac:dyDescent="0.25">
      <c r="A93" s="11">
        <f t="shared" ref="A93:A95" si="572">A92+1</f>
        <v>74</v>
      </c>
      <c r="B93" s="5" t="s">
        <v>106</v>
      </c>
      <c r="C93" s="18">
        <f t="shared" si="560"/>
        <v>1055400</v>
      </c>
      <c r="D93" s="18">
        <f t="shared" si="560"/>
        <v>379728.23</v>
      </c>
      <c r="E93" s="18">
        <f t="shared" si="560"/>
        <v>295672.65999999997</v>
      </c>
      <c r="F93" s="19">
        <f t="shared" si="359"/>
        <v>0.35979555618722758</v>
      </c>
      <c r="G93" s="19">
        <f t="shared" si="360"/>
        <v>1.2842859059068905</v>
      </c>
      <c r="H93" s="10">
        <f t="shared" si="561"/>
        <v>751000</v>
      </c>
      <c r="I93" s="14">
        <f t="shared" si="561"/>
        <v>141289.71</v>
      </c>
      <c r="J93" s="10">
        <f t="shared" si="561"/>
        <v>233620.77999999997</v>
      </c>
      <c r="K93" s="19">
        <f t="shared" si="362"/>
        <v>0.18813543275632488</v>
      </c>
      <c r="L93" s="19">
        <f t="shared" si="363"/>
        <v>0.60478228863031791</v>
      </c>
      <c r="M93" s="31">
        <v>150000</v>
      </c>
      <c r="N93" s="31">
        <v>51589.27</v>
      </c>
      <c r="O93" s="31">
        <v>65120.43</v>
      </c>
      <c r="P93" s="19">
        <f t="shared" si="364"/>
        <v>0.34392846666666665</v>
      </c>
      <c r="Q93" s="19">
        <f t="shared" si="365"/>
        <v>0.7922132885179044</v>
      </c>
      <c r="R93" s="31"/>
      <c r="S93" s="31"/>
      <c r="T93" s="20"/>
      <c r="U93" s="19" t="str">
        <f t="shared" si="366"/>
        <v xml:space="preserve"> </v>
      </c>
      <c r="V93" s="19" t="str">
        <f t="shared" si="567"/>
        <v xml:space="preserve"> </v>
      </c>
      <c r="W93" s="31">
        <v>20000</v>
      </c>
      <c r="X93" s="31">
        <v>10033.200000000001</v>
      </c>
      <c r="Y93" s="31">
        <v>14665.54</v>
      </c>
      <c r="Z93" s="19">
        <f t="shared" si="368"/>
        <v>0.50165999999999999</v>
      </c>
      <c r="AA93" s="19">
        <f t="shared" si="369"/>
        <v>0.68413437214040529</v>
      </c>
      <c r="AB93" s="31">
        <v>80000</v>
      </c>
      <c r="AC93" s="31">
        <v>9096.09</v>
      </c>
      <c r="AD93" s="31">
        <v>38915.67</v>
      </c>
      <c r="AE93" s="19">
        <f t="shared" si="370"/>
        <v>0.113701125</v>
      </c>
      <c r="AF93" s="19">
        <f t="shared" si="371"/>
        <v>0.23373849146115178</v>
      </c>
      <c r="AG93" s="31">
        <v>500000</v>
      </c>
      <c r="AH93" s="31">
        <v>70571.149999999994</v>
      </c>
      <c r="AI93" s="31">
        <v>114919.14</v>
      </c>
      <c r="AJ93" s="19">
        <f t="shared" si="372"/>
        <v>0.1411423</v>
      </c>
      <c r="AK93" s="19">
        <f t="shared" si="373"/>
        <v>0.61409396206758937</v>
      </c>
      <c r="AL93" s="31">
        <v>1000</v>
      </c>
      <c r="AM93" s="31">
        <v>0</v>
      </c>
      <c r="AN93" s="6"/>
      <c r="AO93" s="19" t="str">
        <f t="shared" si="542"/>
        <v xml:space="preserve"> </v>
      </c>
      <c r="AP93" s="19" t="str">
        <f t="shared" si="374"/>
        <v xml:space="preserve"> </v>
      </c>
      <c r="AQ93" s="6">
        <f t="shared" si="569"/>
        <v>304400</v>
      </c>
      <c r="AR93" s="6">
        <f t="shared" si="570"/>
        <v>238438.52000000002</v>
      </c>
      <c r="AS93" s="6">
        <f t="shared" si="571"/>
        <v>62051.88</v>
      </c>
      <c r="AT93" s="19">
        <f t="shared" si="376"/>
        <v>0.78330657030223394</v>
      </c>
      <c r="AU93" s="19" t="str">
        <f t="shared" si="377"/>
        <v>св.200</v>
      </c>
      <c r="AV93" s="31"/>
      <c r="AW93" s="31"/>
      <c r="AX93" s="6"/>
      <c r="AY93" s="19" t="str">
        <f t="shared" si="378"/>
        <v xml:space="preserve"> </v>
      </c>
      <c r="AZ93" s="19" t="str">
        <f t="shared" si="379"/>
        <v xml:space="preserve"> </v>
      </c>
      <c r="BA93" s="31">
        <v>60000</v>
      </c>
      <c r="BB93" s="31">
        <v>0</v>
      </c>
      <c r="BC93" s="20"/>
      <c r="BD93" s="19" t="str">
        <f t="shared" si="381"/>
        <v xml:space="preserve"> </v>
      </c>
      <c r="BE93" s="19" t="str">
        <f t="shared" si="382"/>
        <v xml:space="preserve"> </v>
      </c>
      <c r="BF93" s="31">
        <v>0</v>
      </c>
      <c r="BG93" s="31">
        <v>0</v>
      </c>
      <c r="BH93" s="6"/>
      <c r="BI93" s="19" t="str">
        <f t="shared" si="383"/>
        <v xml:space="preserve"> </v>
      </c>
      <c r="BJ93" s="19" t="str">
        <f>IF(BG93=0," ",IF(BG93/BH93*100&gt;200,"св.200",BG93/BH93))</f>
        <v xml:space="preserve"> </v>
      </c>
      <c r="BK93" s="31"/>
      <c r="BL93" s="31"/>
      <c r="BM93" s="20"/>
      <c r="BN93" s="19" t="str">
        <f t="shared" si="536"/>
        <v xml:space="preserve"> </v>
      </c>
      <c r="BO93" s="19" t="str">
        <f t="shared" si="386"/>
        <v xml:space="preserve"> </v>
      </c>
      <c r="BP93" s="31"/>
      <c r="BQ93" s="31"/>
      <c r="BR93" s="6"/>
      <c r="BS93" s="19" t="str">
        <f t="shared" si="387"/>
        <v xml:space="preserve"> </v>
      </c>
      <c r="BT93" s="19" t="str">
        <f t="shared" si="388"/>
        <v xml:space="preserve"> </v>
      </c>
      <c r="BU93" s="31">
        <v>12000</v>
      </c>
      <c r="BV93" s="31">
        <v>5055.4399999999996</v>
      </c>
      <c r="BW93" s="31">
        <v>10051.879999999999</v>
      </c>
      <c r="BX93" s="19">
        <f t="shared" si="556"/>
        <v>0.42128666666666664</v>
      </c>
      <c r="BY93" s="19">
        <f t="shared" si="390"/>
        <v>0.5029347743904623</v>
      </c>
      <c r="BZ93" s="31">
        <v>124000</v>
      </c>
      <c r="CA93" s="31">
        <v>124000</v>
      </c>
      <c r="CB93" s="31"/>
      <c r="CC93" s="19">
        <f t="shared" si="477"/>
        <v>1</v>
      </c>
      <c r="CD93" s="19" t="str">
        <f t="shared" si="391"/>
        <v xml:space="preserve"> </v>
      </c>
      <c r="CE93" s="18">
        <f t="shared" si="564"/>
        <v>35900</v>
      </c>
      <c r="CF93" s="18">
        <f t="shared" si="565"/>
        <v>35875.589999999997</v>
      </c>
      <c r="CG93" s="37"/>
      <c r="CH93" s="19">
        <f>IF(CF93&lt;=0," ",IF(CE93&lt;=0," ",IF(CF93/CE93*100&gt;200,"СВ.200",CF93/CE93)))</f>
        <v>0.99932005571030635</v>
      </c>
      <c r="CI93" s="19"/>
      <c r="CJ93" s="31"/>
      <c r="CK93" s="31"/>
      <c r="CL93" s="20"/>
      <c r="CM93" s="19" t="str">
        <f t="shared" si="395"/>
        <v xml:space="preserve"> </v>
      </c>
      <c r="CN93" s="19" t="str">
        <f t="shared" si="418"/>
        <v xml:space="preserve"> </v>
      </c>
      <c r="CO93" s="31">
        <v>35900</v>
      </c>
      <c r="CP93" s="31">
        <v>35875.589999999997</v>
      </c>
      <c r="CQ93" s="20"/>
      <c r="CR93" s="19">
        <f>IF(CP93&lt;=0," ",IF(CO93&lt;=0," ",IF(CP93/CO93*100&gt;200,"СВ.200",CP93/CO93)))</f>
        <v>0.99932005571030635</v>
      </c>
      <c r="CS93" s="19" t="str">
        <f>IF(CQ93=0," ",IF(CP93/CQ93*100&gt;200,"св.200",CP93/CQ93))</f>
        <v xml:space="preserve"> </v>
      </c>
      <c r="CT93" s="31"/>
      <c r="CU93" s="31"/>
      <c r="CV93" s="20"/>
      <c r="CW93" s="19" t="str">
        <f t="shared" si="419"/>
        <v xml:space="preserve"> </v>
      </c>
      <c r="CX93" s="19" t="str">
        <f t="shared" si="420"/>
        <v xml:space="preserve"> </v>
      </c>
      <c r="CY93" s="31"/>
      <c r="CZ93" s="31"/>
      <c r="DA93" s="20"/>
      <c r="DB93" s="19" t="str">
        <f t="shared" si="400"/>
        <v xml:space="preserve"> </v>
      </c>
      <c r="DC93" s="19" t="str">
        <f t="shared" si="401"/>
        <v xml:space="preserve"> </v>
      </c>
      <c r="DD93" s="31"/>
      <c r="DE93" s="31"/>
      <c r="DF93" s="27"/>
      <c r="DG93" s="19" t="str">
        <f t="shared" si="402"/>
        <v xml:space="preserve"> </v>
      </c>
      <c r="DH93" s="19" t="str">
        <f t="shared" si="403"/>
        <v xml:space="preserve"> </v>
      </c>
      <c r="DI93" s="31"/>
      <c r="DJ93" s="20"/>
      <c r="DK93" s="19" t="str">
        <f>IF(DI93=0," ",IF(DI93/DJ93*100&gt;200,"св.200",DI93/DJ93))</f>
        <v xml:space="preserve"> </v>
      </c>
      <c r="DL93" s="31">
        <v>72500</v>
      </c>
      <c r="DM93" s="31">
        <v>73507.490000000005</v>
      </c>
      <c r="DN93" s="6">
        <v>52000</v>
      </c>
      <c r="DO93" s="19">
        <f t="shared" si="405"/>
        <v>1.0138964137931035</v>
      </c>
      <c r="DP93" s="19">
        <f t="shared" si="406"/>
        <v>1.4136055769230771</v>
      </c>
    </row>
    <row r="94" spans="1:120" s="59" customFormat="1" ht="15.75" customHeight="1" outlineLevel="1" x14ac:dyDescent="0.25">
      <c r="A94" s="11">
        <f t="shared" si="572"/>
        <v>75</v>
      </c>
      <c r="B94" s="5" t="s">
        <v>32</v>
      </c>
      <c r="C94" s="18">
        <f t="shared" si="560"/>
        <v>709000</v>
      </c>
      <c r="D94" s="18">
        <f t="shared" si="560"/>
        <v>208173.62</v>
      </c>
      <c r="E94" s="18">
        <f t="shared" si="560"/>
        <v>152396.24</v>
      </c>
      <c r="F94" s="19">
        <f t="shared" si="359"/>
        <v>0.29361582510578277</v>
      </c>
      <c r="G94" s="19">
        <f t="shared" si="360"/>
        <v>1.3660023370655339</v>
      </c>
      <c r="H94" s="10">
        <f t="shared" si="561"/>
        <v>507000</v>
      </c>
      <c r="I94" s="14">
        <f t="shared" si="561"/>
        <v>153488.01</v>
      </c>
      <c r="J94" s="10">
        <f t="shared" si="561"/>
        <v>103227.97</v>
      </c>
      <c r="K94" s="19">
        <f t="shared" si="362"/>
        <v>0.30273769230769232</v>
      </c>
      <c r="L94" s="19">
        <f t="shared" si="363"/>
        <v>1.4868839327170729</v>
      </c>
      <c r="M94" s="31">
        <v>65000</v>
      </c>
      <c r="N94" s="31">
        <v>19583.7</v>
      </c>
      <c r="O94" s="31">
        <v>24747.97</v>
      </c>
      <c r="P94" s="19">
        <f t="shared" si="364"/>
        <v>0.30128769230769231</v>
      </c>
      <c r="Q94" s="19">
        <f t="shared" si="365"/>
        <v>0.79132551073886059</v>
      </c>
      <c r="R94" s="31"/>
      <c r="S94" s="31"/>
      <c r="T94" s="20"/>
      <c r="U94" s="19" t="str">
        <f t="shared" si="366"/>
        <v xml:space="preserve"> </v>
      </c>
      <c r="V94" s="19" t="str">
        <f t="shared" si="567"/>
        <v xml:space="preserve"> </v>
      </c>
      <c r="W94" s="31">
        <v>10000</v>
      </c>
      <c r="X94" s="31">
        <v>59.7</v>
      </c>
      <c r="Y94" s="31">
        <v>4790.7</v>
      </c>
      <c r="Z94" s="19">
        <f t="shared" si="368"/>
        <v>5.9700000000000005E-3</v>
      </c>
      <c r="AA94" s="19">
        <f t="shared" si="369"/>
        <v>1.2461644436094935E-2</v>
      </c>
      <c r="AB94" s="31">
        <v>45000</v>
      </c>
      <c r="AC94" s="31">
        <v>4412</v>
      </c>
      <c r="AD94" s="31">
        <v>9630.64</v>
      </c>
      <c r="AE94" s="19">
        <f t="shared" si="370"/>
        <v>9.8044444444444448E-2</v>
      </c>
      <c r="AF94" s="19">
        <f t="shared" si="371"/>
        <v>0.45812116328717511</v>
      </c>
      <c r="AG94" s="31">
        <v>387000</v>
      </c>
      <c r="AH94" s="31">
        <v>129232.61</v>
      </c>
      <c r="AI94" s="31">
        <v>64058.66</v>
      </c>
      <c r="AJ94" s="19">
        <f t="shared" si="372"/>
        <v>0.33393439276485787</v>
      </c>
      <c r="AK94" s="19" t="str">
        <f t="shared" si="373"/>
        <v>св.200</v>
      </c>
      <c r="AL94" s="31">
        <v>0</v>
      </c>
      <c r="AM94" s="31">
        <v>200</v>
      </c>
      <c r="AN94" s="6"/>
      <c r="AO94" s="19" t="str">
        <f t="shared" si="542"/>
        <v xml:space="preserve"> </v>
      </c>
      <c r="AP94" s="19" t="str">
        <f t="shared" si="374"/>
        <v xml:space="preserve"> </v>
      </c>
      <c r="AQ94" s="6">
        <f t="shared" si="569"/>
        <v>202000</v>
      </c>
      <c r="AR94" s="6">
        <f t="shared" si="570"/>
        <v>54685.61</v>
      </c>
      <c r="AS94" s="6">
        <f t="shared" si="571"/>
        <v>49168.27</v>
      </c>
      <c r="AT94" s="19">
        <f t="shared" si="376"/>
        <v>0.27072084158415843</v>
      </c>
      <c r="AU94" s="19">
        <f t="shared" si="377"/>
        <v>1.1122134254469398</v>
      </c>
      <c r="AV94" s="31"/>
      <c r="AW94" s="31"/>
      <c r="AX94" s="6"/>
      <c r="AY94" s="19" t="str">
        <f t="shared" si="378"/>
        <v xml:space="preserve"> </v>
      </c>
      <c r="AZ94" s="19" t="str">
        <f t="shared" si="379"/>
        <v xml:space="preserve"> </v>
      </c>
      <c r="BA94" s="31">
        <v>17000</v>
      </c>
      <c r="BB94" s="31">
        <v>0</v>
      </c>
      <c r="BC94" s="20"/>
      <c r="BD94" s="19" t="str">
        <f t="shared" si="381"/>
        <v xml:space="preserve"> </v>
      </c>
      <c r="BE94" s="19" t="str">
        <f t="shared" si="382"/>
        <v xml:space="preserve"> </v>
      </c>
      <c r="BF94" s="31">
        <v>115000</v>
      </c>
      <c r="BG94" s="31">
        <v>36600.9</v>
      </c>
      <c r="BH94" s="31">
        <v>36060</v>
      </c>
      <c r="BI94" s="19">
        <f t="shared" si="383"/>
        <v>0.31826869565217392</v>
      </c>
      <c r="BJ94" s="19">
        <f t="shared" si="384"/>
        <v>1.0150000000000001</v>
      </c>
      <c r="BK94" s="31"/>
      <c r="BL94" s="31"/>
      <c r="BM94" s="20"/>
      <c r="BN94" s="19" t="str">
        <f t="shared" si="536"/>
        <v xml:space="preserve"> </v>
      </c>
      <c r="BO94" s="19" t="str">
        <f t="shared" si="386"/>
        <v xml:space="preserve"> </v>
      </c>
      <c r="BP94" s="31"/>
      <c r="BQ94" s="31"/>
      <c r="BR94" s="6"/>
      <c r="BS94" s="19" t="str">
        <f t="shared" si="387"/>
        <v xml:space="preserve"> </v>
      </c>
      <c r="BT94" s="19" t="str">
        <f t="shared" si="388"/>
        <v xml:space="preserve"> </v>
      </c>
      <c r="BU94" s="31">
        <v>60000</v>
      </c>
      <c r="BV94" s="31">
        <v>18084.71</v>
      </c>
      <c r="BW94" s="31">
        <v>12204</v>
      </c>
      <c r="BX94" s="19">
        <f t="shared" si="556"/>
        <v>0.30141183333333332</v>
      </c>
      <c r="BY94" s="19">
        <f t="shared" si="390"/>
        <v>1.481867420517863</v>
      </c>
      <c r="BZ94" s="31"/>
      <c r="CA94" s="31"/>
      <c r="CB94" s="20"/>
      <c r="CC94" s="19" t="str">
        <f t="shared" si="477"/>
        <v xml:space="preserve"> </v>
      </c>
      <c r="CD94" s="19" t="str">
        <f t="shared" si="391"/>
        <v xml:space="preserve"> </v>
      </c>
      <c r="CE94" s="18">
        <f t="shared" si="564"/>
        <v>10000</v>
      </c>
      <c r="CF94" s="18">
        <f t="shared" si="565"/>
        <v>0</v>
      </c>
      <c r="CG94" s="37">
        <v>904.27</v>
      </c>
      <c r="CH94" s="33" t="str">
        <f>IF(CF94&lt;=0," ",IF(CE94&lt;=0," ",IF(CF94/CE94*100&gt;200,"СВ.200",CF94/CE94)))</f>
        <v xml:space="preserve"> </v>
      </c>
      <c r="CI94" s="19" t="str">
        <f t="shared" si="566"/>
        <v xml:space="preserve"> </v>
      </c>
      <c r="CJ94" s="31"/>
      <c r="CK94" s="31"/>
      <c r="CL94" s="20"/>
      <c r="CM94" s="19" t="str">
        <f t="shared" si="395"/>
        <v xml:space="preserve"> </v>
      </c>
      <c r="CN94" s="19" t="str">
        <f t="shared" si="418"/>
        <v xml:space="preserve"> </v>
      </c>
      <c r="CO94" s="31">
        <v>10000</v>
      </c>
      <c r="CP94" s="31">
        <v>0</v>
      </c>
      <c r="CQ94" s="20">
        <v>904.27</v>
      </c>
      <c r="CR94" s="19" t="str">
        <f t="shared" si="397"/>
        <v xml:space="preserve"> </v>
      </c>
      <c r="CS94" s="19" t="str">
        <f>IF(CP94=0," ",IF(CP94/CQ94*100&gt;200,"св.200",CP94/CQ94))</f>
        <v xml:space="preserve"> </v>
      </c>
      <c r="CT94" s="31"/>
      <c r="CU94" s="31"/>
      <c r="CV94" s="20"/>
      <c r="CW94" s="19" t="str">
        <f t="shared" si="419"/>
        <v xml:space="preserve"> </v>
      </c>
      <c r="CX94" s="19" t="str">
        <f t="shared" si="420"/>
        <v xml:space="preserve"> </v>
      </c>
      <c r="CY94" s="31"/>
      <c r="CZ94" s="31"/>
      <c r="DA94" s="20"/>
      <c r="DB94" s="19" t="str">
        <f t="shared" si="400"/>
        <v xml:space="preserve"> </v>
      </c>
      <c r="DC94" s="19" t="str">
        <f t="shared" si="401"/>
        <v xml:space="preserve"> </v>
      </c>
      <c r="DD94" s="31"/>
      <c r="DE94" s="31"/>
      <c r="DF94" s="27"/>
      <c r="DG94" s="19" t="str">
        <f t="shared" si="402"/>
        <v xml:space="preserve"> </v>
      </c>
      <c r="DH94" s="19" t="str">
        <f t="shared" si="403"/>
        <v xml:space="preserve"> </v>
      </c>
      <c r="DI94" s="31"/>
      <c r="DJ94" s="20"/>
      <c r="DK94" s="19" t="str">
        <f t="shared" si="404"/>
        <v xml:space="preserve"> </v>
      </c>
      <c r="DL94" s="31">
        <v>0</v>
      </c>
      <c r="DM94" s="31">
        <v>0</v>
      </c>
      <c r="DN94" s="6"/>
      <c r="DO94" s="19" t="str">
        <f t="shared" si="405"/>
        <v xml:space="preserve"> </v>
      </c>
      <c r="DP94" s="19" t="str">
        <f t="shared" si="406"/>
        <v xml:space="preserve"> </v>
      </c>
    </row>
    <row r="95" spans="1:120" s="59" customFormat="1" ht="15.75" customHeight="1" outlineLevel="1" x14ac:dyDescent="0.25">
      <c r="A95" s="11">
        <f t="shared" si="572"/>
        <v>76</v>
      </c>
      <c r="B95" s="5" t="s">
        <v>16</v>
      </c>
      <c r="C95" s="18">
        <f t="shared" si="560"/>
        <v>1707640.11</v>
      </c>
      <c r="D95" s="18">
        <f t="shared" si="560"/>
        <v>1095781.1299999999</v>
      </c>
      <c r="E95" s="18">
        <f t="shared" si="560"/>
        <v>681610.38</v>
      </c>
      <c r="F95" s="19">
        <f t="shared" ref="F95:F126" si="573">IF(D95&lt;=0," ",IF(D95/C95*100&gt;200,"СВ.200",D95/C95))</f>
        <v>0.64169324881927248</v>
      </c>
      <c r="G95" s="19">
        <f t="shared" si="360"/>
        <v>1.60763562608891</v>
      </c>
      <c r="H95" s="10">
        <f t="shared" si="561"/>
        <v>1665400</v>
      </c>
      <c r="I95" s="14">
        <f t="shared" si="561"/>
        <v>1085248.92</v>
      </c>
      <c r="J95" s="10">
        <f t="shared" si="561"/>
        <v>674829.4</v>
      </c>
      <c r="K95" s="19">
        <f t="shared" ref="K95:K126" si="574">IF(I95&lt;=0," ",IF(I95/H95*100&gt;200,"СВ.200",I95/H95))</f>
        <v>0.651644601897442</v>
      </c>
      <c r="L95" s="19">
        <f t="shared" si="363"/>
        <v>1.6081826310471949</v>
      </c>
      <c r="M95" s="31">
        <v>507000</v>
      </c>
      <c r="N95" s="31">
        <v>213195.57</v>
      </c>
      <c r="O95" s="31">
        <v>229472.35</v>
      </c>
      <c r="P95" s="19">
        <f t="shared" ref="P95:P126" si="575">IF(N95&lt;=0," ",IF(M95&lt;=0," ",IF(N95/M95*100&gt;200,"СВ.200",N95/M95)))</f>
        <v>0.42050408284023671</v>
      </c>
      <c r="Q95" s="19">
        <f t="shared" si="365"/>
        <v>0.92906866557125511</v>
      </c>
      <c r="R95" s="31"/>
      <c r="S95" s="31"/>
      <c r="T95" s="20"/>
      <c r="U95" s="19" t="str">
        <f t="shared" ref="U95:U126" si="576">IF(S95&lt;=0," ",IF(R95&lt;=0," ",IF(S95/R95*100&gt;200,"СВ.200",S95/R95)))</f>
        <v xml:space="preserve"> </v>
      </c>
      <c r="V95" s="19" t="str">
        <f t="shared" si="567"/>
        <v xml:space="preserve"> </v>
      </c>
      <c r="W95" s="31">
        <v>678400</v>
      </c>
      <c r="X95" s="31">
        <v>678452.52</v>
      </c>
      <c r="Y95" s="31">
        <v>255000</v>
      </c>
      <c r="Z95" s="19">
        <f t="shared" ref="Z95:Z126" si="577">IF(X95&lt;=0," ",IF(W95&lt;=0," ",IF(X95/W95*100&gt;200,"СВ.200",X95/W95)))</f>
        <v>1.0000774174528302</v>
      </c>
      <c r="AA95" s="19" t="str">
        <f t="shared" si="369"/>
        <v>св.200</v>
      </c>
      <c r="AB95" s="31">
        <v>40000</v>
      </c>
      <c r="AC95" s="31">
        <v>620.21</v>
      </c>
      <c r="AD95" s="31">
        <v>731.43</v>
      </c>
      <c r="AE95" s="19">
        <f t="shared" ref="AE95:AE126" si="578">IF(AC95&lt;=0," ",IF(AB95&lt;=0," ",IF(AC95/AB95*100&gt;200,"СВ.200",AC95/AB95)))</f>
        <v>1.5505250000000002E-2</v>
      </c>
      <c r="AF95" s="19">
        <f t="shared" si="371"/>
        <v>0.84794170323886098</v>
      </c>
      <c r="AG95" s="31">
        <v>440000</v>
      </c>
      <c r="AH95" s="31">
        <v>192980.62</v>
      </c>
      <c r="AI95" s="31">
        <v>189625.62</v>
      </c>
      <c r="AJ95" s="19">
        <f t="shared" ref="AJ95:AJ126" si="579">IF(AH95&lt;=0," ",IF(AG95&lt;=0," ",IF(AH95/AG95*100&gt;200,"СВ.200",AH95/AG95)))</f>
        <v>0.43859231818181815</v>
      </c>
      <c r="AK95" s="19">
        <f t="shared" si="373"/>
        <v>1.0176927569175516</v>
      </c>
      <c r="AL95" s="31">
        <v>0</v>
      </c>
      <c r="AM95" s="31">
        <v>0</v>
      </c>
      <c r="AN95" s="6"/>
      <c r="AO95" s="19" t="str">
        <f t="shared" si="542"/>
        <v xml:space="preserve"> </v>
      </c>
      <c r="AP95" s="19" t="str">
        <f t="shared" si="374"/>
        <v xml:space="preserve"> </v>
      </c>
      <c r="AQ95" s="6">
        <f t="shared" si="569"/>
        <v>42240.11</v>
      </c>
      <c r="AR95" s="6">
        <f t="shared" si="570"/>
        <v>10532.21</v>
      </c>
      <c r="AS95" s="6">
        <f t="shared" si="571"/>
        <v>6780.98</v>
      </c>
      <c r="AT95" s="19">
        <f t="shared" ref="AT95:AT126" si="580">IF(AR95&lt;=0," ",IF(AQ95&lt;=0," ",IF(AR95/AQ95*100&gt;200,"СВ.200",AR95/AQ95)))</f>
        <v>0.24934144347635456</v>
      </c>
      <c r="AU95" s="19">
        <f t="shared" si="377"/>
        <v>1.5531988001734263</v>
      </c>
      <c r="AV95" s="31"/>
      <c r="AW95" s="31"/>
      <c r="AX95" s="6"/>
      <c r="AY95" s="19" t="str">
        <f t="shared" ref="AY95:AY126" si="581">IF(AW95&lt;=0," ",IF(AV95&lt;=0," ",IF(AW95/AV95*100&gt;200,"СВ.200",AW95/AV95)))</f>
        <v xml:space="preserve"> </v>
      </c>
      <c r="AZ95" s="19" t="str">
        <f t="shared" si="379"/>
        <v xml:space="preserve"> </v>
      </c>
      <c r="BA95" s="31">
        <v>27495</v>
      </c>
      <c r="BB95" s="31">
        <v>1133.8</v>
      </c>
      <c r="BC95" s="20"/>
      <c r="BD95" s="19">
        <f t="shared" si="381"/>
        <v>4.1236588470631025E-2</v>
      </c>
      <c r="BE95" s="19" t="str">
        <f t="shared" si="382"/>
        <v xml:space="preserve"> </v>
      </c>
      <c r="BF95" s="31">
        <v>0</v>
      </c>
      <c r="BG95" s="31">
        <v>0</v>
      </c>
      <c r="BH95" s="6"/>
      <c r="BI95" s="19" t="str">
        <f t="shared" ref="BI95:BI126" si="582">IF(BG95&lt;=0," ",IF(BF95&lt;=0," ",IF(BG95/BF95*100&gt;200,"СВ.200",BG95/BF95)))</f>
        <v xml:space="preserve"> </v>
      </c>
      <c r="BJ95" s="19" t="str">
        <f t="shared" si="384"/>
        <v xml:space="preserve"> </v>
      </c>
      <c r="BK95" s="31"/>
      <c r="BL95" s="31"/>
      <c r="BM95" s="20"/>
      <c r="BN95" s="19" t="str">
        <f t="shared" si="536"/>
        <v xml:space="preserve"> </v>
      </c>
      <c r="BO95" s="19" t="str">
        <f t="shared" si="386"/>
        <v xml:space="preserve"> </v>
      </c>
      <c r="BP95" s="31"/>
      <c r="BQ95" s="31"/>
      <c r="BR95" s="6"/>
      <c r="BS95" s="19" t="str">
        <f t="shared" ref="BS95:BS126" si="583">IF(BQ95&lt;=0," ",IF(BP95&lt;=0," ",IF(BQ95/BP95*100&gt;200,"СВ.200",BQ95/BP95)))</f>
        <v xml:space="preserve"> </v>
      </c>
      <c r="BT95" s="19" t="str">
        <f t="shared" si="388"/>
        <v xml:space="preserve"> </v>
      </c>
      <c r="BU95" s="31">
        <v>14000</v>
      </c>
      <c r="BV95" s="31">
        <v>8653.2999999999993</v>
      </c>
      <c r="BW95" s="31">
        <v>6780.98</v>
      </c>
      <c r="BX95" s="19">
        <f t="shared" si="556"/>
        <v>0.61809285714285711</v>
      </c>
      <c r="BY95" s="19">
        <f t="shared" si="390"/>
        <v>1.2761134821220532</v>
      </c>
      <c r="BZ95" s="31"/>
      <c r="CA95" s="31"/>
      <c r="CB95" s="20"/>
      <c r="CC95" s="19" t="str">
        <f t="shared" si="477"/>
        <v xml:space="preserve"> </v>
      </c>
      <c r="CD95" s="19" t="str">
        <f t="shared" si="391"/>
        <v xml:space="preserve"> </v>
      </c>
      <c r="CE95" s="18">
        <f t="shared" si="564"/>
        <v>0</v>
      </c>
      <c r="CF95" s="18">
        <f t="shared" si="565"/>
        <v>0</v>
      </c>
      <c r="CG95" s="37"/>
      <c r="CH95" s="33" t="str">
        <f>IF(CF95&lt;=0," ",IF(CE95&lt;=0," ",IF(CF95/CE95*100&gt;200,"СВ.200",CF95/CE95)))</f>
        <v xml:space="preserve"> </v>
      </c>
      <c r="CI95" s="19" t="str">
        <f t="shared" si="417"/>
        <v xml:space="preserve"> </v>
      </c>
      <c r="CJ95" s="31"/>
      <c r="CK95" s="31"/>
      <c r="CL95" s="20"/>
      <c r="CM95" s="19" t="str">
        <f t="shared" si="395"/>
        <v xml:space="preserve"> </v>
      </c>
      <c r="CN95" s="19" t="str">
        <f t="shared" si="418"/>
        <v xml:space="preserve"> </v>
      </c>
      <c r="CO95" s="31">
        <v>0</v>
      </c>
      <c r="CP95" s="31">
        <v>0</v>
      </c>
      <c r="CQ95" s="20"/>
      <c r="CR95" s="19" t="str">
        <f t="shared" si="397"/>
        <v xml:space="preserve"> </v>
      </c>
      <c r="CS95" s="19" t="str">
        <f t="shared" si="398"/>
        <v xml:space="preserve"> </v>
      </c>
      <c r="CT95" s="31"/>
      <c r="CU95" s="31"/>
      <c r="CV95" s="20"/>
      <c r="CW95" s="19" t="str">
        <f t="shared" si="419"/>
        <v xml:space="preserve"> </v>
      </c>
      <c r="CX95" s="19" t="str">
        <f t="shared" si="420"/>
        <v xml:space="preserve"> </v>
      </c>
      <c r="CY95" s="31"/>
      <c r="CZ95" s="31"/>
      <c r="DA95" s="20"/>
      <c r="DB95" s="19" t="str">
        <f t="shared" ref="DB95:DB126" si="584">IF(CZ95&lt;=0," ",IF(CY95&lt;=0," ",IF(CZ95/CY95*100&gt;200,"СВ.200",CZ95/CY95)))</f>
        <v xml:space="preserve"> </v>
      </c>
      <c r="DC95" s="19" t="str">
        <f t="shared" si="401"/>
        <v xml:space="preserve"> </v>
      </c>
      <c r="DD95" s="31"/>
      <c r="DE95" s="31"/>
      <c r="DF95" s="27"/>
      <c r="DG95" s="19" t="str">
        <f t="shared" ref="DG95:DG126" si="585">IF(DE95&lt;=0," ",IF(DD95&lt;=0," ",IF(DE95/DD95*100&gt;200,"СВ.200",DE95/DD95)))</f>
        <v xml:space="preserve"> </v>
      </c>
      <c r="DH95" s="19" t="str">
        <f t="shared" si="403"/>
        <v xml:space="preserve"> </v>
      </c>
      <c r="DI95" s="31"/>
      <c r="DJ95" s="20"/>
      <c r="DK95" s="19" t="str">
        <f t="shared" si="404"/>
        <v xml:space="preserve"> </v>
      </c>
      <c r="DL95" s="31">
        <v>745.11</v>
      </c>
      <c r="DM95" s="31">
        <v>745.11</v>
      </c>
      <c r="DN95" s="6"/>
      <c r="DO95" s="19">
        <f t="shared" ref="DO95:DO126" si="586">IF(DM95&lt;=0," ",IF(DL95&lt;=0," ",IF(DM95/DL95*100&gt;200,"СВ.200",DM95/DL95)))</f>
        <v>1</v>
      </c>
      <c r="DP95" s="19" t="str">
        <f t="shared" si="406"/>
        <v xml:space="preserve"> </v>
      </c>
    </row>
    <row r="96" spans="1:120" s="58" customFormat="1" ht="32.1" customHeight="1" x14ac:dyDescent="0.25">
      <c r="A96" s="12"/>
      <c r="B96" s="4" t="s">
        <v>151</v>
      </c>
      <c r="C96" s="24">
        <f>SUM(C97:C100)</f>
        <v>130741190</v>
      </c>
      <c r="D96" s="24">
        <f t="shared" ref="D96:E96" si="587">SUM(D97:D100)</f>
        <v>54744442.970000014</v>
      </c>
      <c r="E96" s="24">
        <f t="shared" si="587"/>
        <v>57866888.520000003</v>
      </c>
      <c r="F96" s="16">
        <f t="shared" si="573"/>
        <v>0.41872376234299241</v>
      </c>
      <c r="G96" s="16">
        <f t="shared" si="360"/>
        <v>0.9460408943722487</v>
      </c>
      <c r="H96" s="15">
        <f t="shared" ref="H96:J96" si="588">SUM(H97:H100)</f>
        <v>124676290</v>
      </c>
      <c r="I96" s="42">
        <f>SUM(I97:I100)</f>
        <v>52880726.710000016</v>
      </c>
      <c r="J96" s="15">
        <f t="shared" si="588"/>
        <v>55771333.650000006</v>
      </c>
      <c r="K96" s="16">
        <f t="shared" si="574"/>
        <v>0.42414421146153786</v>
      </c>
      <c r="L96" s="16">
        <f t="shared" si="363"/>
        <v>0.94817038161324319</v>
      </c>
      <c r="M96" s="15">
        <f>SUM(M97:M100)</f>
        <v>99330700</v>
      </c>
      <c r="N96" s="15">
        <f>SUM(N97:N100)</f>
        <v>44836303.839999996</v>
      </c>
      <c r="O96" s="15">
        <f>SUM(O97:O100)</f>
        <v>47680964.890000001</v>
      </c>
      <c r="P96" s="16">
        <f t="shared" si="575"/>
        <v>0.4513841525329027</v>
      </c>
      <c r="Q96" s="16">
        <f t="shared" si="365"/>
        <v>0.94033969202253687</v>
      </c>
      <c r="R96" s="15">
        <f>SUM(R97:R100)</f>
        <v>3532790</v>
      </c>
      <c r="S96" s="15">
        <f>SUM(S97:S100)</f>
        <v>1436661.71</v>
      </c>
      <c r="T96" s="15">
        <f>SUM(T97:T100)</f>
        <v>1611981.85</v>
      </c>
      <c r="U96" s="16">
        <f t="shared" si="576"/>
        <v>0.40666490507502567</v>
      </c>
      <c r="V96" s="16">
        <f t="shared" si="367"/>
        <v>0.89123938337146902</v>
      </c>
      <c r="W96" s="15">
        <f>SUM(W97:W100)</f>
        <v>152000</v>
      </c>
      <c r="X96" s="15">
        <f>SUM(X97:X100)</f>
        <v>214497.26</v>
      </c>
      <c r="Y96" s="15">
        <f>SUM(Y97:Y100)</f>
        <v>142612.46</v>
      </c>
      <c r="Z96" s="16">
        <f t="shared" si="577"/>
        <v>1.4111661842105263</v>
      </c>
      <c r="AA96" s="16">
        <f t="shared" si="369"/>
        <v>1.5040569386433698</v>
      </c>
      <c r="AB96" s="15">
        <f>SUM(AB97:AB100)</f>
        <v>5206400</v>
      </c>
      <c r="AC96" s="15">
        <f>SUM(AC97:AC100)</f>
        <v>360384.44</v>
      </c>
      <c r="AD96" s="15">
        <f>SUM(AD97:AD100)</f>
        <v>378347.45</v>
      </c>
      <c r="AE96" s="16">
        <f t="shared" si="578"/>
        <v>6.9219506760909655E-2</v>
      </c>
      <c r="AF96" s="16">
        <f t="shared" si="371"/>
        <v>0.95252244993325574</v>
      </c>
      <c r="AG96" s="15">
        <f>SUM(AG97:AG100)</f>
        <v>16430100</v>
      </c>
      <c r="AH96" s="15">
        <f>SUM(AH97:AH100)</f>
        <v>6015104.4600000009</v>
      </c>
      <c r="AI96" s="15">
        <f>SUM(AI97:AI100)</f>
        <v>5938156.9999999991</v>
      </c>
      <c r="AJ96" s="16">
        <f t="shared" si="579"/>
        <v>0.36610272974601499</v>
      </c>
      <c r="AK96" s="16">
        <f t="shared" si="373"/>
        <v>1.012958138358417</v>
      </c>
      <c r="AL96" s="15">
        <f>SUM(AL97:AL100)</f>
        <v>24300</v>
      </c>
      <c r="AM96" s="15">
        <f>SUM(AM97:AM100)</f>
        <v>17775</v>
      </c>
      <c r="AN96" s="15">
        <f>SUM(AN97:AN100)</f>
        <v>19270</v>
      </c>
      <c r="AO96" s="16">
        <f t="shared" si="542"/>
        <v>0.73148148148148151</v>
      </c>
      <c r="AP96" s="16">
        <f t="shared" si="374"/>
        <v>0.92241826673585881</v>
      </c>
      <c r="AQ96" s="15">
        <f>SUM(AQ97:AQ100)</f>
        <v>6064900</v>
      </c>
      <c r="AR96" s="15">
        <f t="shared" ref="AR96:AS96" si="589">SUM(AR97:AR100)</f>
        <v>1863716.26</v>
      </c>
      <c r="AS96" s="15">
        <f t="shared" si="589"/>
        <v>2095554.8699999999</v>
      </c>
      <c r="AT96" s="16">
        <f t="shared" si="580"/>
        <v>0.30729546406371089</v>
      </c>
      <c r="AU96" s="16">
        <f t="shared" si="377"/>
        <v>0.88936648077365787</v>
      </c>
      <c r="AV96" s="15">
        <f>SUM(AV97:AV100)</f>
        <v>3618000</v>
      </c>
      <c r="AW96" s="15">
        <f>SUM(AW97:AW100)</f>
        <v>888779.6</v>
      </c>
      <c r="AX96" s="15">
        <f>SUM(AX97:AX100)</f>
        <v>1118180.7</v>
      </c>
      <c r="AY96" s="16">
        <f t="shared" si="581"/>
        <v>0.24565494748479821</v>
      </c>
      <c r="AZ96" s="16">
        <f t="shared" si="379"/>
        <v>0.79484433955978673</v>
      </c>
      <c r="BA96" s="15">
        <f>SUM(BA97:BA100)</f>
        <v>10500</v>
      </c>
      <c r="BB96" s="15">
        <f>SUM(BB97:BB100)</f>
        <v>16039.7</v>
      </c>
      <c r="BC96" s="17">
        <f t="shared" ref="BC96" si="590">SUM(BC97:BC100)</f>
        <v>10464.26</v>
      </c>
      <c r="BD96" s="16">
        <f t="shared" si="381"/>
        <v>1.5275904761904762</v>
      </c>
      <c r="BE96" s="16">
        <f t="shared" si="382"/>
        <v>1.5328078621899686</v>
      </c>
      <c r="BF96" s="15">
        <f>SUM(BF97:BF100)</f>
        <v>88400</v>
      </c>
      <c r="BG96" s="15">
        <f>SUM(BG97:BG100)</f>
        <v>45743.25</v>
      </c>
      <c r="BH96" s="17">
        <f>SUM(BH97:BH100)</f>
        <v>34131.25</v>
      </c>
      <c r="BI96" s="16">
        <f t="shared" si="582"/>
        <v>0.51745757918552038</v>
      </c>
      <c r="BJ96" s="16">
        <f t="shared" si="384"/>
        <v>1.3402160776414576</v>
      </c>
      <c r="BK96" s="15">
        <f>SUM(BK97:BK100)</f>
        <v>0</v>
      </c>
      <c r="BL96" s="15">
        <f>SUM(BL97:BL100)</f>
        <v>0</v>
      </c>
      <c r="BM96" s="15">
        <f>SUM(BM97:BM100)</f>
        <v>0</v>
      </c>
      <c r="BN96" s="16" t="str">
        <f t="shared" si="536"/>
        <v xml:space="preserve"> </v>
      </c>
      <c r="BO96" s="16" t="str">
        <f t="shared" si="386"/>
        <v xml:space="preserve"> </v>
      </c>
      <c r="BP96" s="15">
        <f>SUM(BP97:BP100)</f>
        <v>1545000</v>
      </c>
      <c r="BQ96" s="15">
        <f>SUM(BQ97:BQ100)</f>
        <v>692717.89</v>
      </c>
      <c r="BR96" s="15">
        <f>SUM(BR97:BR100)</f>
        <v>722515.16</v>
      </c>
      <c r="BS96" s="16">
        <f t="shared" si="583"/>
        <v>0.44836109385113271</v>
      </c>
      <c r="BT96" s="16">
        <f t="shared" si="388"/>
        <v>0.95875896915436343</v>
      </c>
      <c r="BU96" s="15">
        <f>SUM(BU97:BU100)</f>
        <v>0</v>
      </c>
      <c r="BV96" s="15">
        <f>SUM(BV97:BV100)</f>
        <v>25.6</v>
      </c>
      <c r="BW96" s="15">
        <f>SUM(BW97:BW100)</f>
        <v>27748.77</v>
      </c>
      <c r="BX96" s="16" t="str">
        <f t="shared" si="556"/>
        <v xml:space="preserve"> </v>
      </c>
      <c r="BY96" s="16">
        <f t="shared" si="390"/>
        <v>9.225634145225176E-4</v>
      </c>
      <c r="BZ96" s="15">
        <f>SUM(BZ97:BZ100)</f>
        <v>0</v>
      </c>
      <c r="CA96" s="15">
        <f>SUM(CA97:CA100)</f>
        <v>0</v>
      </c>
      <c r="CB96" s="15">
        <f>SUM(CB97:CB100)</f>
        <v>0</v>
      </c>
      <c r="CC96" s="16" t="str">
        <f t="shared" si="477"/>
        <v xml:space="preserve"> </v>
      </c>
      <c r="CD96" s="16" t="str">
        <f t="shared" si="391"/>
        <v xml:space="preserve"> </v>
      </c>
      <c r="CE96" s="24">
        <f>SUM(CE97:CE100)</f>
        <v>553000</v>
      </c>
      <c r="CF96" s="24">
        <f t="shared" ref="CF96" si="591">SUM(CF97:CF100)</f>
        <v>201804.25</v>
      </c>
      <c r="CG96" s="34">
        <f>SUM(CG97:CG100)</f>
        <v>133707.54999999999</v>
      </c>
      <c r="CH96" s="16">
        <f t="shared" si="394"/>
        <v>0.36492631103074141</v>
      </c>
      <c r="CI96" s="16">
        <f t="shared" si="417"/>
        <v>1.5092958475418929</v>
      </c>
      <c r="CJ96" s="15">
        <f>SUM(CJ97:CJ100)</f>
        <v>360000</v>
      </c>
      <c r="CK96" s="15">
        <f>SUM(CK97:CK100)</f>
        <v>201804.25</v>
      </c>
      <c r="CL96" s="17">
        <f>SUM(CL97:CL100)</f>
        <v>133707.54999999999</v>
      </c>
      <c r="CM96" s="16">
        <f t="shared" si="395"/>
        <v>0.56056736111111116</v>
      </c>
      <c r="CN96" s="16">
        <f t="shared" si="418"/>
        <v>1.5092958475418929</v>
      </c>
      <c r="CO96" s="15">
        <f>SUM(CO97:CO100)</f>
        <v>193000</v>
      </c>
      <c r="CP96" s="15">
        <f>SUM(CP97:CP100)</f>
        <v>0</v>
      </c>
      <c r="CQ96" s="17">
        <f t="shared" ref="CQ96" si="592">SUM(CQ97:CQ100)</f>
        <v>0</v>
      </c>
      <c r="CR96" s="16" t="str">
        <f t="shared" si="397"/>
        <v xml:space="preserve"> </v>
      </c>
      <c r="CS96" s="16" t="str">
        <f t="shared" si="398"/>
        <v xml:space="preserve"> </v>
      </c>
      <c r="CT96" s="15">
        <f>SUM(CT97:CT100)</f>
        <v>150000</v>
      </c>
      <c r="CU96" s="15">
        <f>SUM(CU97:CU100)</f>
        <v>17904.689999999999</v>
      </c>
      <c r="CV96" s="17">
        <f t="shared" ref="CV96" si="593">SUM(CV97:CV100)</f>
        <v>41322.699999999997</v>
      </c>
      <c r="CW96" s="43">
        <f t="shared" si="419"/>
        <v>0.11936459999999999</v>
      </c>
      <c r="CX96" s="43">
        <f t="shared" si="420"/>
        <v>0.43328945107652694</v>
      </c>
      <c r="CY96" s="15">
        <f>SUM(CY97:CY100)</f>
        <v>0</v>
      </c>
      <c r="CZ96" s="15">
        <f>SUM(CZ97:CZ100)</f>
        <v>0</v>
      </c>
      <c r="DA96" s="15">
        <f>SUM(DA97:DA100)</f>
        <v>0</v>
      </c>
      <c r="DB96" s="16" t="str">
        <f t="shared" si="584"/>
        <v xml:space="preserve"> </v>
      </c>
      <c r="DC96" s="16" t="str">
        <f t="shared" si="401"/>
        <v xml:space="preserve"> </v>
      </c>
      <c r="DD96" s="15">
        <f>SUM(DD97:DD100)</f>
        <v>100000</v>
      </c>
      <c r="DE96" s="15">
        <f>SUM(DE97:DE100)</f>
        <v>501.28</v>
      </c>
      <c r="DF96" s="26">
        <f>SUM(DF97:DF100)</f>
        <v>14847.19</v>
      </c>
      <c r="DG96" s="16">
        <f>IF(DE96&lt;=0," ",IF(DD96&lt;=0," ",IF(DE96/DD96*100&gt;200,"СВ.200",DE96/DD96)))</f>
        <v>5.0127999999999995E-3</v>
      </c>
      <c r="DH96" s="16">
        <f t="shared" si="403"/>
        <v>3.3762617707458448E-2</v>
      </c>
      <c r="DI96" s="15">
        <f>SUM(DI97:DI100)</f>
        <v>200</v>
      </c>
      <c r="DJ96" s="15">
        <f>SUM(DJ97:DJ100)</f>
        <v>-7362.71</v>
      </c>
      <c r="DK96" s="16">
        <f>IF(DI96=0," ",IF(DI96/DJ96*100&gt;200,"св.200",DI96/DJ96))</f>
        <v>-2.7163911114250053E-2</v>
      </c>
      <c r="DL96" s="15">
        <f>SUM(DL97:DL100)</f>
        <v>0</v>
      </c>
      <c r="DM96" s="15">
        <f>SUM(DM97:DM100)</f>
        <v>0</v>
      </c>
      <c r="DN96" s="15">
        <f>SUM(DN97:DN100)</f>
        <v>0</v>
      </c>
      <c r="DO96" s="16" t="str">
        <f t="shared" si="586"/>
        <v xml:space="preserve"> </v>
      </c>
      <c r="DP96" s="16" t="str">
        <f t="shared" si="406"/>
        <v xml:space="preserve"> </v>
      </c>
    </row>
    <row r="97" spans="1:120" s="59" customFormat="1" ht="15.75" customHeight="1" outlineLevel="1" x14ac:dyDescent="0.25">
      <c r="A97" s="11">
        <v>77</v>
      </c>
      <c r="B97" s="5" t="s">
        <v>54</v>
      </c>
      <c r="C97" s="18">
        <f t="shared" ref="C97:E100" si="594">H97+AQ97</f>
        <v>122300890</v>
      </c>
      <c r="D97" s="18">
        <f t="shared" si="594"/>
        <v>51404497.81000001</v>
      </c>
      <c r="E97" s="18">
        <f t="shared" si="594"/>
        <v>54460443.790000007</v>
      </c>
      <c r="F97" s="19">
        <f t="shared" si="573"/>
        <v>0.42031172307903902</v>
      </c>
      <c r="G97" s="19">
        <f t="shared" si="360"/>
        <v>0.94388686967400126</v>
      </c>
      <c r="H97" s="10">
        <f t="shared" ref="H97:J100" si="595">W97++AG97+M97+AB97+AL97+R97</f>
        <v>116527890</v>
      </c>
      <c r="I97" s="14">
        <f t="shared" si="595"/>
        <v>49602764.500000007</v>
      </c>
      <c r="J97" s="10">
        <f t="shared" si="595"/>
        <v>52429859.430000007</v>
      </c>
      <c r="K97" s="19">
        <f t="shared" si="574"/>
        <v>0.42567289684898618</v>
      </c>
      <c r="L97" s="19">
        <f t="shared" si="363"/>
        <v>0.94607853309668888</v>
      </c>
      <c r="M97" s="31">
        <v>97935200</v>
      </c>
      <c r="N97" s="31">
        <v>44131868.380000003</v>
      </c>
      <c r="O97" s="31">
        <v>47019654.710000001</v>
      </c>
      <c r="P97" s="19">
        <f t="shared" si="575"/>
        <v>0.45062315061387531</v>
      </c>
      <c r="Q97" s="19">
        <f t="shared" si="365"/>
        <v>0.93858342117119309</v>
      </c>
      <c r="R97" s="31">
        <v>3532790</v>
      </c>
      <c r="S97" s="31">
        <v>1436661.71</v>
      </c>
      <c r="T97" s="31">
        <v>1611981.85</v>
      </c>
      <c r="U97" s="19">
        <f t="shared" si="576"/>
        <v>0.40666490507502567</v>
      </c>
      <c r="V97" s="19">
        <f t="shared" si="367"/>
        <v>0.89123938337146902</v>
      </c>
      <c r="W97" s="31">
        <v>2000</v>
      </c>
      <c r="X97" s="31">
        <v>85330.76</v>
      </c>
      <c r="Y97" s="31">
        <v>1774.71</v>
      </c>
      <c r="Z97" s="19" t="str">
        <f t="shared" si="577"/>
        <v>СВ.200</v>
      </c>
      <c r="AA97" s="19" t="str">
        <f t="shared" si="369"/>
        <v>св.200</v>
      </c>
      <c r="AB97" s="31">
        <v>4807000</v>
      </c>
      <c r="AC97" s="31">
        <v>304901.09999999998</v>
      </c>
      <c r="AD97" s="31">
        <v>335543.71000000002</v>
      </c>
      <c r="AE97" s="19">
        <f t="shared" si="578"/>
        <v>6.3428562513001871E-2</v>
      </c>
      <c r="AF97" s="19">
        <f t="shared" si="371"/>
        <v>0.90867773977941635</v>
      </c>
      <c r="AG97" s="31">
        <v>10250900</v>
      </c>
      <c r="AH97" s="31">
        <v>3644002.55</v>
      </c>
      <c r="AI97" s="31">
        <v>3460904.45</v>
      </c>
      <c r="AJ97" s="19">
        <f t="shared" si="579"/>
        <v>0.35548123091630979</v>
      </c>
      <c r="AK97" s="19">
        <f t="shared" si="373"/>
        <v>1.0529046966321187</v>
      </c>
      <c r="AL97" s="31">
        <v>0</v>
      </c>
      <c r="AM97" s="31">
        <v>0</v>
      </c>
      <c r="AN97" s="6"/>
      <c r="AO97" s="19" t="str">
        <f t="shared" si="542"/>
        <v xml:space="preserve"> </v>
      </c>
      <c r="AP97" s="19" t="str">
        <f t="shared" si="374"/>
        <v xml:space="preserve"> </v>
      </c>
      <c r="AQ97" s="6">
        <f>AV97+BA97+BF97+BK97+BP97+BU97+BZ97+CE97+CY97+DD97+DL97+CT97</f>
        <v>5773000</v>
      </c>
      <c r="AR97" s="6">
        <f>AW97+BB97+BG97+BL97+BQ97+BV97+CA97+CF97+CZ97+DE97+DM97+CU97+DI97</f>
        <v>1801733.31</v>
      </c>
      <c r="AS97" s="6">
        <f t="shared" ref="AS97" si="596">AX97+BC97+BH97+BM97+BR97+BW97+CB97+CG97+DA97+DF97+DN97+CV97+DJ97</f>
        <v>2030584.3599999999</v>
      </c>
      <c r="AT97" s="19">
        <f t="shared" si="580"/>
        <v>0.3120965373289451</v>
      </c>
      <c r="AU97" s="19">
        <f t="shared" si="377"/>
        <v>0.88729793526037015</v>
      </c>
      <c r="AV97" s="31">
        <v>3618000</v>
      </c>
      <c r="AW97" s="31">
        <v>888779.6</v>
      </c>
      <c r="AX97" s="31">
        <v>1118180.7</v>
      </c>
      <c r="AY97" s="19">
        <f t="shared" si="581"/>
        <v>0.24565494748479821</v>
      </c>
      <c r="AZ97" s="19">
        <f t="shared" si="379"/>
        <v>0.79484433955978673</v>
      </c>
      <c r="BA97" s="31">
        <v>0</v>
      </c>
      <c r="BB97" s="31">
        <v>0</v>
      </c>
      <c r="BC97" s="20"/>
      <c r="BD97" s="19" t="str">
        <f t="shared" si="381"/>
        <v xml:space="preserve"> </v>
      </c>
      <c r="BE97" s="19" t="str">
        <f t="shared" si="382"/>
        <v xml:space="preserve"> </v>
      </c>
      <c r="BF97" s="31">
        <v>0</v>
      </c>
      <c r="BG97" s="31">
        <v>0</v>
      </c>
      <c r="BH97" s="6"/>
      <c r="BI97" s="19" t="str">
        <f t="shared" si="582"/>
        <v xml:space="preserve"> </v>
      </c>
      <c r="BJ97" s="19" t="str">
        <f t="shared" si="384"/>
        <v xml:space="preserve"> </v>
      </c>
      <c r="BK97" s="31"/>
      <c r="BL97" s="31"/>
      <c r="BM97" s="20"/>
      <c r="BN97" s="19" t="str">
        <f t="shared" si="536"/>
        <v xml:space="preserve"> </v>
      </c>
      <c r="BO97" s="19" t="str">
        <f t="shared" si="386"/>
        <v xml:space="preserve"> </v>
      </c>
      <c r="BP97" s="31">
        <v>1545000</v>
      </c>
      <c r="BQ97" s="31">
        <v>692717.89</v>
      </c>
      <c r="BR97" s="20">
        <v>722515.16</v>
      </c>
      <c r="BS97" s="19">
        <f t="shared" si="583"/>
        <v>0.44836109385113271</v>
      </c>
      <c r="BT97" s="19">
        <f t="shared" si="388"/>
        <v>0.95875896915436343</v>
      </c>
      <c r="BU97" s="31"/>
      <c r="BV97" s="31">
        <v>25.6</v>
      </c>
      <c r="BW97" s="31">
        <v>11.06</v>
      </c>
      <c r="BX97" s="19" t="str">
        <f t="shared" si="556"/>
        <v xml:space="preserve"> </v>
      </c>
      <c r="BY97" s="19" t="str">
        <f t="shared" si="390"/>
        <v>св.200</v>
      </c>
      <c r="BZ97" s="31"/>
      <c r="CA97" s="31"/>
      <c r="CB97" s="20"/>
      <c r="CC97" s="19" t="str">
        <f t="shared" si="477"/>
        <v xml:space="preserve"> </v>
      </c>
      <c r="CD97" s="19" t="str">
        <f>IF(CA97=0," ",IF(CA97/CB97*100&gt;200,"св.200",CA97/CB97))</f>
        <v xml:space="preserve"> </v>
      </c>
      <c r="CE97" s="18">
        <f t="shared" ref="CE97:CE100" si="597">CJ97+CO97</f>
        <v>360000</v>
      </c>
      <c r="CF97" s="18">
        <f t="shared" ref="CF97:CF100" si="598">CK97+CP97</f>
        <v>201804.25</v>
      </c>
      <c r="CG97" s="31">
        <v>133707.54999999999</v>
      </c>
      <c r="CH97" s="19">
        <f t="shared" si="394"/>
        <v>0.56056736111111116</v>
      </c>
      <c r="CI97" s="19">
        <f t="shared" si="417"/>
        <v>1.5092958475418929</v>
      </c>
      <c r="CJ97" s="31">
        <v>360000</v>
      </c>
      <c r="CK97" s="31">
        <v>201804.25</v>
      </c>
      <c r="CL97" s="31">
        <v>133707.54999999999</v>
      </c>
      <c r="CM97" s="19">
        <f t="shared" si="395"/>
        <v>0.56056736111111116</v>
      </c>
      <c r="CN97" s="19">
        <f t="shared" si="418"/>
        <v>1.5092958475418929</v>
      </c>
      <c r="CO97" s="31"/>
      <c r="CP97" s="31"/>
      <c r="CQ97" s="20"/>
      <c r="CR97" s="19" t="str">
        <f t="shared" si="397"/>
        <v xml:space="preserve"> </v>
      </c>
      <c r="CS97" s="19" t="str">
        <f t="shared" si="398"/>
        <v xml:space="preserve"> </v>
      </c>
      <c r="CT97" s="31">
        <v>150000</v>
      </c>
      <c r="CU97" s="31">
        <v>17904.689999999999</v>
      </c>
      <c r="CV97" s="31">
        <v>41322.699999999997</v>
      </c>
      <c r="CW97" s="19">
        <f t="shared" si="419"/>
        <v>0.11936459999999999</v>
      </c>
      <c r="CX97" s="19">
        <f t="shared" si="420"/>
        <v>0.43328945107652694</v>
      </c>
      <c r="CY97" s="31"/>
      <c r="CZ97" s="31"/>
      <c r="DA97" s="20"/>
      <c r="DB97" s="19" t="str">
        <f t="shared" si="584"/>
        <v xml:space="preserve"> </v>
      </c>
      <c r="DC97" s="19" t="str">
        <f t="shared" si="401"/>
        <v xml:space="preserve"> </v>
      </c>
      <c r="DD97" s="31">
        <v>100000</v>
      </c>
      <c r="DE97" s="31">
        <v>501.28</v>
      </c>
      <c r="DF97" s="27">
        <v>14847.19</v>
      </c>
      <c r="DG97" s="19">
        <f>IF(DE97&lt;=0," ",IF(DF97&lt;=0," ",IF(DE97/DF97*100&gt;200,"СВ.200",DE97/DF97)))</f>
        <v>3.3762617707458448E-2</v>
      </c>
      <c r="DH97" s="19">
        <f t="shared" si="403"/>
        <v>3.3762617707458448E-2</v>
      </c>
      <c r="DI97" s="31"/>
      <c r="DJ97" s="6"/>
      <c r="DK97" s="19" t="str">
        <f t="shared" si="404"/>
        <v xml:space="preserve"> </v>
      </c>
      <c r="DL97" s="31"/>
      <c r="DM97" s="31"/>
      <c r="DN97" s="31"/>
      <c r="DO97" s="19" t="str">
        <f t="shared" si="586"/>
        <v xml:space="preserve"> </v>
      </c>
      <c r="DP97" s="19" t="str">
        <f t="shared" si="406"/>
        <v xml:space="preserve"> </v>
      </c>
    </row>
    <row r="98" spans="1:120" s="59" customFormat="1" ht="15.75" customHeight="1" outlineLevel="1" x14ac:dyDescent="0.25">
      <c r="A98" s="11">
        <f>A97+1</f>
        <v>78</v>
      </c>
      <c r="B98" s="5" t="s">
        <v>30</v>
      </c>
      <c r="C98" s="18">
        <f t="shared" si="594"/>
        <v>3360500</v>
      </c>
      <c r="D98" s="18">
        <f t="shared" si="594"/>
        <v>1417508.0199999998</v>
      </c>
      <c r="E98" s="18">
        <f t="shared" si="594"/>
        <v>1388626.04</v>
      </c>
      <c r="F98" s="19">
        <f t="shared" si="573"/>
        <v>0.42181461687248917</v>
      </c>
      <c r="G98" s="19">
        <f t="shared" si="360"/>
        <v>1.0207989618284845</v>
      </c>
      <c r="H98" s="10">
        <f t="shared" si="595"/>
        <v>3192400</v>
      </c>
      <c r="I98" s="14">
        <f t="shared" si="595"/>
        <v>1379616.0199999998</v>
      </c>
      <c r="J98" s="10">
        <f t="shared" si="595"/>
        <v>1342271.04</v>
      </c>
      <c r="K98" s="19">
        <f t="shared" si="574"/>
        <v>0.43215637764691134</v>
      </c>
      <c r="L98" s="19">
        <f t="shared" si="363"/>
        <v>1.02782223477011</v>
      </c>
      <c r="M98" s="31">
        <v>627600</v>
      </c>
      <c r="N98" s="31">
        <v>305678.36</v>
      </c>
      <c r="O98" s="31">
        <v>303333.21999999997</v>
      </c>
      <c r="P98" s="19">
        <f t="shared" si="575"/>
        <v>0.48705920968769917</v>
      </c>
      <c r="Q98" s="19">
        <f t="shared" si="365"/>
        <v>1.0077312336578237</v>
      </c>
      <c r="R98" s="31"/>
      <c r="S98" s="31"/>
      <c r="T98" s="20"/>
      <c r="U98" s="19" t="str">
        <f t="shared" si="576"/>
        <v xml:space="preserve"> </v>
      </c>
      <c r="V98" s="19" t="str">
        <f t="shared" ref="V98:V100" si="599">IF(S98=0," ",IF(S98/T98*100&gt;200,"св.200",S98/T98))</f>
        <v xml:space="preserve"> </v>
      </c>
      <c r="W98" s="31">
        <v>30000</v>
      </c>
      <c r="X98" s="31">
        <v>88396.2</v>
      </c>
      <c r="Y98" s="31">
        <v>22782.95</v>
      </c>
      <c r="Z98" s="19" t="str">
        <f t="shared" si="577"/>
        <v>СВ.200</v>
      </c>
      <c r="AA98" s="19" t="str">
        <f t="shared" si="369"/>
        <v>св.200</v>
      </c>
      <c r="AB98" s="31">
        <v>142400</v>
      </c>
      <c r="AC98" s="31">
        <v>40396.89</v>
      </c>
      <c r="AD98" s="31">
        <v>15910.52</v>
      </c>
      <c r="AE98" s="19">
        <f t="shared" si="578"/>
        <v>0.28368602528089887</v>
      </c>
      <c r="AF98" s="19" t="str">
        <f t="shared" si="371"/>
        <v>св.200</v>
      </c>
      <c r="AG98" s="31">
        <v>2379400</v>
      </c>
      <c r="AH98" s="31">
        <v>938719.57</v>
      </c>
      <c r="AI98" s="31">
        <v>989934.35</v>
      </c>
      <c r="AJ98" s="19">
        <f t="shared" si="579"/>
        <v>0.39451944607884337</v>
      </c>
      <c r="AK98" s="19">
        <f t="shared" si="373"/>
        <v>0.94826446824478816</v>
      </c>
      <c r="AL98" s="31">
        <v>13000</v>
      </c>
      <c r="AM98" s="31">
        <v>6425</v>
      </c>
      <c r="AN98" s="31">
        <v>10310</v>
      </c>
      <c r="AO98" s="19">
        <f t="shared" si="542"/>
        <v>0.49423076923076925</v>
      </c>
      <c r="AP98" s="19">
        <f t="shared" si="374"/>
        <v>0.6231813773035888</v>
      </c>
      <c r="AQ98" s="6">
        <f t="shared" ref="AQ98:AQ100" si="600">AV98+BA98+BF98+BK98+BP98+BU98+BZ98+CE98+CY98+DD98+DL98+CT98</f>
        <v>168100</v>
      </c>
      <c r="AR98" s="6">
        <f t="shared" ref="AR98:AR100" si="601">AW98+BB98+BG98+BL98+BQ98+BV98+CA98+CF98+CZ98+DE98+DM98+CU98+DI98</f>
        <v>37892</v>
      </c>
      <c r="AS98" s="6">
        <f t="shared" ref="AS98:AS100" si="602">AX98+BC98+BH98+BM98+BR98+BW98+CB98+CG98+DA98+DF98+DN98+CV98+DJ98</f>
        <v>46355</v>
      </c>
      <c r="AT98" s="19">
        <f t="shared" si="580"/>
        <v>0.22541344437834623</v>
      </c>
      <c r="AU98" s="19">
        <f t="shared" si="377"/>
        <v>0.81743069787509437</v>
      </c>
      <c r="AV98" s="31"/>
      <c r="AW98" s="31"/>
      <c r="AX98" s="6"/>
      <c r="AY98" s="19" t="str">
        <f t="shared" si="581"/>
        <v xml:space="preserve"> </v>
      </c>
      <c r="AZ98" s="19" t="str">
        <f t="shared" si="379"/>
        <v xml:space="preserve"> </v>
      </c>
      <c r="BA98" s="31">
        <v>0</v>
      </c>
      <c r="BB98" s="31">
        <v>0</v>
      </c>
      <c r="BC98" s="20"/>
      <c r="BD98" s="19" t="str">
        <f t="shared" si="381"/>
        <v xml:space="preserve"> </v>
      </c>
      <c r="BE98" s="19" t="str">
        <f t="shared" si="382"/>
        <v xml:space="preserve"> </v>
      </c>
      <c r="BF98" s="31">
        <v>69100</v>
      </c>
      <c r="BG98" s="31">
        <v>37692</v>
      </c>
      <c r="BH98" s="31">
        <v>26080</v>
      </c>
      <c r="BI98" s="19">
        <f t="shared" si="582"/>
        <v>0.54547033285094071</v>
      </c>
      <c r="BJ98" s="19">
        <f t="shared" si="384"/>
        <v>1.4452453987730061</v>
      </c>
      <c r="BK98" s="31"/>
      <c r="BL98" s="31"/>
      <c r="BM98" s="20"/>
      <c r="BN98" s="19" t="str">
        <f t="shared" si="536"/>
        <v xml:space="preserve"> </v>
      </c>
      <c r="BO98" s="19" t="str">
        <f t="shared" si="386"/>
        <v xml:space="preserve"> </v>
      </c>
      <c r="BP98" s="31"/>
      <c r="BQ98" s="31"/>
      <c r="BR98" s="20"/>
      <c r="BS98" s="19" t="str">
        <f t="shared" si="583"/>
        <v xml:space="preserve"> </v>
      </c>
      <c r="BT98" s="19" t="str">
        <f t="shared" si="388"/>
        <v xml:space="preserve"> </v>
      </c>
      <c r="BU98" s="31"/>
      <c r="BV98" s="31"/>
      <c r="BW98" s="6">
        <v>20275</v>
      </c>
      <c r="BX98" s="19" t="str">
        <f t="shared" si="556"/>
        <v xml:space="preserve"> </v>
      </c>
      <c r="BY98" s="19">
        <f t="shared" si="390"/>
        <v>0</v>
      </c>
      <c r="BZ98" s="31"/>
      <c r="CA98" s="31"/>
      <c r="CB98" s="20"/>
      <c r="CC98" s="19" t="str">
        <f t="shared" si="477"/>
        <v xml:space="preserve"> </v>
      </c>
      <c r="CD98" s="19" t="str">
        <f t="shared" si="391"/>
        <v xml:space="preserve"> </v>
      </c>
      <c r="CE98" s="18">
        <f t="shared" si="597"/>
        <v>99000</v>
      </c>
      <c r="CF98" s="18">
        <f t="shared" si="598"/>
        <v>0</v>
      </c>
      <c r="CG98" s="6"/>
      <c r="CH98" s="19" t="str">
        <f t="shared" si="394"/>
        <v xml:space="preserve"> </v>
      </c>
      <c r="CI98" s="19" t="str">
        <f t="shared" si="417"/>
        <v xml:space="preserve"> </v>
      </c>
      <c r="CJ98" s="31"/>
      <c r="CK98" s="31"/>
      <c r="CL98" s="20"/>
      <c r="CM98" s="19" t="str">
        <f t="shared" si="395"/>
        <v xml:space="preserve"> </v>
      </c>
      <c r="CN98" s="19" t="str">
        <f t="shared" si="418"/>
        <v xml:space="preserve"> </v>
      </c>
      <c r="CO98" s="31">
        <v>99000</v>
      </c>
      <c r="CP98" s="31">
        <v>0</v>
      </c>
      <c r="CQ98" s="20"/>
      <c r="CR98" s="19" t="str">
        <f t="shared" si="397"/>
        <v xml:space="preserve"> </v>
      </c>
      <c r="CS98" s="19" t="str">
        <f t="shared" si="398"/>
        <v xml:space="preserve"> </v>
      </c>
      <c r="CT98" s="31"/>
      <c r="CU98" s="31"/>
      <c r="CV98" s="20"/>
      <c r="CW98" s="19" t="str">
        <f t="shared" si="419"/>
        <v xml:space="preserve"> </v>
      </c>
      <c r="CX98" s="19" t="str">
        <f t="shared" si="420"/>
        <v xml:space="preserve"> </v>
      </c>
      <c r="CY98" s="31"/>
      <c r="CZ98" s="31"/>
      <c r="DA98" s="20"/>
      <c r="DB98" s="19" t="str">
        <f t="shared" si="584"/>
        <v xml:space="preserve"> </v>
      </c>
      <c r="DC98" s="19" t="str">
        <f t="shared" si="401"/>
        <v xml:space="preserve"> </v>
      </c>
      <c r="DD98" s="31"/>
      <c r="DE98" s="31"/>
      <c r="DF98" s="27"/>
      <c r="DG98" s="19" t="str">
        <f t="shared" si="585"/>
        <v xml:space="preserve"> </v>
      </c>
      <c r="DH98" s="19" t="str">
        <f t="shared" si="403"/>
        <v xml:space="preserve"> </v>
      </c>
      <c r="DI98" s="31">
        <v>200</v>
      </c>
      <c r="DJ98" s="6"/>
      <c r="DK98" s="19" t="str">
        <f t="shared" si="404"/>
        <v xml:space="preserve"> </v>
      </c>
      <c r="DL98" s="31"/>
      <c r="DM98" s="31"/>
      <c r="DN98" s="20"/>
      <c r="DO98" s="19" t="str">
        <f t="shared" si="586"/>
        <v xml:space="preserve"> </v>
      </c>
      <c r="DP98" s="19" t="str">
        <f t="shared" si="406"/>
        <v xml:space="preserve"> </v>
      </c>
    </row>
    <row r="99" spans="1:120" s="59" customFormat="1" ht="15.75" customHeight="1" outlineLevel="1" x14ac:dyDescent="0.25">
      <c r="A99" s="11">
        <f t="shared" ref="A99:A100" si="603">A98+1</f>
        <v>79</v>
      </c>
      <c r="B99" s="5" t="s">
        <v>44</v>
      </c>
      <c r="C99" s="18">
        <f t="shared" si="594"/>
        <v>3459300</v>
      </c>
      <c r="D99" s="18">
        <f t="shared" si="594"/>
        <v>1458600.8699999999</v>
      </c>
      <c r="E99" s="18">
        <f t="shared" si="594"/>
        <v>1420845.5300000003</v>
      </c>
      <c r="F99" s="19">
        <f t="shared" si="573"/>
        <v>0.42164624924117594</v>
      </c>
      <c r="G99" s="19">
        <f t="shared" si="360"/>
        <v>1.0265724452115492</v>
      </c>
      <c r="H99" s="10">
        <f t="shared" si="595"/>
        <v>3335500</v>
      </c>
      <c r="I99" s="14">
        <f t="shared" si="595"/>
        <v>1439149.3099999998</v>
      </c>
      <c r="J99" s="10">
        <f t="shared" si="595"/>
        <v>1402230.0200000003</v>
      </c>
      <c r="K99" s="19">
        <f t="shared" si="574"/>
        <v>0.43146434117823407</v>
      </c>
      <c r="L99" s="19">
        <f t="shared" si="363"/>
        <v>1.0263289827442146</v>
      </c>
      <c r="M99" s="31">
        <v>576100</v>
      </c>
      <c r="N99" s="31">
        <v>313294.12</v>
      </c>
      <c r="O99" s="31">
        <v>270142.06</v>
      </c>
      <c r="P99" s="19">
        <f t="shared" si="575"/>
        <v>0.54381898975872245</v>
      </c>
      <c r="Q99" s="19">
        <f t="shared" si="365"/>
        <v>1.1597383983819476</v>
      </c>
      <c r="R99" s="31"/>
      <c r="S99" s="31"/>
      <c r="T99" s="20"/>
      <c r="U99" s="19" t="str">
        <f t="shared" si="576"/>
        <v xml:space="preserve"> </v>
      </c>
      <c r="V99" s="19" t="str">
        <f t="shared" si="599"/>
        <v xml:space="preserve"> </v>
      </c>
      <c r="W99" s="31">
        <v>120000</v>
      </c>
      <c r="X99" s="31">
        <v>40410.300000000003</v>
      </c>
      <c r="Y99" s="31">
        <v>117858</v>
      </c>
      <c r="Z99" s="19">
        <f t="shared" si="577"/>
        <v>0.33675250000000001</v>
      </c>
      <c r="AA99" s="19">
        <f>IF(X99=0," ",IF(X99/Y99*100&gt;200,"св.200",X99/Y99))</f>
        <v>0.34287277910706104</v>
      </c>
      <c r="AB99" s="31">
        <v>143400</v>
      </c>
      <c r="AC99" s="31">
        <v>6214.2</v>
      </c>
      <c r="AD99" s="31">
        <v>11691.36</v>
      </c>
      <c r="AE99" s="19">
        <f t="shared" si="578"/>
        <v>4.3334728033472804E-2</v>
      </c>
      <c r="AF99" s="19">
        <f t="shared" si="371"/>
        <v>0.53152071273145296</v>
      </c>
      <c r="AG99" s="31">
        <v>2487400</v>
      </c>
      <c r="AH99" s="31">
        <v>1074480.69</v>
      </c>
      <c r="AI99" s="31">
        <v>997678.6</v>
      </c>
      <c r="AJ99" s="19">
        <f t="shared" si="579"/>
        <v>0.43196940178499638</v>
      </c>
      <c r="AK99" s="19">
        <f t="shared" si="373"/>
        <v>1.0769807932133655</v>
      </c>
      <c r="AL99" s="31">
        <v>8600</v>
      </c>
      <c r="AM99" s="31">
        <v>4750</v>
      </c>
      <c r="AN99" s="31">
        <v>4860</v>
      </c>
      <c r="AO99" s="19">
        <f t="shared" si="542"/>
        <v>0.55232558139534882</v>
      </c>
      <c r="AP99" s="19">
        <f t="shared" si="374"/>
        <v>0.97736625514403297</v>
      </c>
      <c r="AQ99" s="6">
        <f t="shared" si="600"/>
        <v>123800</v>
      </c>
      <c r="AR99" s="6">
        <f t="shared" si="601"/>
        <v>19451.559999999998</v>
      </c>
      <c r="AS99" s="6">
        <f t="shared" si="602"/>
        <v>18615.510000000002</v>
      </c>
      <c r="AT99" s="19">
        <f t="shared" si="580"/>
        <v>0.15712084006462035</v>
      </c>
      <c r="AU99" s="19">
        <f t="shared" si="377"/>
        <v>1.0449114743565981</v>
      </c>
      <c r="AV99" s="31"/>
      <c r="AW99" s="31"/>
      <c r="AX99" s="6"/>
      <c r="AY99" s="19" t="str">
        <f t="shared" si="581"/>
        <v xml:space="preserve"> </v>
      </c>
      <c r="AZ99" s="19" t="str">
        <f t="shared" si="379"/>
        <v xml:space="preserve"> </v>
      </c>
      <c r="BA99" s="31">
        <v>10500</v>
      </c>
      <c r="BB99" s="31">
        <v>11400.31</v>
      </c>
      <c r="BC99" s="20">
        <v>10464.26</v>
      </c>
      <c r="BD99" s="19">
        <f t="shared" si="381"/>
        <v>1.0857438095238094</v>
      </c>
      <c r="BE99" s="19">
        <f t="shared" si="382"/>
        <v>1.0894520969471324</v>
      </c>
      <c r="BF99" s="31">
        <v>19300</v>
      </c>
      <c r="BG99" s="31">
        <v>8051.25</v>
      </c>
      <c r="BH99" s="31">
        <v>8051.25</v>
      </c>
      <c r="BI99" s="19">
        <f t="shared" si="582"/>
        <v>0.41716321243523319</v>
      </c>
      <c r="BJ99" s="19">
        <f t="shared" si="384"/>
        <v>1</v>
      </c>
      <c r="BK99" s="31"/>
      <c r="BL99" s="31"/>
      <c r="BM99" s="20"/>
      <c r="BN99" s="19" t="str">
        <f t="shared" si="536"/>
        <v xml:space="preserve"> </v>
      </c>
      <c r="BO99" s="19" t="str">
        <f t="shared" si="386"/>
        <v xml:space="preserve"> </v>
      </c>
      <c r="BP99" s="31"/>
      <c r="BQ99" s="31"/>
      <c r="BR99" s="20"/>
      <c r="BS99" s="19" t="str">
        <f t="shared" si="583"/>
        <v xml:space="preserve"> </v>
      </c>
      <c r="BT99" s="19" t="str">
        <f>IF(BQ99&lt;=0," ",IF(BQ99/BR99*100&gt;200,"св.200",BQ99/BR99))</f>
        <v xml:space="preserve"> </v>
      </c>
      <c r="BU99" s="31"/>
      <c r="BV99" s="31"/>
      <c r="BW99" s="31">
        <v>7462.71</v>
      </c>
      <c r="BX99" s="19" t="str">
        <f t="shared" si="556"/>
        <v xml:space="preserve"> </v>
      </c>
      <c r="BY99" s="19">
        <f t="shared" si="390"/>
        <v>0</v>
      </c>
      <c r="BZ99" s="31"/>
      <c r="CA99" s="31"/>
      <c r="CB99" s="31"/>
      <c r="CC99" s="19" t="str">
        <f t="shared" si="477"/>
        <v xml:space="preserve"> </v>
      </c>
      <c r="CD99" s="19" t="str">
        <f t="shared" si="391"/>
        <v xml:space="preserve"> </v>
      </c>
      <c r="CE99" s="18">
        <f t="shared" si="597"/>
        <v>94000</v>
      </c>
      <c r="CF99" s="18">
        <f t="shared" si="598"/>
        <v>0</v>
      </c>
      <c r="CG99" s="31"/>
      <c r="CH99" s="19" t="str">
        <f t="shared" si="394"/>
        <v xml:space="preserve"> </v>
      </c>
      <c r="CI99" s="19" t="str">
        <f t="shared" si="417"/>
        <v xml:space="preserve"> </v>
      </c>
      <c r="CJ99" s="31"/>
      <c r="CK99" s="31"/>
      <c r="CL99" s="20"/>
      <c r="CM99" s="19" t="str">
        <f t="shared" si="395"/>
        <v xml:space="preserve"> </v>
      </c>
      <c r="CN99" s="19" t="str">
        <f t="shared" si="418"/>
        <v xml:space="preserve"> </v>
      </c>
      <c r="CO99" s="31">
        <v>94000</v>
      </c>
      <c r="CP99" s="31">
        <v>0</v>
      </c>
      <c r="CQ99" s="31"/>
      <c r="CR99" s="19" t="str">
        <f t="shared" si="397"/>
        <v xml:space="preserve"> </v>
      </c>
      <c r="CS99" s="19" t="str">
        <f t="shared" si="398"/>
        <v xml:space="preserve"> </v>
      </c>
      <c r="CT99" s="31"/>
      <c r="CU99" s="31"/>
      <c r="CV99" s="20"/>
      <c r="CW99" s="19" t="str">
        <f t="shared" si="419"/>
        <v xml:space="preserve"> </v>
      </c>
      <c r="CX99" s="19" t="str">
        <f t="shared" si="420"/>
        <v xml:space="preserve"> </v>
      </c>
      <c r="CY99" s="31"/>
      <c r="CZ99" s="31"/>
      <c r="DA99" s="20"/>
      <c r="DB99" s="19" t="str">
        <f t="shared" si="584"/>
        <v xml:space="preserve"> </v>
      </c>
      <c r="DC99" s="19" t="str">
        <f t="shared" si="401"/>
        <v xml:space="preserve"> </v>
      </c>
      <c r="DD99" s="31"/>
      <c r="DE99" s="31"/>
      <c r="DF99" s="27"/>
      <c r="DG99" s="19" t="str">
        <f t="shared" si="585"/>
        <v xml:space="preserve"> </v>
      </c>
      <c r="DH99" s="19" t="str">
        <f t="shared" si="403"/>
        <v xml:space="preserve"> </v>
      </c>
      <c r="DI99" s="31"/>
      <c r="DJ99" s="6">
        <v>-7362.71</v>
      </c>
      <c r="DK99" s="19" t="str">
        <f t="shared" ref="DK99:DK103" si="604">IF(DI99=0," ",IF(DI99/DJ99*100&gt;200,"св.200",DI99/DJ99))</f>
        <v xml:space="preserve"> </v>
      </c>
      <c r="DL99" s="31"/>
      <c r="DM99" s="31"/>
      <c r="DN99" s="20"/>
      <c r="DO99" s="19" t="str">
        <f t="shared" si="586"/>
        <v xml:space="preserve"> </v>
      </c>
      <c r="DP99" s="19" t="str">
        <f t="shared" si="406"/>
        <v xml:space="preserve"> </v>
      </c>
    </row>
    <row r="100" spans="1:120" s="59" customFormat="1" ht="15.75" customHeight="1" outlineLevel="1" x14ac:dyDescent="0.25">
      <c r="A100" s="11">
        <f t="shared" si="603"/>
        <v>80</v>
      </c>
      <c r="B100" s="5" t="s">
        <v>103</v>
      </c>
      <c r="C100" s="18">
        <f t="shared" si="594"/>
        <v>1620500</v>
      </c>
      <c r="D100" s="18">
        <f t="shared" si="594"/>
        <v>463836.27</v>
      </c>
      <c r="E100" s="18">
        <f t="shared" si="594"/>
        <v>596973.15999999992</v>
      </c>
      <c r="F100" s="19">
        <f t="shared" si="573"/>
        <v>0.28623034248688678</v>
      </c>
      <c r="G100" s="19">
        <f t="shared" si="360"/>
        <v>0.77698010744737689</v>
      </c>
      <c r="H100" s="10">
        <f t="shared" si="595"/>
        <v>1620500</v>
      </c>
      <c r="I100" s="14">
        <f t="shared" si="595"/>
        <v>459196.88</v>
      </c>
      <c r="J100" s="10">
        <f t="shared" si="595"/>
        <v>596973.15999999992</v>
      </c>
      <c r="K100" s="19">
        <f t="shared" si="574"/>
        <v>0.28336740512187597</v>
      </c>
      <c r="L100" s="19">
        <f t="shared" si="363"/>
        <v>0.7692085855250177</v>
      </c>
      <c r="M100" s="31">
        <v>191800</v>
      </c>
      <c r="N100" s="31">
        <v>85462.98</v>
      </c>
      <c r="O100" s="31">
        <v>87834.9</v>
      </c>
      <c r="P100" s="19">
        <f t="shared" si="575"/>
        <v>0.44558383733055262</v>
      </c>
      <c r="Q100" s="19">
        <f t="shared" si="365"/>
        <v>0.97299569988694701</v>
      </c>
      <c r="R100" s="31"/>
      <c r="S100" s="31"/>
      <c r="T100" s="20"/>
      <c r="U100" s="19" t="str">
        <f t="shared" si="576"/>
        <v xml:space="preserve"> </v>
      </c>
      <c r="V100" s="19" t="str">
        <f t="shared" si="599"/>
        <v xml:space="preserve"> </v>
      </c>
      <c r="W100" s="31">
        <v>0</v>
      </c>
      <c r="X100" s="31">
        <v>360</v>
      </c>
      <c r="Y100" s="31">
        <v>196.8</v>
      </c>
      <c r="Z100" s="19" t="str">
        <f t="shared" si="577"/>
        <v xml:space="preserve"> </v>
      </c>
      <c r="AA100" s="19">
        <f t="shared" si="369"/>
        <v>1.8292682926829267</v>
      </c>
      <c r="AB100" s="31">
        <v>113600</v>
      </c>
      <c r="AC100" s="31">
        <v>8872.25</v>
      </c>
      <c r="AD100" s="31">
        <v>15201.86</v>
      </c>
      <c r="AE100" s="19">
        <f t="shared" si="578"/>
        <v>7.8100792253521123E-2</v>
      </c>
      <c r="AF100" s="19">
        <f t="shared" si="371"/>
        <v>0.58362924010614492</v>
      </c>
      <c r="AG100" s="31">
        <v>1312400</v>
      </c>
      <c r="AH100" s="31">
        <v>357901.65</v>
      </c>
      <c r="AI100" s="31">
        <v>489639.6</v>
      </c>
      <c r="AJ100" s="19">
        <f t="shared" si="579"/>
        <v>0.27270774916184093</v>
      </c>
      <c r="AK100" s="19">
        <f t="shared" si="373"/>
        <v>0.73094915117159653</v>
      </c>
      <c r="AL100" s="31">
        <v>2700</v>
      </c>
      <c r="AM100" s="31">
        <v>6600</v>
      </c>
      <c r="AN100" s="31">
        <v>4100</v>
      </c>
      <c r="AO100" s="19" t="str">
        <f t="shared" si="542"/>
        <v>СВ.200</v>
      </c>
      <c r="AP100" s="19">
        <f t="shared" si="374"/>
        <v>1.6097560975609757</v>
      </c>
      <c r="AQ100" s="6">
        <f t="shared" si="600"/>
        <v>0</v>
      </c>
      <c r="AR100" s="6">
        <f t="shared" si="601"/>
        <v>4639.3900000000003</v>
      </c>
      <c r="AS100" s="6">
        <f t="shared" si="602"/>
        <v>0</v>
      </c>
      <c r="AT100" s="19" t="str">
        <f t="shared" si="580"/>
        <v xml:space="preserve"> </v>
      </c>
      <c r="AU100" s="19" t="str">
        <f t="shared" si="377"/>
        <v xml:space="preserve"> </v>
      </c>
      <c r="AV100" s="31"/>
      <c r="AW100" s="31"/>
      <c r="AX100" s="6"/>
      <c r="AY100" s="19" t="str">
        <f t="shared" si="581"/>
        <v xml:space="preserve"> </v>
      </c>
      <c r="AZ100" s="19" t="str">
        <f t="shared" si="379"/>
        <v xml:space="preserve"> </v>
      </c>
      <c r="BA100" s="31">
        <v>0</v>
      </c>
      <c r="BB100" s="31">
        <v>4639.3900000000003</v>
      </c>
      <c r="BC100" s="20"/>
      <c r="BD100" s="19" t="str">
        <f t="shared" si="381"/>
        <v xml:space="preserve"> </v>
      </c>
      <c r="BE100" s="19" t="str">
        <f t="shared" si="382"/>
        <v xml:space="preserve"> </v>
      </c>
      <c r="BF100" s="31">
        <v>0</v>
      </c>
      <c r="BG100" s="31">
        <v>0</v>
      </c>
      <c r="BH100" s="6"/>
      <c r="BI100" s="19" t="str">
        <f t="shared" si="582"/>
        <v xml:space="preserve"> </v>
      </c>
      <c r="BJ100" s="19" t="str">
        <f>IF(BG100=0," ",IF(BG100/BH100*100&gt;200,"св.200",BG100/BH100))</f>
        <v xml:space="preserve"> </v>
      </c>
      <c r="BK100" s="31"/>
      <c r="BL100" s="31"/>
      <c r="BM100" s="20"/>
      <c r="BN100" s="19" t="str">
        <f t="shared" si="536"/>
        <v xml:space="preserve"> </v>
      </c>
      <c r="BO100" s="19" t="str">
        <f t="shared" si="386"/>
        <v xml:space="preserve"> </v>
      </c>
      <c r="BP100" s="31"/>
      <c r="BQ100" s="31"/>
      <c r="BR100" s="20"/>
      <c r="BS100" s="19" t="str">
        <f t="shared" si="583"/>
        <v xml:space="preserve"> </v>
      </c>
      <c r="BT100" s="19" t="str">
        <f t="shared" si="388"/>
        <v xml:space="preserve"> </v>
      </c>
      <c r="BU100" s="31"/>
      <c r="BV100" s="31"/>
      <c r="BW100" s="6"/>
      <c r="BX100" s="19" t="str">
        <f t="shared" si="556"/>
        <v xml:space="preserve"> </v>
      </c>
      <c r="BY100" s="19" t="str">
        <f t="shared" si="390"/>
        <v xml:space="preserve"> </v>
      </c>
      <c r="BZ100" s="31"/>
      <c r="CA100" s="31"/>
      <c r="CB100" s="20"/>
      <c r="CC100" s="19" t="str">
        <f t="shared" si="477"/>
        <v xml:space="preserve"> </v>
      </c>
      <c r="CD100" s="19" t="str">
        <f t="shared" si="391"/>
        <v xml:space="preserve"> </v>
      </c>
      <c r="CE100" s="18">
        <f t="shared" si="597"/>
        <v>0</v>
      </c>
      <c r="CF100" s="18">
        <f t="shared" si="598"/>
        <v>0</v>
      </c>
      <c r="CG100" s="6"/>
      <c r="CH100" s="19" t="str">
        <f t="shared" si="394"/>
        <v xml:space="preserve"> </v>
      </c>
      <c r="CI100" s="19" t="str">
        <f t="shared" si="417"/>
        <v xml:space="preserve"> </v>
      </c>
      <c r="CJ100" s="31"/>
      <c r="CK100" s="31"/>
      <c r="CL100" s="20"/>
      <c r="CM100" s="19" t="str">
        <f t="shared" si="395"/>
        <v xml:space="preserve"> </v>
      </c>
      <c r="CN100" s="19" t="str">
        <f t="shared" si="418"/>
        <v xml:space="preserve"> </v>
      </c>
      <c r="CO100" s="31"/>
      <c r="CP100" s="31"/>
      <c r="CQ100" s="20"/>
      <c r="CR100" s="19" t="str">
        <f t="shared" si="397"/>
        <v xml:space="preserve"> </v>
      </c>
      <c r="CS100" s="19" t="str">
        <f t="shared" si="398"/>
        <v xml:space="preserve"> </v>
      </c>
      <c r="CT100" s="31"/>
      <c r="CU100" s="31"/>
      <c r="CV100" s="20"/>
      <c r="CW100" s="19" t="str">
        <f t="shared" si="419"/>
        <v xml:space="preserve"> </v>
      </c>
      <c r="CX100" s="19" t="str">
        <f t="shared" si="420"/>
        <v xml:space="preserve"> </v>
      </c>
      <c r="CY100" s="31"/>
      <c r="CZ100" s="31"/>
      <c r="DA100" s="20"/>
      <c r="DB100" s="19" t="str">
        <f t="shared" si="584"/>
        <v xml:space="preserve"> </v>
      </c>
      <c r="DC100" s="19" t="str">
        <f t="shared" si="401"/>
        <v xml:space="preserve"> </v>
      </c>
      <c r="DD100" s="31"/>
      <c r="DE100" s="31"/>
      <c r="DF100" s="27"/>
      <c r="DG100" s="19" t="str">
        <f t="shared" si="585"/>
        <v xml:space="preserve"> </v>
      </c>
      <c r="DH100" s="19" t="str">
        <f t="shared" si="403"/>
        <v xml:space="preserve"> </v>
      </c>
      <c r="DI100" s="31"/>
      <c r="DJ100" s="6"/>
      <c r="DK100" s="19" t="str">
        <f t="shared" si="604"/>
        <v xml:space="preserve"> </v>
      </c>
      <c r="DL100" s="31"/>
      <c r="DM100" s="31"/>
      <c r="DN100" s="20"/>
      <c r="DO100" s="19" t="str">
        <f t="shared" si="586"/>
        <v xml:space="preserve"> </v>
      </c>
      <c r="DP100" s="19" t="str">
        <f t="shared" si="406"/>
        <v xml:space="preserve"> </v>
      </c>
    </row>
    <row r="101" spans="1:120" s="58" customFormat="1" ht="32.1" customHeight="1" x14ac:dyDescent="0.25">
      <c r="A101" s="12"/>
      <c r="B101" s="4" t="s">
        <v>152</v>
      </c>
      <c r="C101" s="24">
        <f>SUM(C102:C107)</f>
        <v>29629955.050000001</v>
      </c>
      <c r="D101" s="24">
        <f t="shared" ref="D101:E101" si="605">SUM(D102:D107)</f>
        <v>12386647.290000003</v>
      </c>
      <c r="E101" s="24">
        <f t="shared" si="605"/>
        <v>13090360.15</v>
      </c>
      <c r="F101" s="16">
        <f t="shared" si="573"/>
        <v>0.41804475467808727</v>
      </c>
      <c r="G101" s="16">
        <f t="shared" si="360"/>
        <v>0.94624190229021332</v>
      </c>
      <c r="H101" s="15">
        <f t="shared" ref="H101:J101" si="606">SUM(H102:H107)</f>
        <v>27538735.5</v>
      </c>
      <c r="I101" s="42">
        <f>SUM(I102:I107)</f>
        <v>11487258.830000004</v>
      </c>
      <c r="J101" s="15">
        <f t="shared" si="606"/>
        <v>12029546.580000002</v>
      </c>
      <c r="K101" s="16">
        <f t="shared" si="574"/>
        <v>0.41713094742494633</v>
      </c>
      <c r="L101" s="16">
        <f t="shared" si="363"/>
        <v>0.95492034995719699</v>
      </c>
      <c r="M101" s="15">
        <f>SUM(M102:M107)</f>
        <v>21180748.5</v>
      </c>
      <c r="N101" s="15">
        <f>SUM(N102:N107)</f>
        <v>9399652.9199999999</v>
      </c>
      <c r="O101" s="15">
        <f>SUM(O102:O107)</f>
        <v>9933998.3000000007</v>
      </c>
      <c r="P101" s="16">
        <f t="shared" si="575"/>
        <v>0.44378284931715234</v>
      </c>
      <c r="Q101" s="16">
        <f t="shared" si="365"/>
        <v>0.94621044177146674</v>
      </c>
      <c r="R101" s="15">
        <f>SUM(R102:R107)</f>
        <v>1204035.52</v>
      </c>
      <c r="S101" s="15">
        <f>SUM(S102:S107)</f>
        <v>489637.77</v>
      </c>
      <c r="T101" s="15">
        <f>SUM(T102:T107)</f>
        <v>549906.86</v>
      </c>
      <c r="U101" s="16">
        <f t="shared" si="576"/>
        <v>0.40666389144399995</v>
      </c>
      <c r="V101" s="16">
        <f t="shared" si="367"/>
        <v>0.89040127631795685</v>
      </c>
      <c r="W101" s="15">
        <f>SUM(W102:W107)</f>
        <v>170251.48</v>
      </c>
      <c r="X101" s="15">
        <f>SUM(X102:X107)</f>
        <v>209686.18</v>
      </c>
      <c r="Y101" s="15">
        <f>SUM(Y102:Y107)</f>
        <v>49941.9</v>
      </c>
      <c r="Z101" s="16">
        <f t="shared" si="577"/>
        <v>1.2316261802834254</v>
      </c>
      <c r="AA101" s="16" t="str">
        <f t="shared" si="369"/>
        <v>св.200</v>
      </c>
      <c r="AB101" s="15">
        <f>SUM(AB102:AB107)</f>
        <v>567000</v>
      </c>
      <c r="AC101" s="15">
        <f>SUM(AC102:AC107)</f>
        <v>39350.160000000003</v>
      </c>
      <c r="AD101" s="15">
        <f>SUM(AD102:AD107)</f>
        <v>49490.410000000011</v>
      </c>
      <c r="AE101" s="16">
        <f t="shared" si="578"/>
        <v>6.9400634920634932E-2</v>
      </c>
      <c r="AF101" s="16">
        <f t="shared" si="371"/>
        <v>0.79510676917002698</v>
      </c>
      <c r="AG101" s="15">
        <f>SUM(AG102:AG107)</f>
        <v>4416700</v>
      </c>
      <c r="AH101" s="15">
        <f>SUM(AH102:AH107)</f>
        <v>1348931.8000000003</v>
      </c>
      <c r="AI101" s="15">
        <f>SUM(AI102:AI107)</f>
        <v>1446209.1099999999</v>
      </c>
      <c r="AJ101" s="16">
        <f t="shared" si="579"/>
        <v>0.30541621572667382</v>
      </c>
      <c r="AK101" s="16">
        <f t="shared" si="373"/>
        <v>0.93273634543762518</v>
      </c>
      <c r="AL101" s="15">
        <f>SUM(AL102:AL107)</f>
        <v>0</v>
      </c>
      <c r="AM101" s="15">
        <f>SUM(AM102:AM107)</f>
        <v>0</v>
      </c>
      <c r="AN101" s="15">
        <f>SUM(AN102:AN107)</f>
        <v>0</v>
      </c>
      <c r="AO101" s="16" t="str">
        <f t="shared" si="542"/>
        <v xml:space="preserve"> </v>
      </c>
      <c r="AP101" s="16" t="str">
        <f t="shared" si="374"/>
        <v xml:space="preserve"> </v>
      </c>
      <c r="AQ101" s="15">
        <f>SUM(AQ102:AQ107)</f>
        <v>2091219.55</v>
      </c>
      <c r="AR101" s="15">
        <f t="shared" ref="AR101:AS101" si="607">SUM(AR102:AR107)</f>
        <v>899388.46</v>
      </c>
      <c r="AS101" s="15">
        <f t="shared" si="607"/>
        <v>1060813.57</v>
      </c>
      <c r="AT101" s="16">
        <f t="shared" si="580"/>
        <v>0.43007844872146495</v>
      </c>
      <c r="AU101" s="16">
        <f t="shared" si="377"/>
        <v>0.84782895452591156</v>
      </c>
      <c r="AV101" s="15">
        <f>SUM(AV102:AV107)</f>
        <v>150000</v>
      </c>
      <c r="AW101" s="15">
        <f>SUM(AW102:AW107)</f>
        <v>87738.98</v>
      </c>
      <c r="AX101" s="15">
        <f>SUM(AX102:AX107)</f>
        <v>14407.32</v>
      </c>
      <c r="AY101" s="16">
        <f t="shared" si="581"/>
        <v>0.58492653333333333</v>
      </c>
      <c r="AZ101" s="16" t="str">
        <f t="shared" si="379"/>
        <v>св.200</v>
      </c>
      <c r="BA101" s="15">
        <f>SUM(BA102:BA107)</f>
        <v>23732.6</v>
      </c>
      <c r="BB101" s="15">
        <f>SUM(BB102:BB107)</f>
        <v>734.28</v>
      </c>
      <c r="BC101" s="17">
        <f t="shared" ref="BC101" si="608">SUM(BC102:BC107)</f>
        <v>0</v>
      </c>
      <c r="BD101" s="16">
        <f t="shared" si="381"/>
        <v>3.0939720047529561E-2</v>
      </c>
      <c r="BE101" s="16" t="str">
        <f t="shared" si="382"/>
        <v xml:space="preserve"> </v>
      </c>
      <c r="BF101" s="15">
        <f>SUM(BF102:BF107)</f>
        <v>410760</v>
      </c>
      <c r="BG101" s="15">
        <f>SUM(BG102:BG107)</f>
        <v>132200.84</v>
      </c>
      <c r="BH101" s="17">
        <f>SUM(BH102:BH107)</f>
        <v>125626.79</v>
      </c>
      <c r="BI101" s="16">
        <f t="shared" si="582"/>
        <v>0.32184448339663063</v>
      </c>
      <c r="BJ101" s="16">
        <f t="shared" si="384"/>
        <v>1.0523300006312348</v>
      </c>
      <c r="BK101" s="15">
        <f>SUM(BK102:BK107)</f>
        <v>539013</v>
      </c>
      <c r="BL101" s="15">
        <f>SUM(BL102:BL107)</f>
        <v>224588.65</v>
      </c>
      <c r="BM101" s="17">
        <f>SUM(BM102:BM107)</f>
        <v>194289.24</v>
      </c>
      <c r="BN101" s="16">
        <f t="shared" si="536"/>
        <v>0.4166664811423843</v>
      </c>
      <c r="BO101" s="16">
        <f t="shared" si="386"/>
        <v>1.1559500155541296</v>
      </c>
      <c r="BP101" s="15">
        <f>SUM(BP102:BP107)</f>
        <v>110000</v>
      </c>
      <c r="BQ101" s="15">
        <f>SUM(BQ102:BQ107)</f>
        <v>61597.45</v>
      </c>
      <c r="BR101" s="15">
        <f>SUM(BR102:BR107)</f>
        <v>56342.36</v>
      </c>
      <c r="BS101" s="16">
        <f t="shared" si="583"/>
        <v>0.5599768181818181</v>
      </c>
      <c r="BT101" s="16">
        <f t="shared" si="388"/>
        <v>1.0932706759177286</v>
      </c>
      <c r="BU101" s="15">
        <f>SUM(BU102:BU107)</f>
        <v>754340.39</v>
      </c>
      <c r="BV101" s="15">
        <f>SUM(BV102:BV107)</f>
        <v>278847.7</v>
      </c>
      <c r="BW101" s="15">
        <f>SUM(BW102:BW107)</f>
        <v>437962</v>
      </c>
      <c r="BX101" s="16">
        <f t="shared" si="556"/>
        <v>0.36965765547831797</v>
      </c>
      <c r="BY101" s="16">
        <f t="shared" si="390"/>
        <v>0.63669382275174558</v>
      </c>
      <c r="BZ101" s="15">
        <f>SUM(BZ102:BZ107)</f>
        <v>0</v>
      </c>
      <c r="CA101" s="15">
        <f>SUM(CA102:CA107)</f>
        <v>0</v>
      </c>
      <c r="CB101" s="15">
        <f>SUM(CB102:CB107)</f>
        <v>0</v>
      </c>
      <c r="CC101" s="16" t="str">
        <f t="shared" si="477"/>
        <v xml:space="preserve"> </v>
      </c>
      <c r="CD101" s="16" t="str">
        <f t="shared" si="391"/>
        <v xml:space="preserve"> </v>
      </c>
      <c r="CE101" s="24">
        <f>SUM(CE102:CE107)</f>
        <v>100000</v>
      </c>
      <c r="CF101" s="24">
        <f t="shared" ref="CF101" si="609">SUM(CF102:CF107)</f>
        <v>50859.14</v>
      </c>
      <c r="CG101" s="34">
        <f>SUM(CG102:CG107)</f>
        <v>56945</v>
      </c>
      <c r="CH101" s="16">
        <f t="shared" si="394"/>
        <v>0.50859140000000003</v>
      </c>
      <c r="CI101" s="16">
        <f t="shared" si="417"/>
        <v>0.89312740363508647</v>
      </c>
      <c r="CJ101" s="15">
        <f>SUM(CJ102:CJ107)</f>
        <v>100000</v>
      </c>
      <c r="CK101" s="15">
        <f>SUM(CK102:CK107)</f>
        <v>50859.14</v>
      </c>
      <c r="CL101" s="17">
        <f>SUM(CL102:CL107)</f>
        <v>56945</v>
      </c>
      <c r="CM101" s="16">
        <f t="shared" si="395"/>
        <v>0.50859140000000003</v>
      </c>
      <c r="CN101" s="16">
        <f t="shared" si="418"/>
        <v>0.89312740363508647</v>
      </c>
      <c r="CO101" s="15">
        <f>SUM(CO102:CO107)</f>
        <v>0</v>
      </c>
      <c r="CP101" s="15">
        <f>SUM(CP102:CP107)</f>
        <v>0</v>
      </c>
      <c r="CQ101" s="17">
        <f t="shared" ref="CQ101" si="610">SUM(CQ102:CQ107)</f>
        <v>0</v>
      </c>
      <c r="CR101" s="16" t="str">
        <f t="shared" si="397"/>
        <v xml:space="preserve"> </v>
      </c>
      <c r="CS101" s="16" t="str">
        <f t="shared" si="398"/>
        <v xml:space="preserve"> </v>
      </c>
      <c r="CT101" s="15">
        <f>SUM(CT102:CT107)</f>
        <v>0</v>
      </c>
      <c r="CU101" s="15">
        <f>SUM(CU102:CU107)</f>
        <v>6947.86</v>
      </c>
      <c r="CV101" s="17">
        <f t="shared" ref="CV101" si="611">SUM(CV102:CV107)</f>
        <v>0</v>
      </c>
      <c r="CW101" s="43" t="str">
        <f t="shared" si="419"/>
        <v xml:space="preserve"> </v>
      </c>
      <c r="CX101" s="43" t="str">
        <f t="shared" si="420"/>
        <v xml:space="preserve"> </v>
      </c>
      <c r="CY101" s="15">
        <f>SUM(CY102:CY107)</f>
        <v>0</v>
      </c>
      <c r="CZ101" s="15">
        <f>SUM(CZ102:CZ107)</f>
        <v>0</v>
      </c>
      <c r="DA101" s="15">
        <f>SUM(DA102:DA107)</f>
        <v>0</v>
      </c>
      <c r="DB101" s="16" t="str">
        <f t="shared" si="584"/>
        <v xml:space="preserve"> </v>
      </c>
      <c r="DC101" s="16" t="str">
        <f t="shared" si="401"/>
        <v xml:space="preserve"> </v>
      </c>
      <c r="DD101" s="15">
        <f>SUM(DD102:DD107)</f>
        <v>3355.56</v>
      </c>
      <c r="DE101" s="15">
        <f>SUM(DE102:DE107)</f>
        <v>3355.56</v>
      </c>
      <c r="DF101" s="26">
        <f>SUM(DF102:DF107)</f>
        <v>0</v>
      </c>
      <c r="DG101" s="16">
        <f t="shared" si="585"/>
        <v>1</v>
      </c>
      <c r="DH101" s="16" t="str">
        <f t="shared" si="403"/>
        <v xml:space="preserve"> </v>
      </c>
      <c r="DI101" s="15">
        <f>SUM(DI102:DI107)</f>
        <v>52500</v>
      </c>
      <c r="DJ101" s="15">
        <f>SUM(DJ102:DJ107)</f>
        <v>0</v>
      </c>
      <c r="DK101" s="16" t="e">
        <f t="shared" si="604"/>
        <v>#DIV/0!</v>
      </c>
      <c r="DL101" s="15">
        <f>SUM(DL102:DL107)</f>
        <v>18</v>
      </c>
      <c r="DM101" s="15">
        <f>SUM(DM102:DM107)</f>
        <v>18</v>
      </c>
      <c r="DN101" s="15">
        <f>SUM(DN102:DN107)</f>
        <v>175240.86</v>
      </c>
      <c r="DO101" s="16">
        <f t="shared" si="586"/>
        <v>1</v>
      </c>
      <c r="DP101" s="16">
        <f t="shared" ref="DP101:DP103" si="612">IF(DM101=0," ",IF(DM101/DN101*100&gt;200,"св.200",DM101/DN101))</f>
        <v>1.0271577073976926E-4</v>
      </c>
    </row>
    <row r="102" spans="1:120" s="59" customFormat="1" ht="15.75" customHeight="1" outlineLevel="1" x14ac:dyDescent="0.25">
      <c r="A102" s="11">
        <v>81</v>
      </c>
      <c r="B102" s="5" t="s">
        <v>6</v>
      </c>
      <c r="C102" s="18">
        <f t="shared" ref="C102:E107" si="613">H102+AQ102</f>
        <v>24155248.52</v>
      </c>
      <c r="D102" s="18">
        <f t="shared" si="613"/>
        <v>10297971.460000001</v>
      </c>
      <c r="E102" s="18">
        <f t="shared" si="613"/>
        <v>10770710.800000001</v>
      </c>
      <c r="F102" s="19">
        <f t="shared" si="573"/>
        <v>0.4263243845938291</v>
      </c>
      <c r="G102" s="19">
        <f t="shared" si="360"/>
        <v>0.95610880760070172</v>
      </c>
      <c r="H102" s="10">
        <f t="shared" ref="H102:J107" si="614">W102++AG102+M102+AB102+AL102+R102</f>
        <v>22866235.52</v>
      </c>
      <c r="I102" s="14">
        <f t="shared" si="614"/>
        <v>9708844.3800000008</v>
      </c>
      <c r="J102" s="10">
        <f t="shared" si="614"/>
        <v>10247316.880000001</v>
      </c>
      <c r="K102" s="19">
        <f t="shared" si="574"/>
        <v>0.42459303681658228</v>
      </c>
      <c r="L102" s="19">
        <f t="shared" si="363"/>
        <v>0.94745234227596176</v>
      </c>
      <c r="M102" s="31">
        <v>20032200</v>
      </c>
      <c r="N102" s="31">
        <v>8845899.9900000002</v>
      </c>
      <c r="O102" s="31">
        <v>9304472.5600000005</v>
      </c>
      <c r="P102" s="19">
        <f t="shared" si="575"/>
        <v>0.44158404918081889</v>
      </c>
      <c r="Q102" s="19">
        <f t="shared" si="365"/>
        <v>0.95071482375353467</v>
      </c>
      <c r="R102" s="31">
        <v>1204035.52</v>
      </c>
      <c r="S102" s="31">
        <v>489637.77</v>
      </c>
      <c r="T102" s="31">
        <v>549906.86</v>
      </c>
      <c r="U102" s="19">
        <f t="shared" si="576"/>
        <v>0.40666389144399995</v>
      </c>
      <c r="V102" s="19">
        <f t="shared" si="367"/>
        <v>0.89040127631795685</v>
      </c>
      <c r="W102" s="31">
        <v>0</v>
      </c>
      <c r="X102" s="31">
        <v>0</v>
      </c>
      <c r="Y102" s="6"/>
      <c r="Z102" s="19" t="str">
        <f t="shared" si="577"/>
        <v xml:space="preserve"> </v>
      </c>
      <c r="AA102" s="19" t="str">
        <f t="shared" si="369"/>
        <v xml:space="preserve"> </v>
      </c>
      <c r="AB102" s="31">
        <v>350000</v>
      </c>
      <c r="AC102" s="31">
        <v>20083.71</v>
      </c>
      <c r="AD102" s="31">
        <v>29947.31</v>
      </c>
      <c r="AE102" s="19">
        <f t="shared" si="578"/>
        <v>5.7382028571428566E-2</v>
      </c>
      <c r="AF102" s="19">
        <f t="shared" si="371"/>
        <v>0.67063485835622627</v>
      </c>
      <c r="AG102" s="31">
        <v>1280000</v>
      </c>
      <c r="AH102" s="31">
        <v>353222.91</v>
      </c>
      <c r="AI102" s="31">
        <v>362990.15</v>
      </c>
      <c r="AJ102" s="19">
        <f t="shared" si="579"/>
        <v>0.2759553984375</v>
      </c>
      <c r="AK102" s="19">
        <f t="shared" si="373"/>
        <v>0.97309227261400877</v>
      </c>
      <c r="AL102" s="31"/>
      <c r="AM102" s="31"/>
      <c r="AN102" s="6"/>
      <c r="AO102" s="19" t="str">
        <f t="shared" si="542"/>
        <v xml:space="preserve"> </v>
      </c>
      <c r="AP102" s="19" t="str">
        <f t="shared" si="374"/>
        <v xml:space="preserve"> </v>
      </c>
      <c r="AQ102" s="6">
        <f>AV102+BA102+BF102+BK102+BP102+BU102+BZ102+CE102+CY102+DD102+DL102+CT102</f>
        <v>1289013</v>
      </c>
      <c r="AR102" s="6">
        <f t="shared" ref="AR102" si="615">AW102+BB102+BG102+BL102+BQ102+BV102+CA102+CF102+CZ102+DE102+DM102+CU102+DI102</f>
        <v>589127.07999999996</v>
      </c>
      <c r="AS102" s="6">
        <f t="shared" ref="AS102" si="616">AX102+BC102+BH102+BM102+BR102+BW102+CB102+CG102+DA102+DF102+DN102+CV102+DJ102</f>
        <v>523393.92</v>
      </c>
      <c r="AT102" s="19">
        <f t="shared" si="580"/>
        <v>0.45703734562801146</v>
      </c>
      <c r="AU102" s="19">
        <f t="shared" si="377"/>
        <v>1.1255902246629077</v>
      </c>
      <c r="AV102" s="31">
        <v>150000</v>
      </c>
      <c r="AW102" s="31">
        <v>87738.98</v>
      </c>
      <c r="AX102" s="31">
        <v>14407.32</v>
      </c>
      <c r="AY102" s="19">
        <f t="shared" si="581"/>
        <v>0.58492653333333333</v>
      </c>
      <c r="AZ102" s="19" t="str">
        <f t="shared" si="379"/>
        <v>св.200</v>
      </c>
      <c r="BA102" s="31">
        <v>0</v>
      </c>
      <c r="BB102" s="31">
        <v>0</v>
      </c>
      <c r="BC102" s="20"/>
      <c r="BD102" s="19" t="str">
        <f t="shared" si="381"/>
        <v xml:space="preserve"> </v>
      </c>
      <c r="BE102" s="19" t="str">
        <f t="shared" si="382"/>
        <v xml:space="preserve"> </v>
      </c>
      <c r="BF102" s="31">
        <v>0</v>
      </c>
      <c r="BG102" s="31">
        <v>0</v>
      </c>
      <c r="BH102" s="6"/>
      <c r="BI102" s="19" t="str">
        <f t="shared" si="582"/>
        <v xml:space="preserve"> </v>
      </c>
      <c r="BJ102" s="19" t="str">
        <f t="shared" si="384"/>
        <v xml:space="preserve"> </v>
      </c>
      <c r="BK102" s="31">
        <v>539013</v>
      </c>
      <c r="BL102" s="31">
        <v>224588.65</v>
      </c>
      <c r="BM102" s="31">
        <v>194289.24</v>
      </c>
      <c r="BN102" s="19">
        <f t="shared" si="536"/>
        <v>0.4166664811423843</v>
      </c>
      <c r="BO102" s="19">
        <f t="shared" si="386"/>
        <v>1.1559500155541296</v>
      </c>
      <c r="BP102" s="31">
        <v>110000</v>
      </c>
      <c r="BQ102" s="31">
        <v>61597.45</v>
      </c>
      <c r="BR102" s="31">
        <v>56342.36</v>
      </c>
      <c r="BS102" s="19">
        <f t="shared" si="583"/>
        <v>0.5599768181818181</v>
      </c>
      <c r="BT102" s="19">
        <f t="shared" si="388"/>
        <v>1.0932706759177286</v>
      </c>
      <c r="BU102" s="31">
        <v>390000</v>
      </c>
      <c r="BV102" s="31">
        <v>104895</v>
      </c>
      <c r="BW102" s="31">
        <v>201410</v>
      </c>
      <c r="BX102" s="19">
        <f t="shared" si="556"/>
        <v>0.26896153846153847</v>
      </c>
      <c r="BY102" s="19">
        <f t="shared" si="390"/>
        <v>0.52080333647783128</v>
      </c>
      <c r="BZ102" s="31"/>
      <c r="CA102" s="31"/>
      <c r="CB102" s="20"/>
      <c r="CC102" s="19" t="str">
        <f t="shared" si="477"/>
        <v xml:space="preserve"> </v>
      </c>
      <c r="CD102" s="19" t="str">
        <f t="shared" si="391"/>
        <v xml:space="preserve"> </v>
      </c>
      <c r="CE102" s="18">
        <f t="shared" ref="CE102:CE107" si="617">CJ102+CO102</f>
        <v>100000</v>
      </c>
      <c r="CF102" s="18">
        <f t="shared" ref="CF102:CF107" si="618">CK102+CP102</f>
        <v>50859.14</v>
      </c>
      <c r="CG102" s="31">
        <v>56945</v>
      </c>
      <c r="CH102" s="19">
        <f t="shared" si="394"/>
        <v>0.50859140000000003</v>
      </c>
      <c r="CI102" s="19">
        <f t="shared" si="417"/>
        <v>0.89312740363508647</v>
      </c>
      <c r="CJ102" s="31">
        <v>100000</v>
      </c>
      <c r="CK102" s="31">
        <v>50859.14</v>
      </c>
      <c r="CL102" s="31">
        <v>56945</v>
      </c>
      <c r="CM102" s="19">
        <f t="shared" si="395"/>
        <v>0.50859140000000003</v>
      </c>
      <c r="CN102" s="19">
        <f t="shared" si="418"/>
        <v>0.89312740363508647</v>
      </c>
      <c r="CO102" s="31"/>
      <c r="CP102" s="31"/>
      <c r="CQ102" s="20"/>
      <c r="CR102" s="19" t="str">
        <f t="shared" si="397"/>
        <v xml:space="preserve"> </v>
      </c>
      <c r="CS102" s="19" t="str">
        <f t="shared" si="398"/>
        <v xml:space="preserve"> </v>
      </c>
      <c r="CT102" s="31"/>
      <c r="CU102" s="31">
        <v>6947.86</v>
      </c>
      <c r="CV102" s="20"/>
      <c r="CW102" s="19" t="str">
        <f t="shared" si="419"/>
        <v xml:space="preserve"> </v>
      </c>
      <c r="CX102" s="19" t="str">
        <f t="shared" si="420"/>
        <v xml:space="preserve"> </v>
      </c>
      <c r="CY102" s="31"/>
      <c r="CZ102" s="31"/>
      <c r="DA102" s="20"/>
      <c r="DB102" s="19" t="str">
        <f t="shared" si="584"/>
        <v xml:space="preserve"> </v>
      </c>
      <c r="DC102" s="19" t="str">
        <f t="shared" si="401"/>
        <v xml:space="preserve"> </v>
      </c>
      <c r="DD102" s="31"/>
      <c r="DE102" s="31"/>
      <c r="DF102" s="25"/>
      <c r="DG102" s="19" t="str">
        <f t="shared" si="585"/>
        <v xml:space="preserve"> </v>
      </c>
      <c r="DH102" s="19" t="str">
        <f t="shared" si="403"/>
        <v xml:space="preserve"> </v>
      </c>
      <c r="DI102" s="31">
        <v>52500</v>
      </c>
      <c r="DJ102" s="20"/>
      <c r="DK102" s="19" t="e">
        <f t="shared" si="604"/>
        <v>#DIV/0!</v>
      </c>
      <c r="DL102" s="31"/>
      <c r="DM102" s="31"/>
      <c r="DN102" s="6"/>
      <c r="DO102" s="19" t="str">
        <f t="shared" si="586"/>
        <v xml:space="preserve"> </v>
      </c>
      <c r="DP102" s="19" t="str">
        <f t="shared" si="612"/>
        <v xml:space="preserve"> </v>
      </c>
    </row>
    <row r="103" spans="1:120" s="59" customFormat="1" ht="15.75" customHeight="1" outlineLevel="1" x14ac:dyDescent="0.25">
      <c r="A103" s="11">
        <f>A102+1</f>
        <v>82</v>
      </c>
      <c r="B103" s="5" t="s">
        <v>11</v>
      </c>
      <c r="C103" s="18">
        <f t="shared" si="613"/>
        <v>1413260</v>
      </c>
      <c r="D103" s="18">
        <f t="shared" si="613"/>
        <v>510745.08999999997</v>
      </c>
      <c r="E103" s="18">
        <f t="shared" si="613"/>
        <v>568846.51</v>
      </c>
      <c r="F103" s="19">
        <f t="shared" si="573"/>
        <v>0.36139499455160407</v>
      </c>
      <c r="G103" s="19">
        <f t="shared" si="360"/>
        <v>0.89786098889839361</v>
      </c>
      <c r="H103" s="10">
        <f>W103++AG103+M103+AB103+AL103+R103</f>
        <v>872500</v>
      </c>
      <c r="I103" s="14">
        <f t="shared" si="614"/>
        <v>328101.25</v>
      </c>
      <c r="J103" s="10">
        <f t="shared" si="614"/>
        <v>370807.72000000003</v>
      </c>
      <c r="K103" s="19">
        <f t="shared" si="574"/>
        <v>0.37604727793696274</v>
      </c>
      <c r="L103" s="19">
        <f t="shared" si="363"/>
        <v>0.88482853053868449</v>
      </c>
      <c r="M103" s="31">
        <v>461500</v>
      </c>
      <c r="N103" s="31">
        <v>202186.65</v>
      </c>
      <c r="O103" s="31">
        <v>226589.31</v>
      </c>
      <c r="P103" s="19">
        <f>IF(N103&lt;=0," ",IF(M103&lt;=0," ",IF(N103/M103*100&gt;200,"СВ.200",N103/M103)))</f>
        <v>0.43810758396533045</v>
      </c>
      <c r="Q103" s="19">
        <f t="shared" si="365"/>
        <v>0.89230445160894833</v>
      </c>
      <c r="R103" s="31"/>
      <c r="S103" s="31"/>
      <c r="T103" s="20"/>
      <c r="U103" s="19" t="str">
        <f t="shared" si="576"/>
        <v xml:space="preserve"> </v>
      </c>
      <c r="V103" s="19" t="str">
        <f t="shared" ref="V103:V107" si="619">IF(S103=0," ",IF(S103/T103*100&gt;200,"св.200",S103/T103))</f>
        <v xml:space="preserve"> </v>
      </c>
      <c r="W103" s="31">
        <v>0</v>
      </c>
      <c r="X103" s="31">
        <v>0</v>
      </c>
      <c r="Y103" s="6"/>
      <c r="Z103" s="19" t="str">
        <f t="shared" si="577"/>
        <v xml:space="preserve"> </v>
      </c>
      <c r="AA103" s="19" t="str">
        <f t="shared" si="369"/>
        <v xml:space="preserve"> </v>
      </c>
      <c r="AB103" s="31">
        <v>56000</v>
      </c>
      <c r="AC103" s="31">
        <v>8201.1200000000008</v>
      </c>
      <c r="AD103" s="31">
        <v>3852.84</v>
      </c>
      <c r="AE103" s="19">
        <f t="shared" si="578"/>
        <v>0.14644857142857146</v>
      </c>
      <c r="AF103" s="19" t="str">
        <f t="shared" si="371"/>
        <v>св.200</v>
      </c>
      <c r="AG103" s="31">
        <v>355000</v>
      </c>
      <c r="AH103" s="31">
        <v>117713.48</v>
      </c>
      <c r="AI103" s="31">
        <v>140365.57</v>
      </c>
      <c r="AJ103" s="19">
        <f t="shared" si="579"/>
        <v>0.33158726760563378</v>
      </c>
      <c r="AK103" s="19">
        <f t="shared" si="373"/>
        <v>0.83862075293820271</v>
      </c>
      <c r="AL103" s="31"/>
      <c r="AM103" s="31"/>
      <c r="AN103" s="6"/>
      <c r="AO103" s="19" t="str">
        <f t="shared" si="542"/>
        <v xml:space="preserve"> </v>
      </c>
      <c r="AP103" s="19" t="str">
        <f t="shared" si="374"/>
        <v xml:space="preserve"> </v>
      </c>
      <c r="AQ103" s="6">
        <f t="shared" ref="AQ103:AQ107" si="620">AV103+BA103+BF103+BK103+BP103+BU103+BZ103+CE103+CY103+DD103+DL103+CT103</f>
        <v>540760</v>
      </c>
      <c r="AR103" s="6">
        <f t="shared" ref="AR103:AR107" si="621">AW103+BB103+BG103+BL103+BQ103+BV103+CA103+CF103+CZ103+DE103+DM103+CU103+DI103</f>
        <v>182643.84</v>
      </c>
      <c r="AS103" s="6">
        <f t="shared" ref="AS103:AS107" si="622">AX103+BC103+BH103+BM103+BR103+BW103+CB103+CG103+DA103+DF103+DN103+CV103+DJ103</f>
        <v>198038.78999999998</v>
      </c>
      <c r="AT103" s="19">
        <f t="shared" si="580"/>
        <v>0.33775397588579037</v>
      </c>
      <c r="AU103" s="19">
        <f t="shared" si="377"/>
        <v>0.92226295666621683</v>
      </c>
      <c r="AV103" s="31"/>
      <c r="AW103" s="31"/>
      <c r="AX103" s="6"/>
      <c r="AY103" s="19" t="str">
        <f t="shared" si="581"/>
        <v xml:space="preserve"> </v>
      </c>
      <c r="AZ103" s="19" t="str">
        <f t="shared" si="379"/>
        <v xml:space="preserve"> </v>
      </c>
      <c r="BA103" s="31">
        <v>0</v>
      </c>
      <c r="BB103" s="31">
        <v>0</v>
      </c>
      <c r="BC103" s="20"/>
      <c r="BD103" s="19" t="str">
        <f t="shared" si="381"/>
        <v xml:space="preserve"> </v>
      </c>
      <c r="BE103" s="19" t="str">
        <f t="shared" si="382"/>
        <v xml:space="preserve"> </v>
      </c>
      <c r="BF103" s="31">
        <v>410760</v>
      </c>
      <c r="BG103" s="31">
        <v>132200.84</v>
      </c>
      <c r="BH103" s="31">
        <v>125626.79</v>
      </c>
      <c r="BI103" s="19">
        <f t="shared" si="582"/>
        <v>0.32184448339663063</v>
      </c>
      <c r="BJ103" s="19">
        <f t="shared" si="384"/>
        <v>1.0523300006312348</v>
      </c>
      <c r="BK103" s="31"/>
      <c r="BL103" s="31"/>
      <c r="BM103" s="20"/>
      <c r="BN103" s="19" t="str">
        <f t="shared" si="536"/>
        <v xml:space="preserve"> </v>
      </c>
      <c r="BO103" s="19" t="str">
        <f t="shared" si="386"/>
        <v xml:space="preserve"> </v>
      </c>
      <c r="BP103" s="31"/>
      <c r="BQ103" s="31"/>
      <c r="BR103" s="20"/>
      <c r="BS103" s="19" t="str">
        <f t="shared" si="583"/>
        <v xml:space="preserve"> </v>
      </c>
      <c r="BT103" s="19" t="str">
        <f t="shared" si="388"/>
        <v xml:space="preserve"> </v>
      </c>
      <c r="BU103" s="31">
        <v>130000</v>
      </c>
      <c r="BV103" s="31">
        <v>50443</v>
      </c>
      <c r="BW103" s="6">
        <v>72412</v>
      </c>
      <c r="BX103" s="19">
        <f t="shared" si="556"/>
        <v>0.38802307692307692</v>
      </c>
      <c r="BY103" s="19">
        <f t="shared" si="390"/>
        <v>0.69661105894050712</v>
      </c>
      <c r="BZ103" s="31"/>
      <c r="CA103" s="31"/>
      <c r="CB103" s="20"/>
      <c r="CC103" s="19" t="str">
        <f t="shared" si="477"/>
        <v xml:space="preserve"> </v>
      </c>
      <c r="CD103" s="19" t="str">
        <f t="shared" si="391"/>
        <v xml:space="preserve"> </v>
      </c>
      <c r="CE103" s="18">
        <f t="shared" si="617"/>
        <v>0</v>
      </c>
      <c r="CF103" s="18">
        <f t="shared" si="618"/>
        <v>0</v>
      </c>
      <c r="CG103" s="6"/>
      <c r="CH103" s="19" t="str">
        <f t="shared" si="394"/>
        <v xml:space="preserve"> </v>
      </c>
      <c r="CI103" s="19" t="str">
        <f t="shared" si="417"/>
        <v xml:space="preserve"> </v>
      </c>
      <c r="CJ103" s="31"/>
      <c r="CK103" s="31"/>
      <c r="CL103" s="20"/>
      <c r="CM103" s="19" t="str">
        <f t="shared" si="395"/>
        <v xml:space="preserve"> </v>
      </c>
      <c r="CN103" s="19" t="str">
        <f t="shared" si="418"/>
        <v xml:space="preserve"> </v>
      </c>
      <c r="CO103" s="31"/>
      <c r="CP103" s="31"/>
      <c r="CQ103" s="20"/>
      <c r="CR103" s="19" t="str">
        <f t="shared" si="397"/>
        <v xml:space="preserve"> </v>
      </c>
      <c r="CS103" s="19" t="str">
        <f t="shared" si="398"/>
        <v xml:space="preserve"> </v>
      </c>
      <c r="CT103" s="31"/>
      <c r="CU103" s="31"/>
      <c r="CV103" s="20"/>
      <c r="CW103" s="19" t="str">
        <f t="shared" si="419"/>
        <v xml:space="preserve"> </v>
      </c>
      <c r="CX103" s="19" t="str">
        <f t="shared" si="420"/>
        <v xml:space="preserve"> </v>
      </c>
      <c r="CY103" s="31"/>
      <c r="CZ103" s="31"/>
      <c r="DA103" s="20"/>
      <c r="DB103" s="19" t="str">
        <f t="shared" si="584"/>
        <v xml:space="preserve"> </v>
      </c>
      <c r="DC103" s="19" t="str">
        <f t="shared" si="401"/>
        <v xml:space="preserve"> </v>
      </c>
      <c r="DD103" s="31"/>
      <c r="DE103" s="31"/>
      <c r="DF103" s="25"/>
      <c r="DG103" s="19" t="str">
        <f t="shared" si="585"/>
        <v xml:space="preserve"> </v>
      </c>
      <c r="DH103" s="19" t="str">
        <f t="shared" si="403"/>
        <v xml:space="preserve"> </v>
      </c>
      <c r="DI103" s="31"/>
      <c r="DJ103" s="31"/>
      <c r="DK103" s="19" t="str">
        <f t="shared" si="604"/>
        <v xml:space="preserve"> </v>
      </c>
      <c r="DL103" s="31"/>
      <c r="DM103" s="31"/>
      <c r="DN103" s="31"/>
      <c r="DO103" s="19" t="str">
        <f t="shared" si="586"/>
        <v xml:space="preserve"> </v>
      </c>
      <c r="DP103" s="19" t="str">
        <f t="shared" si="612"/>
        <v xml:space="preserve"> </v>
      </c>
    </row>
    <row r="104" spans="1:120" s="59" customFormat="1" ht="15.75" customHeight="1" outlineLevel="1" x14ac:dyDescent="0.25">
      <c r="A104" s="11">
        <f t="shared" ref="A104:A107" si="623">A103+1</f>
        <v>83</v>
      </c>
      <c r="B104" s="5" t="s">
        <v>69</v>
      </c>
      <c r="C104" s="18">
        <f t="shared" si="613"/>
        <v>1279810.9700000002</v>
      </c>
      <c r="D104" s="18">
        <f t="shared" si="613"/>
        <v>540528.59</v>
      </c>
      <c r="E104" s="18">
        <f t="shared" si="613"/>
        <v>472868.2</v>
      </c>
      <c r="F104" s="19">
        <f t="shared" si="573"/>
        <v>0.42235033350276713</v>
      </c>
      <c r="G104" s="19">
        <f t="shared" si="360"/>
        <v>1.1430850922096263</v>
      </c>
      <c r="H104" s="10">
        <f>W104++AG104+M104+AB104+AL104+R104</f>
        <v>1196078.3700000001</v>
      </c>
      <c r="I104" s="14">
        <f t="shared" si="614"/>
        <v>472494.31</v>
      </c>
      <c r="J104" s="10">
        <f t="shared" si="614"/>
        <v>339899.96</v>
      </c>
      <c r="K104" s="19">
        <f t="shared" si="574"/>
        <v>0.39503624666333526</v>
      </c>
      <c r="L104" s="19">
        <f t="shared" si="363"/>
        <v>1.3900981630006664</v>
      </c>
      <c r="M104" s="31">
        <v>231000</v>
      </c>
      <c r="N104" s="31">
        <v>119108.03</v>
      </c>
      <c r="O104" s="31">
        <v>108657.37</v>
      </c>
      <c r="P104" s="19">
        <f>IF(N104&lt;=0," ",IF(M104&lt;=0," ",IF(N104/M104*100&gt;200,"СВ.200",N104/M104)))</f>
        <v>0.51561917748917752</v>
      </c>
      <c r="Q104" s="19">
        <f t="shared" si="365"/>
        <v>1.0961799461923292</v>
      </c>
      <c r="R104" s="31"/>
      <c r="S104" s="31"/>
      <c r="T104" s="20"/>
      <c r="U104" s="19" t="str">
        <f t="shared" si="576"/>
        <v xml:space="preserve"> </v>
      </c>
      <c r="V104" s="19" t="str">
        <f t="shared" si="619"/>
        <v xml:space="preserve"> </v>
      </c>
      <c r="W104" s="31">
        <v>58078.37</v>
      </c>
      <c r="X104" s="31">
        <v>58078.37</v>
      </c>
      <c r="Y104" s="6">
        <v>16842</v>
      </c>
      <c r="Z104" s="19">
        <f t="shared" si="577"/>
        <v>1</v>
      </c>
      <c r="AA104" s="19" t="str">
        <f t="shared" si="369"/>
        <v>св.200</v>
      </c>
      <c r="AB104" s="31">
        <v>55000</v>
      </c>
      <c r="AC104" s="31">
        <v>1064.33</v>
      </c>
      <c r="AD104" s="31">
        <v>3691.3</v>
      </c>
      <c r="AE104" s="19">
        <f t="shared" si="578"/>
        <v>1.9351454545454543E-2</v>
      </c>
      <c r="AF104" s="19">
        <f t="shared" si="371"/>
        <v>0.28833473302088691</v>
      </c>
      <c r="AG104" s="31">
        <v>852000</v>
      </c>
      <c r="AH104" s="31">
        <v>294243.58</v>
      </c>
      <c r="AI104" s="31">
        <v>210709.29</v>
      </c>
      <c r="AJ104" s="19">
        <f t="shared" si="579"/>
        <v>0.34535631455399063</v>
      </c>
      <c r="AK104" s="19">
        <f t="shared" si="373"/>
        <v>1.3964433177103868</v>
      </c>
      <c r="AL104" s="31"/>
      <c r="AM104" s="31"/>
      <c r="AN104" s="6"/>
      <c r="AO104" s="19" t="str">
        <f t="shared" si="542"/>
        <v xml:space="preserve"> </v>
      </c>
      <c r="AP104" s="19" t="str">
        <f t="shared" si="374"/>
        <v xml:space="preserve"> </v>
      </c>
      <c r="AQ104" s="6">
        <f t="shared" si="620"/>
        <v>83732.600000000006</v>
      </c>
      <c r="AR104" s="6">
        <f t="shared" si="621"/>
        <v>68034.28</v>
      </c>
      <c r="AS104" s="6">
        <f t="shared" si="622"/>
        <v>132968.24</v>
      </c>
      <c r="AT104" s="19">
        <f t="shared" si="580"/>
        <v>0.81251842173776989</v>
      </c>
      <c r="AU104" s="19">
        <f t="shared" si="377"/>
        <v>0.51165812227040086</v>
      </c>
      <c r="AV104" s="31"/>
      <c r="AW104" s="31"/>
      <c r="AX104" s="6"/>
      <c r="AY104" s="19" t="str">
        <f t="shared" si="581"/>
        <v xml:space="preserve"> </v>
      </c>
      <c r="AZ104" s="19" t="str">
        <f t="shared" si="379"/>
        <v xml:space="preserve"> </v>
      </c>
      <c r="BA104" s="31">
        <v>3732.6</v>
      </c>
      <c r="BB104" s="31">
        <v>734.28</v>
      </c>
      <c r="BC104" s="20"/>
      <c r="BD104" s="19">
        <f t="shared" si="381"/>
        <v>0.19672078443980068</v>
      </c>
      <c r="BE104" s="19" t="str">
        <f t="shared" si="382"/>
        <v xml:space="preserve"> </v>
      </c>
      <c r="BF104" s="31">
        <v>0</v>
      </c>
      <c r="BG104" s="31">
        <v>0</v>
      </c>
      <c r="BH104" s="20"/>
      <c r="BI104" s="19" t="str">
        <f t="shared" si="582"/>
        <v xml:space="preserve"> </v>
      </c>
      <c r="BJ104" s="19" t="str">
        <f t="shared" si="384"/>
        <v xml:space="preserve"> </v>
      </c>
      <c r="BK104" s="31"/>
      <c r="BL104" s="31"/>
      <c r="BM104" s="20"/>
      <c r="BN104" s="19" t="str">
        <f t="shared" si="536"/>
        <v xml:space="preserve"> </v>
      </c>
      <c r="BO104" s="19" t="str">
        <f t="shared" si="386"/>
        <v xml:space="preserve"> </v>
      </c>
      <c r="BP104" s="31"/>
      <c r="BQ104" s="31"/>
      <c r="BR104" s="20"/>
      <c r="BS104" s="19" t="str">
        <f t="shared" si="583"/>
        <v xml:space="preserve"> </v>
      </c>
      <c r="BT104" s="19" t="str">
        <f t="shared" si="388"/>
        <v xml:space="preserve"> </v>
      </c>
      <c r="BU104" s="31">
        <v>80000</v>
      </c>
      <c r="BV104" s="31">
        <v>67300</v>
      </c>
      <c r="BW104" s="31">
        <v>103890</v>
      </c>
      <c r="BX104" s="19">
        <f t="shared" si="556"/>
        <v>0.84125000000000005</v>
      </c>
      <c r="BY104" s="19">
        <f t="shared" si="390"/>
        <v>0.64780055828279914</v>
      </c>
      <c r="BZ104" s="31"/>
      <c r="CA104" s="31"/>
      <c r="CB104" s="20"/>
      <c r="CC104" s="19" t="str">
        <f t="shared" si="477"/>
        <v xml:space="preserve"> </v>
      </c>
      <c r="CD104" s="19" t="str">
        <f t="shared" si="391"/>
        <v xml:space="preserve"> </v>
      </c>
      <c r="CE104" s="18">
        <f t="shared" si="617"/>
        <v>0</v>
      </c>
      <c r="CF104" s="18">
        <f t="shared" si="618"/>
        <v>0</v>
      </c>
      <c r="CG104" s="6"/>
      <c r="CH104" s="19" t="str">
        <f t="shared" si="394"/>
        <v xml:space="preserve"> </v>
      </c>
      <c r="CI104" s="19" t="str">
        <f t="shared" si="417"/>
        <v xml:space="preserve"> </v>
      </c>
      <c r="CJ104" s="31"/>
      <c r="CK104" s="31"/>
      <c r="CL104" s="20"/>
      <c r="CM104" s="19" t="str">
        <f t="shared" si="395"/>
        <v xml:space="preserve"> </v>
      </c>
      <c r="CN104" s="19" t="str">
        <f t="shared" si="418"/>
        <v xml:space="preserve"> </v>
      </c>
      <c r="CO104" s="31"/>
      <c r="CP104" s="31"/>
      <c r="CQ104" s="20"/>
      <c r="CR104" s="19" t="str">
        <f t="shared" si="397"/>
        <v xml:space="preserve"> </v>
      </c>
      <c r="CS104" s="19" t="str">
        <f t="shared" si="398"/>
        <v xml:space="preserve"> </v>
      </c>
      <c r="CT104" s="31"/>
      <c r="CU104" s="31"/>
      <c r="CV104" s="20"/>
      <c r="CW104" s="19" t="str">
        <f t="shared" si="419"/>
        <v xml:space="preserve"> </v>
      </c>
      <c r="CX104" s="19" t="str">
        <f t="shared" si="420"/>
        <v xml:space="preserve"> </v>
      </c>
      <c r="CY104" s="31"/>
      <c r="CZ104" s="31"/>
      <c r="DA104" s="20"/>
      <c r="DB104" s="19" t="str">
        <f t="shared" si="584"/>
        <v xml:space="preserve"> </v>
      </c>
      <c r="DC104" s="19" t="str">
        <f t="shared" si="401"/>
        <v xml:space="preserve"> </v>
      </c>
      <c r="DD104" s="31"/>
      <c r="DE104" s="31"/>
      <c r="DF104" s="25"/>
      <c r="DG104" s="19" t="str">
        <f t="shared" si="585"/>
        <v xml:space="preserve"> </v>
      </c>
      <c r="DH104" s="19" t="str">
        <f t="shared" si="403"/>
        <v xml:space="preserve"> </v>
      </c>
      <c r="DI104" s="31"/>
      <c r="DJ104" s="20"/>
      <c r="DK104" s="19" t="str">
        <f t="shared" si="404"/>
        <v xml:space="preserve"> </v>
      </c>
      <c r="DL104" s="31"/>
      <c r="DM104" s="31"/>
      <c r="DN104" s="31">
        <v>29078.240000000002</v>
      </c>
      <c r="DO104" s="19" t="str">
        <f t="shared" si="586"/>
        <v xml:space="preserve"> </v>
      </c>
      <c r="DP104" s="19">
        <f t="shared" si="406"/>
        <v>0</v>
      </c>
    </row>
    <row r="105" spans="1:120" s="59" customFormat="1" ht="15" customHeight="1" outlineLevel="1" x14ac:dyDescent="0.25">
      <c r="A105" s="11">
        <f t="shared" si="623"/>
        <v>84</v>
      </c>
      <c r="B105" s="5" t="s">
        <v>31</v>
      </c>
      <c r="C105" s="18">
        <f t="shared" si="613"/>
        <v>1179025.3</v>
      </c>
      <c r="D105" s="18">
        <f t="shared" si="613"/>
        <v>388928.38</v>
      </c>
      <c r="E105" s="18">
        <f t="shared" si="613"/>
        <v>659995.75</v>
      </c>
      <c r="F105" s="19">
        <f t="shared" si="573"/>
        <v>0.32987280255987722</v>
      </c>
      <c r="G105" s="19">
        <f t="shared" si="360"/>
        <v>0.58928921890784902</v>
      </c>
      <c r="H105" s="10">
        <f>W105++AG105+M105+AB105+AL105+R105</f>
        <v>1129025.3</v>
      </c>
      <c r="I105" s="14">
        <f t="shared" si="614"/>
        <v>367108.38</v>
      </c>
      <c r="J105" s="10">
        <f t="shared" si="614"/>
        <v>500181.75</v>
      </c>
      <c r="K105" s="19">
        <f t="shared" si="574"/>
        <v>0.32515514045610844</v>
      </c>
      <c r="L105" s="19">
        <f t="shared" si="363"/>
        <v>0.73394996918620081</v>
      </c>
      <c r="M105" s="31">
        <v>100798.5</v>
      </c>
      <c r="N105" s="31">
        <v>56975.14</v>
      </c>
      <c r="O105" s="31">
        <v>50767.08</v>
      </c>
      <c r="P105" s="19">
        <f>IF(N105&lt;=0," ",IF(M105&lt;=0," ",IF(N105/M105*100&gt;200,"СВ.200",N105/M105)))</f>
        <v>0.56523797477144999</v>
      </c>
      <c r="Q105" s="19">
        <f t="shared" si="365"/>
        <v>1.1222851501406028</v>
      </c>
      <c r="R105" s="31"/>
      <c r="S105" s="31"/>
      <c r="T105" s="20"/>
      <c r="U105" s="19" t="str">
        <f t="shared" si="576"/>
        <v xml:space="preserve"> </v>
      </c>
      <c r="V105" s="19" t="str">
        <f t="shared" si="619"/>
        <v xml:space="preserve"> </v>
      </c>
      <c r="W105" s="31">
        <v>226.8</v>
      </c>
      <c r="X105" s="31">
        <v>226.8</v>
      </c>
      <c r="Y105" s="6">
        <v>225</v>
      </c>
      <c r="Z105" s="19">
        <f t="shared" si="577"/>
        <v>1</v>
      </c>
      <c r="AA105" s="19">
        <f t="shared" si="369"/>
        <v>1.008</v>
      </c>
      <c r="AB105" s="31">
        <v>53000</v>
      </c>
      <c r="AC105" s="31">
        <v>4100.08</v>
      </c>
      <c r="AD105" s="31">
        <v>9695.61</v>
      </c>
      <c r="AE105" s="19">
        <f t="shared" si="578"/>
        <v>7.7359999999999998E-2</v>
      </c>
      <c r="AF105" s="19">
        <f>IF(AC105&lt;=0," ",IF(AC105/AD105*100&gt;200,"св.200",AC105/AD105))</f>
        <v>0.42288004571140958</v>
      </c>
      <c r="AG105" s="31">
        <v>975000</v>
      </c>
      <c r="AH105" s="31">
        <v>305806.36</v>
      </c>
      <c r="AI105" s="31">
        <v>439494.06</v>
      </c>
      <c r="AJ105" s="19">
        <f t="shared" si="579"/>
        <v>0.3136475487179487</v>
      </c>
      <c r="AK105" s="19">
        <f t="shared" si="373"/>
        <v>0.69581454639000129</v>
      </c>
      <c r="AL105" s="31"/>
      <c r="AM105" s="31"/>
      <c r="AN105" s="6"/>
      <c r="AO105" s="19" t="str">
        <f t="shared" si="542"/>
        <v xml:space="preserve"> </v>
      </c>
      <c r="AP105" s="19" t="str">
        <f t="shared" si="374"/>
        <v xml:space="preserve"> </v>
      </c>
      <c r="AQ105" s="6">
        <f t="shared" si="620"/>
        <v>50000</v>
      </c>
      <c r="AR105" s="6">
        <f t="shared" si="621"/>
        <v>21820</v>
      </c>
      <c r="AS105" s="6">
        <f t="shared" si="622"/>
        <v>159814</v>
      </c>
      <c r="AT105" s="19">
        <f t="shared" si="580"/>
        <v>0.43640000000000001</v>
      </c>
      <c r="AU105" s="19">
        <f t="shared" si="377"/>
        <v>0.13653372045002315</v>
      </c>
      <c r="AV105" s="31"/>
      <c r="AW105" s="31"/>
      <c r="AX105" s="6"/>
      <c r="AY105" s="19" t="str">
        <f t="shared" si="581"/>
        <v xml:space="preserve"> </v>
      </c>
      <c r="AZ105" s="19" t="str">
        <f t="shared" si="379"/>
        <v xml:space="preserve"> </v>
      </c>
      <c r="BA105" s="31">
        <v>0</v>
      </c>
      <c r="BB105" s="31">
        <v>0</v>
      </c>
      <c r="BC105" s="20"/>
      <c r="BD105" s="19" t="str">
        <f t="shared" si="381"/>
        <v xml:space="preserve"> </v>
      </c>
      <c r="BE105" s="19" t="str">
        <f t="shared" si="382"/>
        <v xml:space="preserve"> </v>
      </c>
      <c r="BF105" s="31">
        <v>0</v>
      </c>
      <c r="BG105" s="31">
        <v>0</v>
      </c>
      <c r="BH105" s="20"/>
      <c r="BI105" s="19" t="str">
        <f t="shared" si="582"/>
        <v xml:space="preserve"> </v>
      </c>
      <c r="BJ105" s="19" t="str">
        <f t="shared" si="384"/>
        <v xml:space="preserve"> </v>
      </c>
      <c r="BK105" s="31"/>
      <c r="BL105" s="31"/>
      <c r="BM105" s="20"/>
      <c r="BN105" s="19" t="str">
        <f t="shared" si="536"/>
        <v xml:space="preserve"> </v>
      </c>
      <c r="BO105" s="19" t="str">
        <f t="shared" si="386"/>
        <v xml:space="preserve"> </v>
      </c>
      <c r="BP105" s="31"/>
      <c r="BQ105" s="31"/>
      <c r="BR105" s="20"/>
      <c r="BS105" s="19" t="str">
        <f t="shared" si="583"/>
        <v xml:space="preserve"> </v>
      </c>
      <c r="BT105" s="19" t="str">
        <f t="shared" si="388"/>
        <v xml:space="preserve"> </v>
      </c>
      <c r="BU105" s="31">
        <v>50000</v>
      </c>
      <c r="BV105" s="31">
        <v>21820</v>
      </c>
      <c r="BW105" s="31">
        <v>39870</v>
      </c>
      <c r="BX105" s="19">
        <f t="shared" si="556"/>
        <v>0.43640000000000001</v>
      </c>
      <c r="BY105" s="19">
        <f t="shared" si="390"/>
        <v>0.54727865563080014</v>
      </c>
      <c r="BZ105" s="31"/>
      <c r="CA105" s="31"/>
      <c r="CB105" s="20"/>
      <c r="CC105" s="19" t="str">
        <f t="shared" si="477"/>
        <v xml:space="preserve"> </v>
      </c>
      <c r="CD105" s="19" t="str">
        <f t="shared" si="391"/>
        <v xml:space="preserve"> </v>
      </c>
      <c r="CE105" s="18">
        <f t="shared" si="617"/>
        <v>0</v>
      </c>
      <c r="CF105" s="18">
        <f t="shared" si="618"/>
        <v>0</v>
      </c>
      <c r="CG105" s="6"/>
      <c r="CH105" s="19" t="str">
        <f t="shared" si="394"/>
        <v xml:space="preserve"> </v>
      </c>
      <c r="CI105" s="19" t="str">
        <f t="shared" si="417"/>
        <v xml:space="preserve"> </v>
      </c>
      <c r="CJ105" s="31"/>
      <c r="CK105" s="31"/>
      <c r="CL105" s="20"/>
      <c r="CM105" s="19" t="str">
        <f t="shared" si="395"/>
        <v xml:space="preserve"> </v>
      </c>
      <c r="CN105" s="19" t="str">
        <f t="shared" si="418"/>
        <v xml:space="preserve"> </v>
      </c>
      <c r="CO105" s="31"/>
      <c r="CP105" s="31"/>
      <c r="CQ105" s="20"/>
      <c r="CR105" s="19" t="str">
        <f t="shared" si="397"/>
        <v xml:space="preserve"> </v>
      </c>
      <c r="CS105" s="19" t="str">
        <f t="shared" si="398"/>
        <v xml:space="preserve"> </v>
      </c>
      <c r="CT105" s="31"/>
      <c r="CU105" s="31"/>
      <c r="CV105" s="20"/>
      <c r="CW105" s="19" t="str">
        <f t="shared" si="419"/>
        <v xml:space="preserve"> </v>
      </c>
      <c r="CX105" s="19" t="str">
        <f t="shared" si="420"/>
        <v xml:space="preserve"> </v>
      </c>
      <c r="CY105" s="31"/>
      <c r="CZ105" s="31"/>
      <c r="DA105" s="20"/>
      <c r="DB105" s="19" t="str">
        <f t="shared" si="584"/>
        <v xml:space="preserve"> </v>
      </c>
      <c r="DC105" s="19" t="str">
        <f t="shared" si="401"/>
        <v xml:space="preserve"> </v>
      </c>
      <c r="DD105" s="31"/>
      <c r="DE105" s="31"/>
      <c r="DF105" s="25"/>
      <c r="DG105" s="19" t="str">
        <f t="shared" si="585"/>
        <v xml:space="preserve"> </v>
      </c>
      <c r="DH105" s="19" t="str">
        <f t="shared" si="403"/>
        <v xml:space="preserve"> </v>
      </c>
      <c r="DI105" s="31"/>
      <c r="DJ105" s="20"/>
      <c r="DK105" s="19" t="str">
        <f t="shared" si="404"/>
        <v xml:space="preserve"> </v>
      </c>
      <c r="DL105" s="31"/>
      <c r="DM105" s="31"/>
      <c r="DN105" s="31">
        <v>119944</v>
      </c>
      <c r="DO105" s="19" t="str">
        <f t="shared" si="586"/>
        <v xml:space="preserve"> </v>
      </c>
      <c r="DP105" s="19">
        <f t="shared" si="406"/>
        <v>0</v>
      </c>
    </row>
    <row r="106" spans="1:120" s="59" customFormat="1" ht="15.75" customHeight="1" outlineLevel="1" x14ac:dyDescent="0.25">
      <c r="A106" s="11">
        <f t="shared" si="623"/>
        <v>85</v>
      </c>
      <c r="B106" s="5" t="s">
        <v>102</v>
      </c>
      <c r="C106" s="18">
        <f t="shared" si="613"/>
        <v>648018</v>
      </c>
      <c r="D106" s="18">
        <f t="shared" si="613"/>
        <v>278453.04000000004</v>
      </c>
      <c r="E106" s="18">
        <f t="shared" si="613"/>
        <v>314158.18</v>
      </c>
      <c r="F106" s="19">
        <f t="shared" si="573"/>
        <v>0.4296995453829987</v>
      </c>
      <c r="G106" s="19">
        <f t="shared" si="360"/>
        <v>0.88634661685396843</v>
      </c>
      <c r="H106" s="10">
        <f>W106++AG106+M106+AB106+AL106+R106</f>
        <v>618000</v>
      </c>
      <c r="I106" s="14">
        <f t="shared" si="614"/>
        <v>271435.04000000004</v>
      </c>
      <c r="J106" s="10">
        <f t="shared" si="614"/>
        <v>296558.18</v>
      </c>
      <c r="K106" s="19">
        <f t="shared" si="574"/>
        <v>0.43921527508090619</v>
      </c>
      <c r="L106" s="19">
        <f t="shared" si="363"/>
        <v>0.91528427912526322</v>
      </c>
      <c r="M106" s="31">
        <v>200000</v>
      </c>
      <c r="N106" s="31">
        <v>106882.6</v>
      </c>
      <c r="O106" s="31">
        <v>170587.01</v>
      </c>
      <c r="P106" s="19">
        <f>IF(N106&lt;=0," ",IF(M106&lt;=0," ",IF(N106/M106*100&gt;200,"СВ.200",N106/M106)))</f>
        <v>0.53441300000000003</v>
      </c>
      <c r="Q106" s="19">
        <f t="shared" si="365"/>
        <v>0.62655767282631891</v>
      </c>
      <c r="R106" s="31"/>
      <c r="S106" s="31"/>
      <c r="T106" s="20"/>
      <c r="U106" s="19" t="str">
        <f t="shared" si="576"/>
        <v xml:space="preserve"> </v>
      </c>
      <c r="V106" s="19" t="str">
        <f t="shared" si="619"/>
        <v xml:space="preserve"> </v>
      </c>
      <c r="W106" s="31">
        <v>9000</v>
      </c>
      <c r="X106" s="31">
        <v>48434.7</v>
      </c>
      <c r="Y106" s="31"/>
      <c r="Z106" s="19" t="str">
        <f t="shared" si="577"/>
        <v>СВ.200</v>
      </c>
      <c r="AA106" s="19" t="str">
        <f t="shared" si="369"/>
        <v xml:space="preserve"> </v>
      </c>
      <c r="AB106" s="31">
        <v>9000</v>
      </c>
      <c r="AC106" s="31">
        <v>1384.65</v>
      </c>
      <c r="AD106" s="31">
        <v>690.3</v>
      </c>
      <c r="AE106" s="19">
        <f t="shared" si="578"/>
        <v>0.15385000000000001</v>
      </c>
      <c r="AF106" s="19" t="str">
        <f t="shared" si="371"/>
        <v>св.200</v>
      </c>
      <c r="AG106" s="31">
        <v>400000</v>
      </c>
      <c r="AH106" s="31">
        <v>114733.09</v>
      </c>
      <c r="AI106" s="31">
        <v>125280.87</v>
      </c>
      <c r="AJ106" s="19">
        <f t="shared" si="579"/>
        <v>0.28683272500000001</v>
      </c>
      <c r="AK106" s="19">
        <f t="shared" si="373"/>
        <v>0.91580693844159922</v>
      </c>
      <c r="AL106" s="31"/>
      <c r="AM106" s="31"/>
      <c r="AN106" s="6"/>
      <c r="AO106" s="19" t="str">
        <f t="shared" si="542"/>
        <v xml:space="preserve"> </v>
      </c>
      <c r="AP106" s="19" t="str">
        <f t="shared" si="374"/>
        <v xml:space="preserve"> </v>
      </c>
      <c r="AQ106" s="6">
        <f t="shared" si="620"/>
        <v>30018</v>
      </c>
      <c r="AR106" s="6">
        <f t="shared" si="621"/>
        <v>7018</v>
      </c>
      <c r="AS106" s="6">
        <f t="shared" si="622"/>
        <v>17600</v>
      </c>
      <c r="AT106" s="19">
        <f t="shared" si="580"/>
        <v>0.23379305749883403</v>
      </c>
      <c r="AU106" s="19">
        <f t="shared" si="377"/>
        <v>0.39874999999999999</v>
      </c>
      <c r="AV106" s="31"/>
      <c r="AW106" s="31"/>
      <c r="AX106" s="6"/>
      <c r="AY106" s="19" t="str">
        <f t="shared" si="581"/>
        <v xml:space="preserve"> </v>
      </c>
      <c r="AZ106" s="19" t="str">
        <f t="shared" si="379"/>
        <v xml:space="preserve"> </v>
      </c>
      <c r="BA106" s="31">
        <v>20000</v>
      </c>
      <c r="BB106" s="31">
        <v>0</v>
      </c>
      <c r="BC106" s="20"/>
      <c r="BD106" s="19" t="str">
        <f t="shared" si="381"/>
        <v xml:space="preserve"> </v>
      </c>
      <c r="BE106" s="19" t="str">
        <f t="shared" si="382"/>
        <v xml:space="preserve"> </v>
      </c>
      <c r="BF106" s="31">
        <v>0</v>
      </c>
      <c r="BG106" s="31">
        <v>0</v>
      </c>
      <c r="BH106" s="20"/>
      <c r="BI106" s="19" t="str">
        <f t="shared" si="582"/>
        <v xml:space="preserve"> </v>
      </c>
      <c r="BJ106" s="19" t="str">
        <f t="shared" si="384"/>
        <v xml:space="preserve"> </v>
      </c>
      <c r="BK106" s="31"/>
      <c r="BL106" s="31"/>
      <c r="BM106" s="20"/>
      <c r="BN106" s="19" t="str">
        <f t="shared" si="536"/>
        <v xml:space="preserve"> </v>
      </c>
      <c r="BO106" s="19" t="str">
        <f t="shared" si="386"/>
        <v xml:space="preserve"> </v>
      </c>
      <c r="BP106" s="31"/>
      <c r="BQ106" s="31"/>
      <c r="BR106" s="20"/>
      <c r="BS106" s="19" t="str">
        <f t="shared" si="583"/>
        <v xml:space="preserve"> </v>
      </c>
      <c r="BT106" s="19" t="str">
        <f t="shared" si="388"/>
        <v xml:space="preserve"> </v>
      </c>
      <c r="BU106" s="31">
        <v>10000</v>
      </c>
      <c r="BV106" s="31">
        <v>7000</v>
      </c>
      <c r="BW106" s="31">
        <v>9000</v>
      </c>
      <c r="BX106" s="19">
        <f t="shared" si="556"/>
        <v>0.7</v>
      </c>
      <c r="BY106" s="19">
        <f t="shared" si="390"/>
        <v>0.77777777777777779</v>
      </c>
      <c r="BZ106" s="31"/>
      <c r="CA106" s="31"/>
      <c r="CB106" s="20"/>
      <c r="CC106" s="19" t="str">
        <f t="shared" si="477"/>
        <v xml:space="preserve"> </v>
      </c>
      <c r="CD106" s="19" t="str">
        <f t="shared" si="391"/>
        <v xml:space="preserve"> </v>
      </c>
      <c r="CE106" s="18">
        <f t="shared" si="617"/>
        <v>0</v>
      </c>
      <c r="CF106" s="18">
        <f t="shared" si="618"/>
        <v>0</v>
      </c>
      <c r="CG106" s="6"/>
      <c r="CH106" s="19" t="str">
        <f t="shared" si="394"/>
        <v xml:space="preserve"> </v>
      </c>
      <c r="CI106" s="19" t="str">
        <f t="shared" si="417"/>
        <v xml:space="preserve"> </v>
      </c>
      <c r="CJ106" s="31"/>
      <c r="CK106" s="31"/>
      <c r="CL106" s="20"/>
      <c r="CM106" s="19" t="str">
        <f t="shared" si="395"/>
        <v xml:space="preserve"> </v>
      </c>
      <c r="CN106" s="19" t="str">
        <f t="shared" si="418"/>
        <v xml:space="preserve"> </v>
      </c>
      <c r="CO106" s="31"/>
      <c r="CP106" s="31"/>
      <c r="CQ106" s="20"/>
      <c r="CR106" s="19" t="str">
        <f t="shared" si="397"/>
        <v xml:space="preserve"> </v>
      </c>
      <c r="CS106" s="19" t="str">
        <f t="shared" si="398"/>
        <v xml:space="preserve"> </v>
      </c>
      <c r="CT106" s="31"/>
      <c r="CU106" s="31"/>
      <c r="CV106" s="20"/>
      <c r="CW106" s="19" t="str">
        <f t="shared" si="419"/>
        <v xml:space="preserve"> </v>
      </c>
      <c r="CX106" s="19" t="str">
        <f t="shared" si="420"/>
        <v xml:space="preserve"> </v>
      </c>
      <c r="CY106" s="31"/>
      <c r="CZ106" s="31"/>
      <c r="DA106" s="20"/>
      <c r="DB106" s="19" t="str">
        <f t="shared" si="584"/>
        <v xml:space="preserve"> </v>
      </c>
      <c r="DC106" s="19" t="str">
        <f t="shared" si="401"/>
        <v xml:space="preserve"> </v>
      </c>
      <c r="DD106" s="31"/>
      <c r="DE106" s="31"/>
      <c r="DF106" s="25"/>
      <c r="DG106" s="19" t="str">
        <f t="shared" si="585"/>
        <v xml:space="preserve"> </v>
      </c>
      <c r="DH106" s="19" t="str">
        <f t="shared" si="403"/>
        <v xml:space="preserve"> </v>
      </c>
      <c r="DI106" s="31"/>
      <c r="DJ106" s="20"/>
      <c r="DK106" s="19" t="str">
        <f t="shared" si="404"/>
        <v xml:space="preserve"> </v>
      </c>
      <c r="DL106" s="31">
        <v>18</v>
      </c>
      <c r="DM106" s="31">
        <v>18</v>
      </c>
      <c r="DN106" s="31">
        <v>8600</v>
      </c>
      <c r="DO106" s="19">
        <f t="shared" si="586"/>
        <v>1</v>
      </c>
      <c r="DP106" s="19">
        <f t="shared" si="406"/>
        <v>2.0930232558139536E-3</v>
      </c>
    </row>
    <row r="107" spans="1:120" s="59" customFormat="1" ht="15.75" customHeight="1" outlineLevel="1" x14ac:dyDescent="0.25">
      <c r="A107" s="11">
        <f t="shared" si="623"/>
        <v>86</v>
      </c>
      <c r="B107" s="5" t="s">
        <v>26</v>
      </c>
      <c r="C107" s="18">
        <f t="shared" si="613"/>
        <v>954592.26</v>
      </c>
      <c r="D107" s="18">
        <f t="shared" si="613"/>
        <v>370020.73000000004</v>
      </c>
      <c r="E107" s="18">
        <f t="shared" si="613"/>
        <v>303780.71000000002</v>
      </c>
      <c r="F107" s="19">
        <f t="shared" si="573"/>
        <v>0.38762175800587367</v>
      </c>
      <c r="G107" s="19">
        <f t="shared" si="360"/>
        <v>1.2180520942228359</v>
      </c>
      <c r="H107" s="10">
        <f>W107++AG107+M107+AB107+AL107+R107</f>
        <v>856896.31</v>
      </c>
      <c r="I107" s="14">
        <f t="shared" si="614"/>
        <v>339275.47000000003</v>
      </c>
      <c r="J107" s="10">
        <f t="shared" si="614"/>
        <v>274782.09000000003</v>
      </c>
      <c r="K107" s="19">
        <f t="shared" si="574"/>
        <v>0.39593526782721239</v>
      </c>
      <c r="L107" s="19">
        <f t="shared" si="363"/>
        <v>1.2347073639333626</v>
      </c>
      <c r="M107" s="31">
        <v>155250</v>
      </c>
      <c r="N107" s="31">
        <v>68600.509999999995</v>
      </c>
      <c r="O107" s="31">
        <v>72924.97</v>
      </c>
      <c r="P107" s="19">
        <f>IF(N107&lt;=0," ",IF(M107&lt;=0," ",IF(N107/M107*100&gt;200,"СВ.200",N107/M107)))</f>
        <v>0.44187123993558775</v>
      </c>
      <c r="Q107" s="19">
        <f t="shared" si="365"/>
        <v>0.94069987275963218</v>
      </c>
      <c r="R107" s="31"/>
      <c r="S107" s="31"/>
      <c r="T107" s="20"/>
      <c r="U107" s="19" t="str">
        <f t="shared" si="576"/>
        <v xml:space="preserve"> </v>
      </c>
      <c r="V107" s="19" t="str">
        <f t="shared" si="619"/>
        <v xml:space="preserve"> </v>
      </c>
      <c r="W107" s="31">
        <v>102946.31</v>
      </c>
      <c r="X107" s="31">
        <v>102946.31</v>
      </c>
      <c r="Y107" s="31">
        <v>32874.9</v>
      </c>
      <c r="Z107" s="19">
        <f t="shared" si="577"/>
        <v>1</v>
      </c>
      <c r="AA107" s="19" t="str">
        <f t="shared" si="369"/>
        <v>св.200</v>
      </c>
      <c r="AB107" s="31">
        <v>44000</v>
      </c>
      <c r="AC107" s="31">
        <v>4516.2700000000004</v>
      </c>
      <c r="AD107" s="31">
        <v>1613.05</v>
      </c>
      <c r="AE107" s="19">
        <f t="shared" si="578"/>
        <v>0.10264250000000001</v>
      </c>
      <c r="AF107" s="19" t="str">
        <f t="shared" si="371"/>
        <v>св.200</v>
      </c>
      <c r="AG107" s="31">
        <v>554700</v>
      </c>
      <c r="AH107" s="31">
        <v>163212.38</v>
      </c>
      <c r="AI107" s="31">
        <v>167369.17000000001</v>
      </c>
      <c r="AJ107" s="19">
        <f t="shared" si="579"/>
        <v>0.29423540652605013</v>
      </c>
      <c r="AK107" s="19">
        <f t="shared" si="373"/>
        <v>0.9751639444707767</v>
      </c>
      <c r="AL107" s="31"/>
      <c r="AM107" s="31"/>
      <c r="AN107" s="6"/>
      <c r="AO107" s="19" t="str">
        <f t="shared" si="542"/>
        <v xml:space="preserve"> </v>
      </c>
      <c r="AP107" s="19" t="str">
        <f>IF(AM107=0," ",IF(AM107/AN107*100&gt;200,"св.200",AM107/AN107))</f>
        <v xml:space="preserve"> </v>
      </c>
      <c r="AQ107" s="6">
        <f t="shared" si="620"/>
        <v>97695.95</v>
      </c>
      <c r="AR107" s="6">
        <f t="shared" si="621"/>
        <v>30745.260000000002</v>
      </c>
      <c r="AS107" s="6">
        <f t="shared" si="622"/>
        <v>28998.62</v>
      </c>
      <c r="AT107" s="19">
        <f t="shared" si="580"/>
        <v>0.31470352660473644</v>
      </c>
      <c r="AU107" s="19">
        <f t="shared" si="377"/>
        <v>1.0602318317216475</v>
      </c>
      <c r="AV107" s="31"/>
      <c r="AW107" s="31"/>
      <c r="AX107" s="6"/>
      <c r="AY107" s="19" t="str">
        <f t="shared" si="581"/>
        <v xml:space="preserve"> </v>
      </c>
      <c r="AZ107" s="19" t="str">
        <f t="shared" si="379"/>
        <v xml:space="preserve"> </v>
      </c>
      <c r="BA107" s="31">
        <v>0</v>
      </c>
      <c r="BB107" s="31">
        <v>0</v>
      </c>
      <c r="BC107" s="20"/>
      <c r="BD107" s="19" t="str">
        <f t="shared" si="381"/>
        <v xml:space="preserve"> </v>
      </c>
      <c r="BE107" s="19" t="str">
        <f t="shared" si="382"/>
        <v xml:space="preserve"> </v>
      </c>
      <c r="BF107" s="31">
        <v>0</v>
      </c>
      <c r="BG107" s="31">
        <v>0</v>
      </c>
      <c r="BH107" s="20"/>
      <c r="BI107" s="19" t="str">
        <f t="shared" si="582"/>
        <v xml:space="preserve"> </v>
      </c>
      <c r="BJ107" s="19" t="str">
        <f t="shared" si="384"/>
        <v xml:space="preserve"> </v>
      </c>
      <c r="BK107" s="31"/>
      <c r="BL107" s="31"/>
      <c r="BM107" s="20"/>
      <c r="BN107" s="19" t="str">
        <f t="shared" si="536"/>
        <v xml:space="preserve"> </v>
      </c>
      <c r="BO107" s="19" t="str">
        <f t="shared" si="386"/>
        <v xml:space="preserve"> </v>
      </c>
      <c r="BP107" s="31"/>
      <c r="BQ107" s="31"/>
      <c r="BR107" s="20"/>
      <c r="BS107" s="19" t="str">
        <f t="shared" si="583"/>
        <v xml:space="preserve"> </v>
      </c>
      <c r="BT107" s="19" t="str">
        <f t="shared" si="388"/>
        <v xml:space="preserve"> </v>
      </c>
      <c r="BU107" s="31">
        <v>94340.39</v>
      </c>
      <c r="BV107" s="31">
        <v>27389.7</v>
      </c>
      <c r="BW107" s="31">
        <v>11380</v>
      </c>
      <c r="BX107" s="19">
        <f t="shared" si="556"/>
        <v>0.29032845846831884</v>
      </c>
      <c r="BY107" s="19" t="str">
        <f t="shared" si="390"/>
        <v>св.200</v>
      </c>
      <c r="BZ107" s="31"/>
      <c r="CA107" s="31"/>
      <c r="CB107" s="20"/>
      <c r="CC107" s="19" t="str">
        <f t="shared" ref="CC107:CC132" si="624">IF(CA107&lt;=0," ",IF(BZ107&lt;=0," ",IF(CA107/BZ107*100&gt;200,"СВ.200",CA107/BZ107)))</f>
        <v xml:space="preserve"> </v>
      </c>
      <c r="CD107" s="19" t="str">
        <f t="shared" si="391"/>
        <v xml:space="preserve"> </v>
      </c>
      <c r="CE107" s="18">
        <f t="shared" si="617"/>
        <v>0</v>
      </c>
      <c r="CF107" s="18">
        <f t="shared" si="618"/>
        <v>0</v>
      </c>
      <c r="CG107" s="6"/>
      <c r="CH107" s="19" t="str">
        <f t="shared" si="394"/>
        <v xml:space="preserve"> </v>
      </c>
      <c r="CI107" s="19" t="str">
        <f t="shared" si="417"/>
        <v xml:space="preserve"> </v>
      </c>
      <c r="CJ107" s="31"/>
      <c r="CK107" s="31"/>
      <c r="CL107" s="20"/>
      <c r="CM107" s="19" t="str">
        <f t="shared" si="395"/>
        <v xml:space="preserve"> </v>
      </c>
      <c r="CN107" s="19" t="str">
        <f t="shared" si="418"/>
        <v xml:space="preserve"> </v>
      </c>
      <c r="CO107" s="31"/>
      <c r="CP107" s="31"/>
      <c r="CQ107" s="20"/>
      <c r="CR107" s="19" t="str">
        <f t="shared" si="397"/>
        <v xml:space="preserve"> </v>
      </c>
      <c r="CS107" s="19" t="str">
        <f t="shared" si="398"/>
        <v xml:space="preserve"> </v>
      </c>
      <c r="CT107" s="31"/>
      <c r="CU107" s="31"/>
      <c r="CV107" s="20"/>
      <c r="CW107" s="19" t="str">
        <f t="shared" si="419"/>
        <v xml:space="preserve"> </v>
      </c>
      <c r="CX107" s="19" t="str">
        <f t="shared" si="420"/>
        <v xml:space="preserve"> </v>
      </c>
      <c r="CY107" s="31"/>
      <c r="CZ107" s="31"/>
      <c r="DA107" s="20"/>
      <c r="DB107" s="19" t="str">
        <f t="shared" si="584"/>
        <v xml:space="preserve"> </v>
      </c>
      <c r="DC107" s="19" t="str">
        <f t="shared" si="401"/>
        <v xml:space="preserve"> </v>
      </c>
      <c r="DD107" s="31">
        <v>3355.56</v>
      </c>
      <c r="DE107" s="31">
        <v>3355.56</v>
      </c>
      <c r="DF107" s="25"/>
      <c r="DG107" s="19">
        <f t="shared" si="585"/>
        <v>1</v>
      </c>
      <c r="DH107" s="19" t="str">
        <f t="shared" si="403"/>
        <v xml:space="preserve"> </v>
      </c>
      <c r="DI107" s="31"/>
      <c r="DJ107" s="20"/>
      <c r="DK107" s="19" t="str">
        <f t="shared" si="404"/>
        <v xml:space="preserve"> </v>
      </c>
      <c r="DL107" s="31"/>
      <c r="DM107" s="31"/>
      <c r="DN107" s="31">
        <v>17618.62</v>
      </c>
      <c r="DO107" s="19" t="str">
        <f t="shared" si="586"/>
        <v xml:space="preserve"> </v>
      </c>
      <c r="DP107" s="19">
        <f t="shared" si="406"/>
        <v>0</v>
      </c>
    </row>
    <row r="108" spans="1:120" s="58" customFormat="1" ht="32.1" customHeight="1" x14ac:dyDescent="0.25">
      <c r="A108" s="12"/>
      <c r="B108" s="4" t="s">
        <v>153</v>
      </c>
      <c r="C108" s="24">
        <f>SUM(C109:C114)</f>
        <v>17813562.759999998</v>
      </c>
      <c r="D108" s="24">
        <f t="shared" ref="D108:E108" si="625">SUM(D109:D114)</f>
        <v>7523226.6799999997</v>
      </c>
      <c r="E108" s="24">
        <f t="shared" si="625"/>
        <v>7407286.709999999</v>
      </c>
      <c r="F108" s="16">
        <f t="shared" si="573"/>
        <v>0.42233138768249417</v>
      </c>
      <c r="G108" s="16">
        <f t="shared" si="360"/>
        <v>1.0156521509884961</v>
      </c>
      <c r="H108" s="15">
        <f t="shared" ref="H108:J108" si="626">SUM(H109:H114)</f>
        <v>15964146.859999999</v>
      </c>
      <c r="I108" s="42">
        <f t="shared" ref="I108:I114" si="627">X108++AH108+N108+AC108+AM108+S108</f>
        <v>6347199.6500000004</v>
      </c>
      <c r="J108" s="15">
        <f t="shared" si="626"/>
        <v>6662401.9900000002</v>
      </c>
      <c r="K108" s="16">
        <f t="shared" si="574"/>
        <v>0.39759090828108307</v>
      </c>
      <c r="L108" s="16">
        <f t="shared" si="363"/>
        <v>0.95268938432818884</v>
      </c>
      <c r="M108" s="15">
        <f>SUM(M109:M114)</f>
        <v>8687710</v>
      </c>
      <c r="N108" s="15">
        <f>SUM(N109:N114)</f>
        <v>3766325.77</v>
      </c>
      <c r="O108" s="15">
        <f>SUM(O109:O114)</f>
        <v>3827527.7100000004</v>
      </c>
      <c r="P108" s="16">
        <f t="shared" si="575"/>
        <v>0.43352342216763684</v>
      </c>
      <c r="Q108" s="16">
        <f t="shared" si="365"/>
        <v>0.98401005959013677</v>
      </c>
      <c r="R108" s="15">
        <f>SUM(R109:R114)</f>
        <v>1425135.86</v>
      </c>
      <c r="S108" s="15">
        <f>SUM(S109:S114)</f>
        <v>579551.31999999995</v>
      </c>
      <c r="T108" s="15">
        <f>SUM(T109:T114)</f>
        <v>650183.99</v>
      </c>
      <c r="U108" s="16">
        <f t="shared" si="576"/>
        <v>0.40666390922196</v>
      </c>
      <c r="V108" s="16">
        <f t="shared" si="367"/>
        <v>0.89136510420688764</v>
      </c>
      <c r="W108" s="15">
        <f>SUM(W109:W114)</f>
        <v>103101</v>
      </c>
      <c r="X108" s="15">
        <f>SUM(X109:X114)</f>
        <v>124903.09</v>
      </c>
      <c r="Y108" s="15">
        <f>SUM(Y109:Y114)</f>
        <v>101623.33</v>
      </c>
      <c r="Z108" s="16">
        <f t="shared" si="577"/>
        <v>1.2114634193654765</v>
      </c>
      <c r="AA108" s="16">
        <f t="shared" si="369"/>
        <v>1.2290788935965786</v>
      </c>
      <c r="AB108" s="15">
        <f>SUM(AB109:AB114)</f>
        <v>663500</v>
      </c>
      <c r="AC108" s="15">
        <f>SUM(AC109:AC114)</f>
        <v>234740.18</v>
      </c>
      <c r="AD108" s="15">
        <f>SUM(AD109:AD114)</f>
        <v>100006.47</v>
      </c>
      <c r="AE108" s="16">
        <f t="shared" si="578"/>
        <v>0.3537907761868877</v>
      </c>
      <c r="AF108" s="16" t="str">
        <f t="shared" si="371"/>
        <v>св.200</v>
      </c>
      <c r="AG108" s="15">
        <f>SUM(AG109:AG114)</f>
        <v>5084700</v>
      </c>
      <c r="AH108" s="15">
        <f>SUM(AH109:AH114)</f>
        <v>1641679.29</v>
      </c>
      <c r="AI108" s="15">
        <f>SUM(AI109:AI114)</f>
        <v>1983060.4899999998</v>
      </c>
      <c r="AJ108" s="16">
        <f t="shared" si="579"/>
        <v>0.3228664994984955</v>
      </c>
      <c r="AK108" s="16">
        <f t="shared" si="373"/>
        <v>0.82785134305207209</v>
      </c>
      <c r="AL108" s="15">
        <f>SUM(AL109:AL114)</f>
        <v>0</v>
      </c>
      <c r="AM108" s="15">
        <f>SUM(AM109:AM114)</f>
        <v>0</v>
      </c>
      <c r="AN108" s="15">
        <f>SUM(AN109:AN114)</f>
        <v>0</v>
      </c>
      <c r="AO108" s="16" t="str">
        <f t="shared" si="542"/>
        <v xml:space="preserve"> </v>
      </c>
      <c r="AP108" s="16" t="str">
        <f t="shared" si="374"/>
        <v xml:space="preserve"> </v>
      </c>
      <c r="AQ108" s="15">
        <f>SUM(AQ109:AQ114)</f>
        <v>1849415.9</v>
      </c>
      <c r="AR108" s="15">
        <f t="shared" ref="AR108:AS108" si="628">SUM(AR109:AR114)</f>
        <v>1176027.03</v>
      </c>
      <c r="AS108" s="15">
        <f t="shared" si="628"/>
        <v>744884.72000000009</v>
      </c>
      <c r="AT108" s="16">
        <f t="shared" si="580"/>
        <v>0.6358910561977974</v>
      </c>
      <c r="AU108" s="16">
        <f t="shared" si="377"/>
        <v>1.5788040731994071</v>
      </c>
      <c r="AV108" s="15">
        <f>SUM(AV109:AV114)</f>
        <v>337700</v>
      </c>
      <c r="AW108" s="15">
        <f>SUM(AW109:AW114)</f>
        <v>206847.35999999999</v>
      </c>
      <c r="AX108" s="15">
        <f>SUM(AX109:AX114)</f>
        <v>127087.44</v>
      </c>
      <c r="AY108" s="16">
        <f t="shared" si="581"/>
        <v>0.6125180929819366</v>
      </c>
      <c r="AZ108" s="16">
        <f t="shared" si="379"/>
        <v>1.6275987619232868</v>
      </c>
      <c r="BA108" s="15">
        <f>SUM(BA109:BA114)</f>
        <v>11000</v>
      </c>
      <c r="BB108" s="15">
        <f>SUM(BB109:BB114)</f>
        <v>6358.97</v>
      </c>
      <c r="BC108" s="17">
        <f t="shared" ref="BC108" si="629">SUM(BC109:BC114)</f>
        <v>0</v>
      </c>
      <c r="BD108" s="16">
        <f t="shared" si="381"/>
        <v>0.57808818181818189</v>
      </c>
      <c r="BE108" s="16" t="str">
        <f t="shared" si="382"/>
        <v xml:space="preserve"> </v>
      </c>
      <c r="BF108" s="15">
        <f>SUM(BF109:BF114)</f>
        <v>397235.9</v>
      </c>
      <c r="BG108" s="15">
        <f>SUM(BG109:BG114)</f>
        <v>169894.27000000002</v>
      </c>
      <c r="BH108" s="17">
        <f>SUM(BH109:BH114)</f>
        <v>166240.57</v>
      </c>
      <c r="BI108" s="16">
        <f t="shared" si="582"/>
        <v>0.42769112761459882</v>
      </c>
      <c r="BJ108" s="16">
        <f t="shared" si="384"/>
        <v>1.0219783895110564</v>
      </c>
      <c r="BK108" s="15">
        <f>SUM(BK109:BK114)</f>
        <v>0</v>
      </c>
      <c r="BL108" s="15">
        <f>SUM(BL109:BL114)</f>
        <v>0</v>
      </c>
      <c r="BM108" s="17">
        <f>SUM(BM109:BM114)</f>
        <v>0</v>
      </c>
      <c r="BN108" s="16" t="str">
        <f t="shared" si="536"/>
        <v xml:space="preserve"> </v>
      </c>
      <c r="BO108" s="16" t="str">
        <f t="shared" si="386"/>
        <v xml:space="preserve"> </v>
      </c>
      <c r="BP108" s="15">
        <f>SUM(BP109:BP114)</f>
        <v>0</v>
      </c>
      <c r="BQ108" s="15">
        <f>SUM(BQ109:BQ114)</f>
        <v>0</v>
      </c>
      <c r="BR108" s="15">
        <f>SUM(BR109:BR114)</f>
        <v>0</v>
      </c>
      <c r="BS108" s="16" t="str">
        <f t="shared" si="583"/>
        <v xml:space="preserve"> </v>
      </c>
      <c r="BT108" s="16" t="str">
        <f t="shared" si="388"/>
        <v xml:space="preserve"> </v>
      </c>
      <c r="BU108" s="15">
        <f>SUM(BU109:BU114)</f>
        <v>150000</v>
      </c>
      <c r="BV108" s="15">
        <f>SUM(BV109:BV114)</f>
        <v>54990</v>
      </c>
      <c r="BW108" s="15">
        <f>SUM(BW109:BW114)</f>
        <v>90610</v>
      </c>
      <c r="BX108" s="16">
        <f t="shared" si="556"/>
        <v>0.36659999999999998</v>
      </c>
      <c r="BY108" s="16">
        <f t="shared" si="390"/>
        <v>0.60688665710186518</v>
      </c>
      <c r="BZ108" s="15">
        <f>SUM(BZ109:BZ114)</f>
        <v>748480</v>
      </c>
      <c r="CA108" s="15">
        <f>SUM(CA109:CA114)</f>
        <v>708450</v>
      </c>
      <c r="CB108" s="15">
        <f>SUM(CB109:CB114)</f>
        <v>238429.25</v>
      </c>
      <c r="CC108" s="16">
        <f t="shared" si="624"/>
        <v>0.94651827704147073</v>
      </c>
      <c r="CD108" s="16" t="str">
        <f>IF(CA108=0," ",IF(CA108/CB108*100&gt;200,"св.200",CA108/CB108))</f>
        <v>св.200</v>
      </c>
      <c r="CE108" s="24">
        <f>SUM(CE109:CE114)</f>
        <v>145000</v>
      </c>
      <c r="CF108" s="24">
        <f t="shared" ref="CF108" si="630">SUM(CF109:CF114)</f>
        <v>11486.43</v>
      </c>
      <c r="CG108" s="34">
        <f>SUM(CG109:CG114)</f>
        <v>76546.710000000006</v>
      </c>
      <c r="CH108" s="16">
        <f t="shared" si="394"/>
        <v>7.9216758620689651E-2</v>
      </c>
      <c r="CI108" s="16">
        <f>IF(CG108=0," ",IF(CF108/CG108*100&gt;200,"св.200",CF108/CG108))</f>
        <v>0.15005778824458949</v>
      </c>
      <c r="CJ108" s="15">
        <f>SUM(CJ109:CJ114)</f>
        <v>145000</v>
      </c>
      <c r="CK108" s="15">
        <f>SUM(CK109:CK114)</f>
        <v>11486.43</v>
      </c>
      <c r="CL108" s="17">
        <f>SUM(CL109:CL114)</f>
        <v>76546.710000000006</v>
      </c>
      <c r="CM108" s="16">
        <f t="shared" si="395"/>
        <v>7.9216758620689651E-2</v>
      </c>
      <c r="CN108" s="16">
        <f t="shared" si="418"/>
        <v>0.15005778824458949</v>
      </c>
      <c r="CO108" s="15">
        <f>SUM(CO109:CO114)</f>
        <v>0</v>
      </c>
      <c r="CP108" s="15">
        <f>SUM(CP109:CP114)</f>
        <v>0</v>
      </c>
      <c r="CQ108" s="17">
        <f t="shared" ref="CQ108" si="631">SUM(CQ109:CQ114)</f>
        <v>0</v>
      </c>
      <c r="CR108" s="16" t="str">
        <f t="shared" si="397"/>
        <v xml:space="preserve"> </v>
      </c>
      <c r="CS108" s="16" t="str">
        <f t="shared" si="398"/>
        <v xml:space="preserve"> </v>
      </c>
      <c r="CT108" s="15">
        <f>SUM(CT109:CT114)</f>
        <v>0</v>
      </c>
      <c r="CU108" s="15">
        <f>SUM(CU109:CU114)</f>
        <v>0</v>
      </c>
      <c r="CV108" s="17">
        <f t="shared" ref="CV108" si="632">SUM(CV109:CV114)</f>
        <v>0</v>
      </c>
      <c r="CW108" s="43" t="str">
        <f t="shared" si="419"/>
        <v xml:space="preserve"> </v>
      </c>
      <c r="CX108" s="43" t="str">
        <f t="shared" si="420"/>
        <v xml:space="preserve"> </v>
      </c>
      <c r="CY108" s="15">
        <f>SUM(CY109:CY114)</f>
        <v>0</v>
      </c>
      <c r="CZ108" s="15">
        <f>SUM(CZ109:CZ114)</f>
        <v>0</v>
      </c>
      <c r="DA108" s="15">
        <f>SUM(DA109:DA114)</f>
        <v>0</v>
      </c>
      <c r="DB108" s="16" t="str">
        <f t="shared" si="584"/>
        <v xml:space="preserve"> </v>
      </c>
      <c r="DC108" s="16" t="str">
        <f t="shared" si="401"/>
        <v xml:space="preserve"> </v>
      </c>
      <c r="DD108" s="15">
        <f>SUM(DD109:DD114)</f>
        <v>0</v>
      </c>
      <c r="DE108" s="15">
        <f>SUM(DE109:DE114)</f>
        <v>3000</v>
      </c>
      <c r="DF108" s="26">
        <f>SUM(DF109:DF114)</f>
        <v>0</v>
      </c>
      <c r="DG108" s="16" t="str">
        <f t="shared" si="585"/>
        <v xml:space="preserve"> </v>
      </c>
      <c r="DH108" s="16" t="str">
        <f t="shared" si="403"/>
        <v xml:space="preserve"> </v>
      </c>
      <c r="DI108" s="15">
        <f>SUM(DI109:DI114)</f>
        <v>0</v>
      </c>
      <c r="DJ108" s="15">
        <f>SUM(DJ109:DJ114)</f>
        <v>-238429.25</v>
      </c>
      <c r="DK108" s="16">
        <f t="shared" si="404"/>
        <v>0</v>
      </c>
      <c r="DL108" s="15">
        <f>SUM(DL109:DL114)</f>
        <v>60000</v>
      </c>
      <c r="DM108" s="15">
        <f>SUM(DM109:DM114)</f>
        <v>15000</v>
      </c>
      <c r="DN108" s="15">
        <f>SUM(DN109:DN114)</f>
        <v>24000</v>
      </c>
      <c r="DO108" s="16">
        <f t="shared" si="586"/>
        <v>0.25</v>
      </c>
      <c r="DP108" s="16">
        <f t="shared" ref="DP108:DP113" si="633">IF(DM108=0," ",IF(DM108/DN108*100&gt;200,"св.200",DM108/DN108))</f>
        <v>0.625</v>
      </c>
    </row>
    <row r="109" spans="1:120" s="59" customFormat="1" ht="15.75" customHeight="1" outlineLevel="1" x14ac:dyDescent="0.25">
      <c r="A109" s="11">
        <v>87</v>
      </c>
      <c r="B109" s="5" t="s">
        <v>13</v>
      </c>
      <c r="C109" s="18">
        <f t="shared" ref="C109:E114" si="634">H109+AQ109</f>
        <v>9359423.459999999</v>
      </c>
      <c r="D109" s="18">
        <f t="shared" si="634"/>
        <v>4016961.3499999996</v>
      </c>
      <c r="E109" s="18">
        <f t="shared" si="634"/>
        <v>3772155.6300000004</v>
      </c>
      <c r="F109" s="19">
        <f t="shared" si="573"/>
        <v>0.42918897378322063</v>
      </c>
      <c r="G109" s="19">
        <f t="shared" si="360"/>
        <v>1.06489809647647</v>
      </c>
      <c r="H109" s="10">
        <f t="shared" ref="H109:H114" si="635">W109++AG109+M109+AB109+AL109+R109</f>
        <v>8623885.8599999994</v>
      </c>
      <c r="I109" s="14">
        <f t="shared" si="627"/>
        <v>3690551.76</v>
      </c>
      <c r="J109" s="10">
        <f t="shared" ref="J109:J114" si="636">Y109++AI109+O109+AD109+AN109+T109</f>
        <v>3423436.2800000003</v>
      </c>
      <c r="K109" s="19">
        <f t="shared" si="574"/>
        <v>0.42794533924872702</v>
      </c>
      <c r="L109" s="19">
        <f t="shared" si="363"/>
        <v>1.078025544556068</v>
      </c>
      <c r="M109" s="31">
        <v>5897250</v>
      </c>
      <c r="N109" s="31">
        <v>2652156.19</v>
      </c>
      <c r="O109" s="31">
        <v>2601960.6800000002</v>
      </c>
      <c r="P109" s="19">
        <f t="shared" si="575"/>
        <v>0.44972761710966974</v>
      </c>
      <c r="Q109" s="19">
        <f t="shared" si="365"/>
        <v>1.0192914175782239</v>
      </c>
      <c r="R109" s="31">
        <v>1425135.86</v>
      </c>
      <c r="S109" s="31">
        <v>579551.31999999995</v>
      </c>
      <c r="T109" s="31">
        <v>650183.99</v>
      </c>
      <c r="U109" s="19">
        <f t="shared" si="576"/>
        <v>0.40666390922196</v>
      </c>
      <c r="V109" s="19">
        <f t="shared" si="367"/>
        <v>0.89136510420688764</v>
      </c>
      <c r="W109" s="31">
        <v>21500</v>
      </c>
      <c r="X109" s="31">
        <v>77200.800000000003</v>
      </c>
      <c r="Y109" s="31">
        <v>21494</v>
      </c>
      <c r="Z109" s="19" t="str">
        <f t="shared" si="577"/>
        <v>СВ.200</v>
      </c>
      <c r="AA109" s="19" t="str">
        <f t="shared" si="369"/>
        <v>св.200</v>
      </c>
      <c r="AB109" s="31">
        <v>390000</v>
      </c>
      <c r="AC109" s="31">
        <v>111471.57</v>
      </c>
      <c r="AD109" s="31">
        <v>45233.26</v>
      </c>
      <c r="AE109" s="19">
        <f t="shared" si="578"/>
        <v>0.28582453846153849</v>
      </c>
      <c r="AF109" s="19" t="str">
        <f t="shared" si="371"/>
        <v>св.200</v>
      </c>
      <c r="AG109" s="31">
        <v>890000</v>
      </c>
      <c r="AH109" s="31">
        <v>270171.88</v>
      </c>
      <c r="AI109" s="31">
        <v>104564.35</v>
      </c>
      <c r="AJ109" s="19">
        <f t="shared" si="579"/>
        <v>0.30356391011235956</v>
      </c>
      <c r="AK109" s="19" t="str">
        <f>IF(AH109&lt;=0," ",IF(AH109/AI109*100&gt;200,"св.200",AH109/AI109))</f>
        <v>св.200</v>
      </c>
      <c r="AL109" s="31"/>
      <c r="AM109" s="31"/>
      <c r="AN109" s="20"/>
      <c r="AO109" s="19" t="str">
        <f t="shared" si="542"/>
        <v xml:space="preserve"> </v>
      </c>
      <c r="AP109" s="19" t="str">
        <f t="shared" si="374"/>
        <v xml:space="preserve"> </v>
      </c>
      <c r="AQ109" s="6">
        <f>AV109+BA109+BF109+BK109+BP109+BU109+BZ109+CE109+CY109+DD109+DL109+CT109</f>
        <v>735537.6</v>
      </c>
      <c r="AR109" s="6">
        <f t="shared" ref="AR109" si="637">AW109+BB109+BG109+BL109+BQ109+BV109+CA109+CF109+CZ109+DE109+DM109+CU109+DI109</f>
        <v>326409.58999999997</v>
      </c>
      <c r="AS109" s="6">
        <f>AX109+BC109+BH109+BM109+BR109+BW109+CB109+CG109+DA109+DF109+DN109+CV109+DJ109</f>
        <v>348719.35000000003</v>
      </c>
      <c r="AT109" s="19">
        <f t="shared" si="580"/>
        <v>0.4437700941461048</v>
      </c>
      <c r="AU109" s="19">
        <f t="shared" si="377"/>
        <v>0.93602373943401751</v>
      </c>
      <c r="AV109" s="31">
        <v>337700</v>
      </c>
      <c r="AW109" s="31">
        <v>206847.35999999999</v>
      </c>
      <c r="AX109" s="31">
        <v>127087.44</v>
      </c>
      <c r="AY109" s="19">
        <f t="shared" si="581"/>
        <v>0.6125180929819366</v>
      </c>
      <c r="AZ109" s="19">
        <f t="shared" si="379"/>
        <v>1.6275987619232868</v>
      </c>
      <c r="BA109" s="31">
        <v>0</v>
      </c>
      <c r="BB109" s="31">
        <v>0</v>
      </c>
      <c r="BC109" s="20"/>
      <c r="BD109" s="19" t="str">
        <f t="shared" si="381"/>
        <v xml:space="preserve"> </v>
      </c>
      <c r="BE109" s="19" t="str">
        <f t="shared" si="382"/>
        <v xml:space="preserve"> </v>
      </c>
      <c r="BF109" s="31">
        <v>102837.6</v>
      </c>
      <c r="BG109" s="31">
        <v>58235.8</v>
      </c>
      <c r="BH109" s="31">
        <v>59765.2</v>
      </c>
      <c r="BI109" s="19">
        <f t="shared" si="582"/>
        <v>0.56628898379581005</v>
      </c>
      <c r="BJ109" s="19">
        <f t="shared" si="384"/>
        <v>0.97440985724133788</v>
      </c>
      <c r="BK109" s="31"/>
      <c r="BL109" s="31"/>
      <c r="BM109" s="20"/>
      <c r="BN109" s="19"/>
      <c r="BO109" s="19" t="str">
        <f t="shared" si="386"/>
        <v xml:space="preserve"> </v>
      </c>
      <c r="BP109" s="31"/>
      <c r="BQ109" s="31"/>
      <c r="BR109" s="20"/>
      <c r="BS109" s="19" t="str">
        <f t="shared" si="583"/>
        <v xml:space="preserve"> </v>
      </c>
      <c r="BT109" s="19" t="str">
        <f t="shared" si="388"/>
        <v xml:space="preserve"> </v>
      </c>
      <c r="BU109" s="31">
        <v>100000</v>
      </c>
      <c r="BV109" s="31">
        <v>49840</v>
      </c>
      <c r="BW109" s="31">
        <v>61320</v>
      </c>
      <c r="BX109" s="19">
        <f t="shared" si="556"/>
        <v>0.49840000000000001</v>
      </c>
      <c r="BY109" s="19">
        <f t="shared" si="390"/>
        <v>0.81278538812785384</v>
      </c>
      <c r="BZ109" s="31"/>
      <c r="CA109" s="31"/>
      <c r="CB109" s="20">
        <v>140000</v>
      </c>
      <c r="CC109" s="19" t="str">
        <f t="shared" si="624"/>
        <v xml:space="preserve"> </v>
      </c>
      <c r="CD109" s="19">
        <f t="shared" si="391"/>
        <v>0</v>
      </c>
      <c r="CE109" s="18">
        <f t="shared" ref="CE109:CE114" si="638">CJ109+CO109</f>
        <v>145000</v>
      </c>
      <c r="CF109" s="18">
        <f t="shared" ref="CF109:CF114" si="639">CK109+CP109</f>
        <v>11486.43</v>
      </c>
      <c r="CG109" s="31">
        <v>76546.710000000006</v>
      </c>
      <c r="CH109" s="19">
        <f t="shared" ref="CH109:CH117" si="640">IF(CF109&lt;=0," ",IF(CE109&lt;=0," ",IF(CF109/CE109*100&gt;200,"СВ.200",CF109/CE109)))</f>
        <v>7.9216758620689651E-2</v>
      </c>
      <c r="CI109" s="19">
        <f>IF(CG109=0," ",IF(CF109/CG109*100&gt;200,"св.200",CF109/CG109))</f>
        <v>0.15005778824458949</v>
      </c>
      <c r="CJ109" s="31">
        <v>145000</v>
      </c>
      <c r="CK109" s="31">
        <v>11486.43</v>
      </c>
      <c r="CL109" s="31">
        <v>76546.710000000006</v>
      </c>
      <c r="CM109" s="19">
        <f t="shared" si="395"/>
        <v>7.9216758620689651E-2</v>
      </c>
      <c r="CN109" s="19">
        <f t="shared" si="418"/>
        <v>0.15005778824458949</v>
      </c>
      <c r="CO109" s="31"/>
      <c r="CP109" s="31"/>
      <c r="CQ109" s="20"/>
      <c r="CR109" s="19" t="str">
        <f t="shared" si="397"/>
        <v xml:space="preserve"> </v>
      </c>
      <c r="CS109" s="19" t="str">
        <f t="shared" si="398"/>
        <v xml:space="preserve"> </v>
      </c>
      <c r="CT109" s="31"/>
      <c r="CU109" s="31"/>
      <c r="CV109" s="20"/>
      <c r="CW109" s="19" t="str">
        <f t="shared" si="419"/>
        <v xml:space="preserve"> </v>
      </c>
      <c r="CX109" s="19" t="str">
        <f t="shared" si="420"/>
        <v xml:space="preserve"> </v>
      </c>
      <c r="CY109" s="31"/>
      <c r="CZ109" s="31"/>
      <c r="DA109" s="20"/>
      <c r="DB109" s="19" t="str">
        <f t="shared" si="584"/>
        <v xml:space="preserve"> </v>
      </c>
      <c r="DC109" s="19" t="str">
        <f t="shared" si="401"/>
        <v xml:space="preserve"> </v>
      </c>
      <c r="DD109" s="31"/>
      <c r="DE109" s="31"/>
      <c r="DF109" s="25"/>
      <c r="DG109" s="19" t="str">
        <f t="shared" si="585"/>
        <v xml:space="preserve"> </v>
      </c>
      <c r="DH109" s="19" t="str">
        <f t="shared" si="403"/>
        <v xml:space="preserve"> </v>
      </c>
      <c r="DI109" s="31"/>
      <c r="DJ109" s="6">
        <v>-140000</v>
      </c>
      <c r="DK109" s="19">
        <f>IF(DJ109=0," ",IF(DI109/DJ109*100&gt;200,"св.200",DI109/DJ109))</f>
        <v>0</v>
      </c>
      <c r="DL109" s="31">
        <v>50000</v>
      </c>
      <c r="DM109" s="31">
        <v>0</v>
      </c>
      <c r="DN109" s="31">
        <v>24000</v>
      </c>
      <c r="DO109" s="19" t="str">
        <f t="shared" si="586"/>
        <v xml:space="preserve"> </v>
      </c>
      <c r="DP109" s="19" t="str">
        <f t="shared" si="633"/>
        <v xml:space="preserve"> </v>
      </c>
    </row>
    <row r="110" spans="1:120" s="59" customFormat="1" ht="16.5" customHeight="1" outlineLevel="1" x14ac:dyDescent="0.25">
      <c r="A110" s="11">
        <f>A109+1</f>
        <v>88</v>
      </c>
      <c r="B110" s="5" t="s">
        <v>20</v>
      </c>
      <c r="C110" s="18">
        <f t="shared" si="634"/>
        <v>2355439</v>
      </c>
      <c r="D110" s="18">
        <f t="shared" si="634"/>
        <v>687530.05</v>
      </c>
      <c r="E110" s="18">
        <f t="shared" si="634"/>
        <v>870564.65999999992</v>
      </c>
      <c r="F110" s="19">
        <f t="shared" si="573"/>
        <v>0.29189040769045604</v>
      </c>
      <c r="G110" s="19">
        <f t="shared" si="360"/>
        <v>0.78975184910446528</v>
      </c>
      <c r="H110" s="10">
        <f t="shared" si="635"/>
        <v>2355439</v>
      </c>
      <c r="I110" s="14">
        <f t="shared" si="627"/>
        <v>687530.05</v>
      </c>
      <c r="J110" s="10">
        <f t="shared" si="636"/>
        <v>870564.65999999992</v>
      </c>
      <c r="K110" s="19">
        <f t="shared" si="574"/>
        <v>0.29189040769045604</v>
      </c>
      <c r="L110" s="19">
        <f t="shared" si="363"/>
        <v>0.78975184910446528</v>
      </c>
      <c r="M110" s="31">
        <v>996907</v>
      </c>
      <c r="N110" s="31">
        <v>343649.9</v>
      </c>
      <c r="O110" s="31">
        <v>447126.79</v>
      </c>
      <c r="P110" s="19">
        <f t="shared" si="575"/>
        <v>0.34471610691869958</v>
      </c>
      <c r="Q110" s="19">
        <f t="shared" si="365"/>
        <v>0.76857371932466856</v>
      </c>
      <c r="R110" s="31"/>
      <c r="S110" s="31"/>
      <c r="T110" s="20"/>
      <c r="U110" s="19" t="str">
        <f t="shared" si="576"/>
        <v xml:space="preserve"> </v>
      </c>
      <c r="V110" s="19" t="str">
        <f t="shared" ref="V110:V114" si="641">IF(S110=0," ",IF(S110/T110*100&gt;200,"св.200",S110/T110))</f>
        <v xml:space="preserve"> </v>
      </c>
      <c r="W110" s="31">
        <v>8532</v>
      </c>
      <c r="X110" s="31">
        <v>16769.7</v>
      </c>
      <c r="Y110" s="6">
        <v>8385.17</v>
      </c>
      <c r="Z110" s="19">
        <f t="shared" si="577"/>
        <v>1.9655063291139241</v>
      </c>
      <c r="AA110" s="19">
        <f t="shared" si="369"/>
        <v>1.9999236747734395</v>
      </c>
      <c r="AB110" s="31">
        <v>50000</v>
      </c>
      <c r="AC110" s="31">
        <v>61218.81</v>
      </c>
      <c r="AD110" s="31">
        <v>6514.59</v>
      </c>
      <c r="AE110" s="19">
        <f t="shared" si="578"/>
        <v>1.2243762</v>
      </c>
      <c r="AF110" s="19" t="str">
        <f t="shared" si="371"/>
        <v>св.200</v>
      </c>
      <c r="AG110" s="31">
        <v>1300000</v>
      </c>
      <c r="AH110" s="31">
        <v>265891.64</v>
      </c>
      <c r="AI110" s="31">
        <v>408538.11</v>
      </c>
      <c r="AJ110" s="19">
        <f>IF(AH110&lt;=0," ",IF(AG110&lt;=0," ",IF(AH110/AG110*100&gt;200,"СВ.200",AH110/AG110)))</f>
        <v>0.20453203076923079</v>
      </c>
      <c r="AK110" s="19">
        <f t="shared" si="373"/>
        <v>0.65083680932483878</v>
      </c>
      <c r="AL110" s="31"/>
      <c r="AM110" s="31"/>
      <c r="AN110" s="20"/>
      <c r="AO110" s="19" t="str">
        <f t="shared" si="542"/>
        <v xml:space="preserve"> </v>
      </c>
      <c r="AP110" s="19" t="str">
        <f t="shared" si="374"/>
        <v xml:space="preserve"> </v>
      </c>
      <c r="AQ110" s="6">
        <f t="shared" ref="AQ110:AQ114" si="642">AV110+BA110+BF110+BK110+BP110+BU110+BZ110+CE110+CY110+DD110+DL110+CT110</f>
        <v>0</v>
      </c>
      <c r="AR110" s="6">
        <f t="shared" ref="AR110:AR111" si="643">AW110+BB110+BG110+BL110+BQ110+BV110+CA110+CF110+CZ110+DE110+DM110+CU110+DI110</f>
        <v>0</v>
      </c>
      <c r="AS110" s="6">
        <f t="shared" ref="AS110" si="644">AX110+BC110+BH110+BM110+BR110+BW110+CB110+CG110+DA110+DF110+DN110+CV110+DJ110</f>
        <v>0</v>
      </c>
      <c r="AT110" s="19" t="str">
        <f t="shared" si="580"/>
        <v xml:space="preserve"> </v>
      </c>
      <c r="AU110" s="19" t="str">
        <f>IF(AR110=0," ",IF(AR110/AS110*100&gt;200,"св.200",AR110/AS110))</f>
        <v xml:space="preserve"> </v>
      </c>
      <c r="AV110" s="31"/>
      <c r="AW110" s="31"/>
      <c r="AX110" s="6"/>
      <c r="AY110" s="19" t="str">
        <f t="shared" si="581"/>
        <v xml:space="preserve"> </v>
      </c>
      <c r="AZ110" s="19" t="str">
        <f t="shared" si="379"/>
        <v xml:space="preserve"> </v>
      </c>
      <c r="BA110" s="31">
        <v>0</v>
      </c>
      <c r="BB110" s="31">
        <v>0</v>
      </c>
      <c r="BC110" s="20"/>
      <c r="BD110" s="19" t="str">
        <f t="shared" si="381"/>
        <v xml:space="preserve"> </v>
      </c>
      <c r="BE110" s="19" t="str">
        <f t="shared" si="382"/>
        <v xml:space="preserve"> </v>
      </c>
      <c r="BF110" s="31">
        <v>0</v>
      </c>
      <c r="BG110" s="31">
        <v>0</v>
      </c>
      <c r="BH110" s="6"/>
      <c r="BI110" s="19" t="str">
        <f t="shared" si="582"/>
        <v xml:space="preserve"> </v>
      </c>
      <c r="BJ110" s="19" t="str">
        <f>IF(BG110=0," ",IF(BG110/BH110*100&gt;200,"св.200",BG110/BH110))</f>
        <v xml:space="preserve"> </v>
      </c>
      <c r="BK110" s="31"/>
      <c r="BL110" s="31"/>
      <c r="BM110" s="20"/>
      <c r="BN110" s="19"/>
      <c r="BO110" s="19" t="str">
        <f t="shared" si="386"/>
        <v xml:space="preserve"> </v>
      </c>
      <c r="BP110" s="31"/>
      <c r="BQ110" s="31"/>
      <c r="BR110" s="20"/>
      <c r="BS110" s="19" t="str">
        <f t="shared" si="583"/>
        <v xml:space="preserve"> </v>
      </c>
      <c r="BT110" s="19" t="str">
        <f t="shared" si="388"/>
        <v xml:space="preserve"> </v>
      </c>
      <c r="BU110" s="31">
        <v>0</v>
      </c>
      <c r="BV110" s="31">
        <v>0</v>
      </c>
      <c r="BW110" s="6"/>
      <c r="BX110" s="19" t="str">
        <f t="shared" si="556"/>
        <v xml:space="preserve"> </v>
      </c>
      <c r="BY110" s="19" t="str">
        <f t="shared" si="390"/>
        <v xml:space="preserve"> </v>
      </c>
      <c r="BZ110" s="31"/>
      <c r="CA110" s="31"/>
      <c r="CB110" s="20"/>
      <c r="CC110" s="19" t="str">
        <f t="shared" si="624"/>
        <v xml:space="preserve"> </v>
      </c>
      <c r="CD110" s="19" t="str">
        <f t="shared" si="391"/>
        <v xml:space="preserve"> </v>
      </c>
      <c r="CE110" s="18">
        <f t="shared" si="638"/>
        <v>0</v>
      </c>
      <c r="CF110" s="18">
        <f t="shared" si="639"/>
        <v>0</v>
      </c>
      <c r="CG110" s="6"/>
      <c r="CH110" s="19" t="str">
        <f t="shared" si="640"/>
        <v xml:space="preserve"> </v>
      </c>
      <c r="CI110" s="19" t="str">
        <f t="shared" si="417"/>
        <v xml:space="preserve"> </v>
      </c>
      <c r="CJ110" s="31"/>
      <c r="CK110" s="31"/>
      <c r="CL110" s="20"/>
      <c r="CM110" s="19" t="str">
        <f t="shared" si="395"/>
        <v xml:space="preserve"> </v>
      </c>
      <c r="CN110" s="19" t="str">
        <f t="shared" si="418"/>
        <v xml:space="preserve"> </v>
      </c>
      <c r="CO110" s="31"/>
      <c r="CP110" s="31"/>
      <c r="CQ110" s="20"/>
      <c r="CR110" s="19" t="str">
        <f t="shared" si="397"/>
        <v xml:space="preserve"> </v>
      </c>
      <c r="CS110" s="19" t="str">
        <f t="shared" si="398"/>
        <v xml:space="preserve"> </v>
      </c>
      <c r="CT110" s="31"/>
      <c r="CU110" s="31"/>
      <c r="CV110" s="20"/>
      <c r="CW110" s="19" t="str">
        <f t="shared" si="419"/>
        <v xml:space="preserve"> </v>
      </c>
      <c r="CX110" s="19" t="str">
        <f t="shared" si="420"/>
        <v xml:space="preserve"> </v>
      </c>
      <c r="CY110" s="31"/>
      <c r="CZ110" s="31"/>
      <c r="DA110" s="20"/>
      <c r="DB110" s="19" t="str">
        <f t="shared" si="584"/>
        <v xml:space="preserve"> </v>
      </c>
      <c r="DC110" s="19" t="str">
        <f t="shared" si="401"/>
        <v xml:space="preserve"> </v>
      </c>
      <c r="DD110" s="31"/>
      <c r="DE110" s="31"/>
      <c r="DF110" s="25"/>
      <c r="DG110" s="19" t="str">
        <f t="shared" si="585"/>
        <v xml:space="preserve"> </v>
      </c>
      <c r="DH110" s="19" t="str">
        <f t="shared" si="403"/>
        <v xml:space="preserve"> </v>
      </c>
      <c r="DI110" s="31"/>
      <c r="DJ110" s="6"/>
      <c r="DK110" s="19" t="str">
        <f>IF(DJ110=0," ",IF(DI110/DJ110*100&gt;200,"св.200",DI110/DJ110))</f>
        <v xml:space="preserve"> </v>
      </c>
      <c r="DL110" s="31">
        <v>0</v>
      </c>
      <c r="DM110" s="31">
        <v>0</v>
      </c>
      <c r="DN110" s="6"/>
      <c r="DO110" s="19" t="str">
        <f t="shared" si="586"/>
        <v xml:space="preserve"> </v>
      </c>
      <c r="DP110" s="19" t="str">
        <f t="shared" si="633"/>
        <v xml:space="preserve"> </v>
      </c>
    </row>
    <row r="111" spans="1:120" s="59" customFormat="1" ht="15.75" customHeight="1" outlineLevel="1" x14ac:dyDescent="0.25">
      <c r="A111" s="11">
        <f t="shared" ref="A111:A114" si="645">A110+1</f>
        <v>89</v>
      </c>
      <c r="B111" s="5" t="s">
        <v>28</v>
      </c>
      <c r="C111" s="18">
        <f t="shared" si="634"/>
        <v>726439</v>
      </c>
      <c r="D111" s="18">
        <f t="shared" si="634"/>
        <v>296334.40000000002</v>
      </c>
      <c r="E111" s="18">
        <f t="shared" si="634"/>
        <v>506218.75</v>
      </c>
      <c r="F111" s="19">
        <f t="shared" si="573"/>
        <v>0.40792743781652696</v>
      </c>
      <c r="G111" s="19">
        <f t="shared" si="360"/>
        <v>0.58538803629853697</v>
      </c>
      <c r="H111" s="10">
        <f t="shared" si="635"/>
        <v>706439</v>
      </c>
      <c r="I111" s="14">
        <f t="shared" si="627"/>
        <v>278542.40000000002</v>
      </c>
      <c r="J111" s="10">
        <f t="shared" si="636"/>
        <v>229583.75</v>
      </c>
      <c r="K111" s="19">
        <f t="shared" si="574"/>
        <v>0.39429080217824897</v>
      </c>
      <c r="L111" s="19">
        <f t="shared" si="363"/>
        <v>1.2132496311258965</v>
      </c>
      <c r="M111" s="31">
        <v>305189</v>
      </c>
      <c r="N111" s="31">
        <v>177997.2</v>
      </c>
      <c r="O111" s="31">
        <v>133236.29</v>
      </c>
      <c r="P111" s="19">
        <f t="shared" si="575"/>
        <v>0.58323596197765981</v>
      </c>
      <c r="Q111" s="19">
        <f t="shared" si="365"/>
        <v>1.3359513387831499</v>
      </c>
      <c r="R111" s="31"/>
      <c r="S111" s="31"/>
      <c r="T111" s="20"/>
      <c r="U111" s="19" t="str">
        <f t="shared" si="576"/>
        <v xml:space="preserve"> </v>
      </c>
      <c r="V111" s="19" t="str">
        <f t="shared" si="641"/>
        <v xml:space="preserve"> </v>
      </c>
      <c r="W111" s="31">
        <v>20450</v>
      </c>
      <c r="X111" s="31">
        <v>0</v>
      </c>
      <c r="Y111" s="6">
        <v>20097.7</v>
      </c>
      <c r="Z111" s="19" t="str">
        <f t="shared" si="577"/>
        <v xml:space="preserve"> </v>
      </c>
      <c r="AA111" s="19">
        <f t="shared" si="369"/>
        <v>0</v>
      </c>
      <c r="AB111" s="31">
        <v>18500</v>
      </c>
      <c r="AC111" s="31">
        <v>11546.74</v>
      </c>
      <c r="AD111" s="31">
        <v>27622.06</v>
      </c>
      <c r="AE111" s="19">
        <f t="shared" si="578"/>
        <v>0.62414810810810806</v>
      </c>
      <c r="AF111" s="19">
        <f t="shared" si="371"/>
        <v>0.41802602702332842</v>
      </c>
      <c r="AG111" s="31">
        <v>362300</v>
      </c>
      <c r="AH111" s="31">
        <v>88998.46</v>
      </c>
      <c r="AI111" s="31">
        <v>48627.7</v>
      </c>
      <c r="AJ111" s="19">
        <f>IF(AH111&lt;=0," ",IF(AG111&lt;=0," ",IF(AH111/AG111*100&gt;200,"СВ.200",AH111/AG111)))</f>
        <v>0.24564852332321283</v>
      </c>
      <c r="AK111" s="19">
        <f t="shared" si="373"/>
        <v>1.8302008937292944</v>
      </c>
      <c r="AL111" s="31"/>
      <c r="AM111" s="31"/>
      <c r="AN111" s="20"/>
      <c r="AO111" s="19" t="str">
        <f t="shared" si="542"/>
        <v xml:space="preserve"> </v>
      </c>
      <c r="AP111" s="19" t="str">
        <f t="shared" si="374"/>
        <v xml:space="preserve"> </v>
      </c>
      <c r="AQ111" s="6">
        <f t="shared" si="642"/>
        <v>20000</v>
      </c>
      <c r="AR111" s="6">
        <f t="shared" si="643"/>
        <v>17792</v>
      </c>
      <c r="AS111" s="6">
        <f>AX111+BC111+BH111+BM111+BR111+BW111+CB111+CG111+DA111+DF111+DN111+CV111+DJ111+260400</f>
        <v>276635</v>
      </c>
      <c r="AT111" s="19">
        <f t="shared" si="580"/>
        <v>0.88959999999999995</v>
      </c>
      <c r="AU111" s="19">
        <f t="shared" si="377"/>
        <v>6.4315795181376187E-2</v>
      </c>
      <c r="AV111" s="31"/>
      <c r="AW111" s="31"/>
      <c r="AX111" s="6"/>
      <c r="AY111" s="19" t="str">
        <f t="shared" si="581"/>
        <v xml:space="preserve"> </v>
      </c>
      <c r="AZ111" s="19" t="str">
        <f t="shared" si="379"/>
        <v xml:space="preserve"> </v>
      </c>
      <c r="BA111" s="31">
        <v>0</v>
      </c>
      <c r="BB111" s="31">
        <v>0</v>
      </c>
      <c r="BC111" s="20"/>
      <c r="BD111" s="19" t="str">
        <f t="shared" si="381"/>
        <v xml:space="preserve"> </v>
      </c>
      <c r="BE111" s="19" t="str">
        <f t="shared" si="382"/>
        <v xml:space="preserve"> </v>
      </c>
      <c r="BF111" s="31">
        <v>0</v>
      </c>
      <c r="BG111" s="31">
        <v>12642</v>
      </c>
      <c r="BH111" s="31">
        <v>10535</v>
      </c>
      <c r="BI111" s="19" t="str">
        <f t="shared" si="582"/>
        <v xml:space="preserve"> </v>
      </c>
      <c r="BJ111" s="19">
        <f t="shared" si="384"/>
        <v>1.2</v>
      </c>
      <c r="BK111" s="31"/>
      <c r="BL111" s="31"/>
      <c r="BM111" s="20"/>
      <c r="BN111" s="19"/>
      <c r="BO111" s="19" t="str">
        <f t="shared" si="386"/>
        <v xml:space="preserve"> </v>
      </c>
      <c r="BP111" s="31"/>
      <c r="BQ111" s="31"/>
      <c r="BR111" s="20"/>
      <c r="BS111" s="19" t="str">
        <f t="shared" si="583"/>
        <v xml:space="preserve"> </v>
      </c>
      <c r="BT111" s="19" t="str">
        <f t="shared" si="388"/>
        <v xml:space="preserve"> </v>
      </c>
      <c r="BU111" s="31">
        <v>20000</v>
      </c>
      <c r="BV111" s="31">
        <v>5150</v>
      </c>
      <c r="BW111" s="6">
        <v>5700</v>
      </c>
      <c r="BX111" s="19">
        <f t="shared" si="556"/>
        <v>0.25750000000000001</v>
      </c>
      <c r="BY111" s="19">
        <f t="shared" si="390"/>
        <v>0.90350877192982459</v>
      </c>
      <c r="BZ111" s="31"/>
      <c r="CA111" s="31"/>
      <c r="CB111" s="20"/>
      <c r="CC111" s="19" t="str">
        <f t="shared" si="624"/>
        <v xml:space="preserve"> </v>
      </c>
      <c r="CD111" s="19" t="str">
        <f t="shared" si="391"/>
        <v xml:space="preserve"> </v>
      </c>
      <c r="CE111" s="18">
        <f t="shared" si="638"/>
        <v>0</v>
      </c>
      <c r="CF111" s="18">
        <f t="shared" si="639"/>
        <v>0</v>
      </c>
      <c r="CG111" s="6"/>
      <c r="CH111" s="19" t="str">
        <f t="shared" si="640"/>
        <v xml:space="preserve"> </v>
      </c>
      <c r="CI111" s="19" t="str">
        <f t="shared" si="417"/>
        <v xml:space="preserve"> </v>
      </c>
      <c r="CJ111" s="31"/>
      <c r="CK111" s="31"/>
      <c r="CL111" s="20"/>
      <c r="CM111" s="19" t="str">
        <f t="shared" si="395"/>
        <v xml:space="preserve"> </v>
      </c>
      <c r="CN111" s="19" t="str">
        <f t="shared" si="418"/>
        <v xml:space="preserve"> </v>
      </c>
      <c r="CO111" s="31"/>
      <c r="CP111" s="31"/>
      <c r="CQ111" s="20"/>
      <c r="CR111" s="19" t="str">
        <f t="shared" si="397"/>
        <v xml:space="preserve"> </v>
      </c>
      <c r="CS111" s="19" t="str">
        <f t="shared" si="398"/>
        <v xml:space="preserve"> </v>
      </c>
      <c r="CT111" s="31"/>
      <c r="CU111" s="31"/>
      <c r="CV111" s="20"/>
      <c r="CW111" s="19" t="str">
        <f t="shared" si="419"/>
        <v xml:space="preserve"> </v>
      </c>
      <c r="CX111" s="19" t="str">
        <f t="shared" si="420"/>
        <v xml:space="preserve"> </v>
      </c>
      <c r="CY111" s="31"/>
      <c r="CZ111" s="31"/>
      <c r="DA111" s="20"/>
      <c r="DB111" s="19" t="str">
        <f t="shared" si="584"/>
        <v xml:space="preserve"> </v>
      </c>
      <c r="DC111" s="19" t="str">
        <f t="shared" si="401"/>
        <v xml:space="preserve"> </v>
      </c>
      <c r="DD111" s="31"/>
      <c r="DE111" s="31"/>
      <c r="DF111" s="25"/>
      <c r="DG111" s="19" t="str">
        <f t="shared" si="585"/>
        <v xml:space="preserve"> </v>
      </c>
      <c r="DH111" s="19" t="str">
        <f t="shared" si="403"/>
        <v xml:space="preserve"> </v>
      </c>
      <c r="DI111" s="31"/>
      <c r="DJ111" s="6"/>
      <c r="DK111" s="19" t="str">
        <f t="shared" si="404"/>
        <v xml:space="preserve"> </v>
      </c>
      <c r="DL111" s="31">
        <v>0</v>
      </c>
      <c r="DM111" s="31">
        <v>0</v>
      </c>
      <c r="DN111" s="6"/>
      <c r="DO111" s="19" t="str">
        <f t="shared" si="586"/>
        <v xml:space="preserve"> </v>
      </c>
      <c r="DP111" s="19" t="str">
        <f t="shared" si="633"/>
        <v xml:space="preserve"> </v>
      </c>
    </row>
    <row r="112" spans="1:120" s="59" customFormat="1" ht="15.75" customHeight="1" outlineLevel="1" x14ac:dyDescent="0.25">
      <c r="A112" s="11">
        <f t="shared" si="645"/>
        <v>90</v>
      </c>
      <c r="B112" s="5" t="s">
        <v>50</v>
      </c>
      <c r="C112" s="18">
        <f t="shared" si="634"/>
        <v>1461672</v>
      </c>
      <c r="D112" s="18">
        <f t="shared" si="634"/>
        <v>561281.78999999992</v>
      </c>
      <c r="E112" s="18">
        <f t="shared" si="634"/>
        <v>602154.81000000006</v>
      </c>
      <c r="F112" s="19">
        <f t="shared" si="573"/>
        <v>0.3839998234898116</v>
      </c>
      <c r="G112" s="19">
        <f t="shared" si="360"/>
        <v>0.93212207339172437</v>
      </c>
      <c r="H112" s="10">
        <f t="shared" si="635"/>
        <v>1421672</v>
      </c>
      <c r="I112" s="14">
        <f t="shared" si="627"/>
        <v>546281.78999999992</v>
      </c>
      <c r="J112" s="10">
        <f t="shared" si="636"/>
        <v>579756.81000000006</v>
      </c>
      <c r="K112" s="19">
        <f t="shared" si="574"/>
        <v>0.38425304148917605</v>
      </c>
      <c r="L112" s="19">
        <f t="shared" si="363"/>
        <v>0.94226023839202488</v>
      </c>
      <c r="M112" s="31">
        <v>498101</v>
      </c>
      <c r="N112" s="31">
        <v>270605.5</v>
      </c>
      <c r="O112" s="31">
        <v>264778.69</v>
      </c>
      <c r="P112" s="19">
        <f t="shared" si="575"/>
        <v>0.54327435600410356</v>
      </c>
      <c r="Q112" s="19">
        <f t="shared" si="365"/>
        <v>1.0220063404649369</v>
      </c>
      <c r="R112" s="31"/>
      <c r="S112" s="31"/>
      <c r="T112" s="20"/>
      <c r="U112" s="19" t="str">
        <f t="shared" si="576"/>
        <v xml:space="preserve"> </v>
      </c>
      <c r="V112" s="19" t="str">
        <f t="shared" si="641"/>
        <v xml:space="preserve"> </v>
      </c>
      <c r="W112" s="31">
        <v>51171</v>
      </c>
      <c r="X112" s="31">
        <v>29827.8</v>
      </c>
      <c r="Y112" s="31">
        <v>50247.56</v>
      </c>
      <c r="Z112" s="19">
        <f t="shared" si="577"/>
        <v>0.58290437943366358</v>
      </c>
      <c r="AA112" s="19">
        <f t="shared" si="369"/>
        <v>0.59361688408352564</v>
      </c>
      <c r="AB112" s="31">
        <v>55000</v>
      </c>
      <c r="AC112" s="31">
        <v>7719.69</v>
      </c>
      <c r="AD112" s="31">
        <v>5732.06</v>
      </c>
      <c r="AE112" s="19">
        <f t="shared" si="578"/>
        <v>0.14035799999999998</v>
      </c>
      <c r="AF112" s="19">
        <f t="shared" si="371"/>
        <v>1.3467566633984989</v>
      </c>
      <c r="AG112" s="31">
        <v>817400</v>
      </c>
      <c r="AH112" s="31">
        <v>238128.8</v>
      </c>
      <c r="AI112" s="31">
        <v>258998.5</v>
      </c>
      <c r="AJ112" s="19">
        <f>IF(AH112&lt;=0," ",IF(AG112&lt;=0," ",IF(AH112/AG112*100&gt;200,"СВ.200",AH112/AG112)))</f>
        <v>0.29132468803523365</v>
      </c>
      <c r="AK112" s="19">
        <f t="shared" si="373"/>
        <v>0.91942154105139595</v>
      </c>
      <c r="AL112" s="31"/>
      <c r="AM112" s="31"/>
      <c r="AN112" s="20"/>
      <c r="AO112" s="19" t="str">
        <f t="shared" si="542"/>
        <v xml:space="preserve"> </v>
      </c>
      <c r="AP112" s="19" t="str">
        <f t="shared" si="374"/>
        <v xml:space="preserve"> </v>
      </c>
      <c r="AQ112" s="6">
        <f t="shared" si="642"/>
        <v>40000</v>
      </c>
      <c r="AR112" s="6">
        <f t="shared" ref="AR112:AR114" si="646">AW112+BB112+BG112+BL112+BQ112+BV112+CA112+CF112+CZ112+DE112+DM112+CU112+DI112</f>
        <v>15000</v>
      </c>
      <c r="AS112" s="6">
        <f t="shared" ref="AS112:AS114" si="647">AX112+BC112+BH112+BM112+BR112+BW112+CB112+CG112+DA112+DF112+DN112+CV112+DJ112</f>
        <v>22398</v>
      </c>
      <c r="AT112" s="19">
        <f t="shared" si="580"/>
        <v>0.375</v>
      </c>
      <c r="AU112" s="19">
        <f t="shared" si="377"/>
        <v>0.66970265202250201</v>
      </c>
      <c r="AV112" s="31"/>
      <c r="AW112" s="31"/>
      <c r="AX112" s="6"/>
      <c r="AY112" s="19" t="str">
        <f t="shared" si="581"/>
        <v xml:space="preserve"> </v>
      </c>
      <c r="AZ112" s="19" t="str">
        <f t="shared" si="379"/>
        <v xml:space="preserve"> </v>
      </c>
      <c r="BA112" s="31">
        <v>0</v>
      </c>
      <c r="BB112" s="31">
        <v>0</v>
      </c>
      <c r="BC112" s="20"/>
      <c r="BD112" s="19" t="str">
        <f t="shared" si="381"/>
        <v xml:space="preserve"> </v>
      </c>
      <c r="BE112" s="19" t="str">
        <f t="shared" si="382"/>
        <v xml:space="preserve"> </v>
      </c>
      <c r="BF112" s="31">
        <v>0</v>
      </c>
      <c r="BG112" s="31">
        <v>0</v>
      </c>
      <c r="BH112" s="31">
        <v>1458</v>
      </c>
      <c r="BI112" s="19" t="str">
        <f t="shared" si="582"/>
        <v xml:space="preserve"> </v>
      </c>
      <c r="BJ112" s="19">
        <f t="shared" si="384"/>
        <v>0</v>
      </c>
      <c r="BK112" s="31"/>
      <c r="BL112" s="31"/>
      <c r="BM112" s="20"/>
      <c r="BN112" s="19"/>
      <c r="BO112" s="19" t="str">
        <f t="shared" si="386"/>
        <v xml:space="preserve"> </v>
      </c>
      <c r="BP112" s="31"/>
      <c r="BQ112" s="31"/>
      <c r="BR112" s="20"/>
      <c r="BS112" s="19" t="str">
        <f t="shared" si="583"/>
        <v xml:space="preserve"> </v>
      </c>
      <c r="BT112" s="19" t="str">
        <f t="shared" si="388"/>
        <v xml:space="preserve"> </v>
      </c>
      <c r="BU112" s="31">
        <v>30000</v>
      </c>
      <c r="BV112" s="31">
        <v>0</v>
      </c>
      <c r="BW112" s="31">
        <v>20940</v>
      </c>
      <c r="BX112" s="19" t="str">
        <f t="shared" si="556"/>
        <v xml:space="preserve"> </v>
      </c>
      <c r="BY112" s="19">
        <f t="shared" si="390"/>
        <v>0</v>
      </c>
      <c r="BZ112" s="31"/>
      <c r="CA112" s="31"/>
      <c r="CB112" s="20"/>
      <c r="CC112" s="19" t="str">
        <f t="shared" si="624"/>
        <v xml:space="preserve"> </v>
      </c>
      <c r="CD112" s="19" t="str">
        <f>IF(CA112=0," ",IF(CA112/CB112*100&gt;200,"св.200",CA112/CB112))</f>
        <v xml:space="preserve"> </v>
      </c>
      <c r="CE112" s="18">
        <f t="shared" si="638"/>
        <v>0</v>
      </c>
      <c r="CF112" s="18">
        <f t="shared" si="639"/>
        <v>0</v>
      </c>
      <c r="CG112" s="6"/>
      <c r="CH112" s="19" t="str">
        <f t="shared" si="640"/>
        <v xml:space="preserve"> </v>
      </c>
      <c r="CI112" s="19" t="str">
        <f t="shared" si="417"/>
        <v xml:space="preserve"> </v>
      </c>
      <c r="CJ112" s="31"/>
      <c r="CK112" s="31"/>
      <c r="CL112" s="20"/>
      <c r="CM112" s="19" t="str">
        <f t="shared" si="395"/>
        <v xml:space="preserve"> </v>
      </c>
      <c r="CN112" s="19" t="str">
        <f t="shared" si="418"/>
        <v xml:space="preserve"> </v>
      </c>
      <c r="CO112" s="31"/>
      <c r="CP112" s="31"/>
      <c r="CQ112" s="20"/>
      <c r="CR112" s="19" t="str">
        <f t="shared" si="397"/>
        <v xml:space="preserve"> </v>
      </c>
      <c r="CS112" s="19" t="str">
        <f t="shared" si="398"/>
        <v xml:space="preserve"> </v>
      </c>
      <c r="CT112" s="31"/>
      <c r="CU112" s="31"/>
      <c r="CV112" s="20"/>
      <c r="CW112" s="19" t="str">
        <f t="shared" si="419"/>
        <v xml:space="preserve"> </v>
      </c>
      <c r="CX112" s="19" t="str">
        <f t="shared" si="420"/>
        <v xml:space="preserve"> </v>
      </c>
      <c r="CY112" s="31"/>
      <c r="CZ112" s="31"/>
      <c r="DA112" s="20"/>
      <c r="DB112" s="19" t="str">
        <f t="shared" si="584"/>
        <v xml:space="preserve"> </v>
      </c>
      <c r="DC112" s="19" t="str">
        <f t="shared" si="401"/>
        <v xml:space="preserve"> </v>
      </c>
      <c r="DD112" s="31"/>
      <c r="DE112" s="31"/>
      <c r="DF112" s="25"/>
      <c r="DG112" s="19" t="str">
        <f t="shared" si="585"/>
        <v xml:space="preserve"> </v>
      </c>
      <c r="DH112" s="19" t="str">
        <f t="shared" si="403"/>
        <v xml:space="preserve"> </v>
      </c>
      <c r="DI112" s="31"/>
      <c r="DJ112" s="6"/>
      <c r="DK112" s="19" t="str">
        <f t="shared" si="404"/>
        <v xml:space="preserve"> </v>
      </c>
      <c r="DL112" s="31">
        <v>10000</v>
      </c>
      <c r="DM112" s="31">
        <v>15000</v>
      </c>
      <c r="DN112" s="6"/>
      <c r="DO112" s="19">
        <f t="shared" si="586"/>
        <v>1.5</v>
      </c>
      <c r="DP112" s="19" t="e">
        <f t="shared" si="633"/>
        <v>#DIV/0!</v>
      </c>
    </row>
    <row r="113" spans="1:120" s="59" customFormat="1" ht="15.75" customHeight="1" outlineLevel="1" x14ac:dyDescent="0.25">
      <c r="A113" s="11">
        <f t="shared" si="645"/>
        <v>91</v>
      </c>
      <c r="B113" s="5" t="s">
        <v>12</v>
      </c>
      <c r="C113" s="18">
        <f t="shared" si="634"/>
        <v>322792.3</v>
      </c>
      <c r="D113" s="18">
        <f t="shared" si="634"/>
        <v>166002.48000000001</v>
      </c>
      <c r="E113" s="18">
        <f t="shared" si="634"/>
        <v>134742.38</v>
      </c>
      <c r="F113" s="19">
        <f t="shared" si="573"/>
        <v>0.51427025985440178</v>
      </c>
      <c r="G113" s="19">
        <f t="shared" si="360"/>
        <v>1.2319990191653138</v>
      </c>
      <c r="H113" s="10">
        <f t="shared" si="635"/>
        <v>212430</v>
      </c>
      <c r="I113" s="14">
        <f t="shared" si="627"/>
        <v>95670.180000000008</v>
      </c>
      <c r="J113" s="10">
        <f t="shared" si="636"/>
        <v>132092.38</v>
      </c>
      <c r="K113" s="19">
        <f t="shared" si="574"/>
        <v>0.45036096596525915</v>
      </c>
      <c r="L113" s="19">
        <f t="shared" si="363"/>
        <v>0.72426721359702961</v>
      </c>
      <c r="M113" s="31">
        <v>146590</v>
      </c>
      <c r="N113" s="31">
        <v>71090.41</v>
      </c>
      <c r="O113" s="31">
        <v>74528.72</v>
      </c>
      <c r="P113" s="19">
        <f t="shared" si="575"/>
        <v>0.48496084316801968</v>
      </c>
      <c r="Q113" s="19">
        <f t="shared" si="365"/>
        <v>0.95386597274178331</v>
      </c>
      <c r="R113" s="31"/>
      <c r="S113" s="31"/>
      <c r="T113" s="20"/>
      <c r="U113" s="19" t="str">
        <f t="shared" si="576"/>
        <v xml:space="preserve"> </v>
      </c>
      <c r="V113" s="19" t="str">
        <f t="shared" si="641"/>
        <v xml:space="preserve"> </v>
      </c>
      <c r="W113" s="31">
        <v>840</v>
      </c>
      <c r="X113" s="31">
        <v>0</v>
      </c>
      <c r="Y113" s="6">
        <v>801.35</v>
      </c>
      <c r="Z113" s="19" t="str">
        <f t="shared" si="577"/>
        <v xml:space="preserve"> </v>
      </c>
      <c r="AA113" s="19" t="str">
        <f>IF(X113=0," ",IF(X113/Y113*100&gt;200,"св.200",X113/Y113))</f>
        <v xml:space="preserve"> </v>
      </c>
      <c r="AB113" s="31">
        <v>50000</v>
      </c>
      <c r="AC113" s="31">
        <v>18381.88</v>
      </c>
      <c r="AD113" s="31">
        <v>5538.41</v>
      </c>
      <c r="AE113" s="19">
        <f t="shared" si="578"/>
        <v>0.36763760000000001</v>
      </c>
      <c r="AF113" s="19" t="str">
        <f t="shared" si="371"/>
        <v>св.200</v>
      </c>
      <c r="AG113" s="31">
        <v>15000</v>
      </c>
      <c r="AH113" s="31">
        <v>6197.89</v>
      </c>
      <c r="AI113" s="31">
        <v>51223.9</v>
      </c>
      <c r="AJ113" s="19">
        <f>IF(AH113&lt;=0," ",IF(AG113&lt;=0," ",IF(AH113/AG113*100&gt;200,"СВ.200",AH113/AG113)))</f>
        <v>0.41319266666666671</v>
      </c>
      <c r="AK113" s="19">
        <f t="shared" si="373"/>
        <v>0.12099605848051398</v>
      </c>
      <c r="AL113" s="31"/>
      <c r="AM113" s="31"/>
      <c r="AN113" s="20"/>
      <c r="AO113" s="19" t="str">
        <f t="shared" si="542"/>
        <v xml:space="preserve"> </v>
      </c>
      <c r="AP113" s="19" t="str">
        <f t="shared" si="374"/>
        <v xml:space="preserve"> </v>
      </c>
      <c r="AQ113" s="6">
        <f t="shared" si="642"/>
        <v>110362.3</v>
      </c>
      <c r="AR113" s="6">
        <f t="shared" si="646"/>
        <v>70332.3</v>
      </c>
      <c r="AS113" s="6">
        <f t="shared" si="647"/>
        <v>2650</v>
      </c>
      <c r="AT113" s="19">
        <f t="shared" si="580"/>
        <v>0.63728555856483604</v>
      </c>
      <c r="AU113" s="19" t="str">
        <f t="shared" si="377"/>
        <v>св.200</v>
      </c>
      <c r="AV113" s="31"/>
      <c r="AW113" s="31"/>
      <c r="AX113" s="6"/>
      <c r="AY113" s="19" t="str">
        <f t="shared" si="581"/>
        <v xml:space="preserve"> </v>
      </c>
      <c r="AZ113" s="19" t="str">
        <f t="shared" si="379"/>
        <v xml:space="preserve"> </v>
      </c>
      <c r="BA113" s="31">
        <v>0</v>
      </c>
      <c r="BB113" s="31">
        <v>0</v>
      </c>
      <c r="BC113" s="20"/>
      <c r="BD113" s="19" t="str">
        <f t="shared" si="381"/>
        <v xml:space="preserve"> </v>
      </c>
      <c r="BE113" s="19" t="str">
        <f t="shared" si="382"/>
        <v xml:space="preserve"> </v>
      </c>
      <c r="BF113" s="31">
        <v>70332.3</v>
      </c>
      <c r="BG113" s="31">
        <v>70332.3</v>
      </c>
      <c r="BH113" s="31"/>
      <c r="BI113" s="19">
        <f t="shared" si="582"/>
        <v>1</v>
      </c>
      <c r="BJ113" s="19" t="str">
        <f t="shared" si="384"/>
        <v xml:space="preserve"> </v>
      </c>
      <c r="BK113" s="31"/>
      <c r="BL113" s="31"/>
      <c r="BM113" s="20"/>
      <c r="BN113" s="19"/>
      <c r="BO113" s="19" t="str">
        <f t="shared" si="386"/>
        <v xml:space="preserve"> </v>
      </c>
      <c r="BP113" s="31"/>
      <c r="BQ113" s="31"/>
      <c r="BR113" s="20"/>
      <c r="BS113" s="19" t="str">
        <f t="shared" si="583"/>
        <v xml:space="preserve"> </v>
      </c>
      <c r="BT113" s="19" t="str">
        <f t="shared" si="388"/>
        <v xml:space="preserve"> </v>
      </c>
      <c r="BU113" s="31"/>
      <c r="BV113" s="31"/>
      <c r="BW113" s="31">
        <v>2650</v>
      </c>
      <c r="BX113" s="19" t="str">
        <f t="shared" si="556"/>
        <v xml:space="preserve"> </v>
      </c>
      <c r="BY113" s="19">
        <f t="shared" si="390"/>
        <v>0</v>
      </c>
      <c r="BZ113" s="31">
        <v>40030</v>
      </c>
      <c r="CA113" s="31">
        <v>0</v>
      </c>
      <c r="CB113" s="6"/>
      <c r="CC113" s="19" t="str">
        <f t="shared" si="624"/>
        <v xml:space="preserve"> </v>
      </c>
      <c r="CD113" s="19" t="str">
        <f t="shared" si="391"/>
        <v xml:space="preserve"> </v>
      </c>
      <c r="CE113" s="18">
        <f t="shared" si="638"/>
        <v>0</v>
      </c>
      <c r="CF113" s="18">
        <f t="shared" si="639"/>
        <v>0</v>
      </c>
      <c r="CG113" s="6"/>
      <c r="CH113" s="19" t="str">
        <f t="shared" si="640"/>
        <v xml:space="preserve"> </v>
      </c>
      <c r="CI113" s="19" t="str">
        <f t="shared" si="417"/>
        <v xml:space="preserve"> </v>
      </c>
      <c r="CJ113" s="31"/>
      <c r="CK113" s="31"/>
      <c r="CL113" s="20"/>
      <c r="CM113" s="19" t="str">
        <f t="shared" si="395"/>
        <v xml:space="preserve"> </v>
      </c>
      <c r="CN113" s="19" t="str">
        <f t="shared" si="418"/>
        <v xml:space="preserve"> </v>
      </c>
      <c r="CO113" s="31"/>
      <c r="CP113" s="31"/>
      <c r="CQ113" s="20"/>
      <c r="CR113" s="19" t="str">
        <f t="shared" si="397"/>
        <v xml:space="preserve"> </v>
      </c>
      <c r="CS113" s="19" t="str">
        <f t="shared" si="398"/>
        <v xml:space="preserve"> </v>
      </c>
      <c r="CT113" s="31"/>
      <c r="CU113" s="31"/>
      <c r="CV113" s="20"/>
      <c r="CW113" s="19" t="str">
        <f t="shared" si="419"/>
        <v xml:space="preserve"> </v>
      </c>
      <c r="CX113" s="19" t="str">
        <f t="shared" si="420"/>
        <v xml:space="preserve"> </v>
      </c>
      <c r="CY113" s="31"/>
      <c r="CZ113" s="31"/>
      <c r="DA113" s="20"/>
      <c r="DB113" s="19" t="str">
        <f t="shared" si="584"/>
        <v xml:space="preserve"> </v>
      </c>
      <c r="DC113" s="19" t="str">
        <f t="shared" si="401"/>
        <v xml:space="preserve"> </v>
      </c>
      <c r="DD113" s="31"/>
      <c r="DE113" s="31"/>
      <c r="DF113" s="25"/>
      <c r="DG113" s="19" t="str">
        <f>IF(DE113&lt;=0," ",IF(DF113&lt;=0," ",IF(DE113/DF113*100&gt;200,"СВ.200",DE113/DF113)))</f>
        <v xml:space="preserve"> </v>
      </c>
      <c r="DH113" s="19" t="str">
        <f t="shared" si="403"/>
        <v xml:space="preserve"> </v>
      </c>
      <c r="DI113" s="31"/>
      <c r="DJ113" s="6"/>
      <c r="DK113" s="19" t="str">
        <f t="shared" si="404"/>
        <v xml:space="preserve"> </v>
      </c>
      <c r="DL113" s="31"/>
      <c r="DM113" s="31"/>
      <c r="DN113" s="6"/>
      <c r="DO113" s="19" t="str">
        <f t="shared" si="586"/>
        <v xml:space="preserve"> </v>
      </c>
      <c r="DP113" s="19" t="str">
        <f t="shared" si="633"/>
        <v xml:space="preserve"> </v>
      </c>
    </row>
    <row r="114" spans="1:120" s="59" customFormat="1" ht="16.5" customHeight="1" outlineLevel="1" x14ac:dyDescent="0.25">
      <c r="A114" s="11">
        <f t="shared" si="645"/>
        <v>92</v>
      </c>
      <c r="B114" s="5" t="s">
        <v>96</v>
      </c>
      <c r="C114" s="18">
        <f t="shared" si="634"/>
        <v>3587797</v>
      </c>
      <c r="D114" s="18">
        <f t="shared" si="634"/>
        <v>1795116.6099999999</v>
      </c>
      <c r="E114" s="18">
        <f t="shared" si="634"/>
        <v>1521450.48</v>
      </c>
      <c r="F114" s="19">
        <f t="shared" si="573"/>
        <v>0.50033951474958027</v>
      </c>
      <c r="G114" s="19">
        <f t="shared" si="360"/>
        <v>1.179871861488387</v>
      </c>
      <c r="H114" s="10">
        <f t="shared" si="635"/>
        <v>2644281</v>
      </c>
      <c r="I114" s="14">
        <f t="shared" si="627"/>
        <v>1048623.47</v>
      </c>
      <c r="J114" s="10">
        <f t="shared" si="636"/>
        <v>1426968.11</v>
      </c>
      <c r="K114" s="19">
        <f t="shared" si="574"/>
        <v>0.39656279722162657</v>
      </c>
      <c r="L114" s="19">
        <f t="shared" si="363"/>
        <v>0.73486118060479988</v>
      </c>
      <c r="M114" s="31">
        <v>843673</v>
      </c>
      <c r="N114" s="31">
        <v>250826.57</v>
      </c>
      <c r="O114" s="31">
        <v>305896.53999999998</v>
      </c>
      <c r="P114" s="19">
        <f t="shared" si="575"/>
        <v>0.29730306647243659</v>
      </c>
      <c r="Q114" s="19">
        <f t="shared" si="365"/>
        <v>0.81997190945670728</v>
      </c>
      <c r="R114" s="31"/>
      <c r="S114" s="31"/>
      <c r="T114" s="20"/>
      <c r="U114" s="19" t="str">
        <f t="shared" si="576"/>
        <v xml:space="preserve"> </v>
      </c>
      <c r="V114" s="19" t="str">
        <f t="shared" si="641"/>
        <v xml:space="preserve"> </v>
      </c>
      <c r="W114" s="31">
        <v>608</v>
      </c>
      <c r="X114" s="31">
        <v>1104.79</v>
      </c>
      <c r="Y114" s="6">
        <v>597.54999999999995</v>
      </c>
      <c r="Z114" s="19">
        <f t="shared" si="577"/>
        <v>1.8170888157894736</v>
      </c>
      <c r="AA114" s="19">
        <f t="shared" si="369"/>
        <v>1.8488662036649655</v>
      </c>
      <c r="AB114" s="31">
        <v>100000</v>
      </c>
      <c r="AC114" s="31">
        <v>24401.49</v>
      </c>
      <c r="AD114" s="31">
        <v>9366.09</v>
      </c>
      <c r="AE114" s="19">
        <f t="shared" si="578"/>
        <v>0.24401490000000001</v>
      </c>
      <c r="AF114" s="19" t="str">
        <f t="shared" si="371"/>
        <v>св.200</v>
      </c>
      <c r="AG114" s="31">
        <v>1700000</v>
      </c>
      <c r="AH114" s="31">
        <v>772290.62</v>
      </c>
      <c r="AI114" s="31">
        <v>1111107.93</v>
      </c>
      <c r="AJ114" s="19">
        <f t="shared" si="579"/>
        <v>0.45428859999999999</v>
      </c>
      <c r="AK114" s="19">
        <f t="shared" si="373"/>
        <v>0.69506354796693781</v>
      </c>
      <c r="AL114" s="31"/>
      <c r="AM114" s="31"/>
      <c r="AN114" s="20"/>
      <c r="AO114" s="19" t="str">
        <f t="shared" si="542"/>
        <v xml:space="preserve"> </v>
      </c>
      <c r="AP114" s="19" t="str">
        <f t="shared" si="374"/>
        <v xml:space="preserve"> </v>
      </c>
      <c r="AQ114" s="6">
        <f t="shared" si="642"/>
        <v>943516</v>
      </c>
      <c r="AR114" s="6">
        <f t="shared" si="646"/>
        <v>746493.14</v>
      </c>
      <c r="AS114" s="6">
        <f t="shared" si="647"/>
        <v>94482.37</v>
      </c>
      <c r="AT114" s="19">
        <f t="shared" si="580"/>
        <v>0.79118227989774415</v>
      </c>
      <c r="AU114" s="19" t="str">
        <f t="shared" si="377"/>
        <v>св.200</v>
      </c>
      <c r="AV114" s="31"/>
      <c r="AW114" s="31"/>
      <c r="AX114" s="6"/>
      <c r="AY114" s="19" t="str">
        <f t="shared" si="581"/>
        <v xml:space="preserve"> </v>
      </c>
      <c r="AZ114" s="19" t="str">
        <f t="shared" si="379"/>
        <v xml:space="preserve"> </v>
      </c>
      <c r="BA114" s="31">
        <v>11000</v>
      </c>
      <c r="BB114" s="31">
        <v>6358.97</v>
      </c>
      <c r="BC114" s="20"/>
      <c r="BD114" s="19">
        <f t="shared" si="381"/>
        <v>0.57808818181818189</v>
      </c>
      <c r="BE114" s="19" t="str">
        <f t="shared" si="382"/>
        <v xml:space="preserve"> </v>
      </c>
      <c r="BF114" s="31">
        <v>224066</v>
      </c>
      <c r="BG114" s="31">
        <v>28684.17</v>
      </c>
      <c r="BH114" s="31">
        <v>94482.37</v>
      </c>
      <c r="BI114" s="19">
        <f t="shared" si="582"/>
        <v>0.12801661117706389</v>
      </c>
      <c r="BJ114" s="19">
        <f t="shared" si="384"/>
        <v>0.30359282901138063</v>
      </c>
      <c r="BK114" s="31"/>
      <c r="BL114" s="31"/>
      <c r="BM114" s="20"/>
      <c r="BN114" s="19"/>
      <c r="BO114" s="19" t="str">
        <f t="shared" si="386"/>
        <v xml:space="preserve"> </v>
      </c>
      <c r="BP114" s="31"/>
      <c r="BQ114" s="31"/>
      <c r="BR114" s="20"/>
      <c r="BS114" s="19" t="str">
        <f t="shared" si="583"/>
        <v xml:space="preserve"> </v>
      </c>
      <c r="BT114" s="19" t="str">
        <f t="shared" si="388"/>
        <v xml:space="preserve"> </v>
      </c>
      <c r="BU114" s="31"/>
      <c r="BV114" s="31"/>
      <c r="BW114" s="20"/>
      <c r="BX114" s="19" t="str">
        <f t="shared" si="556"/>
        <v xml:space="preserve"> </v>
      </c>
      <c r="BY114" s="19" t="str">
        <f t="shared" si="390"/>
        <v xml:space="preserve"> </v>
      </c>
      <c r="BZ114" s="31">
        <v>708450</v>
      </c>
      <c r="CA114" s="31">
        <v>708450</v>
      </c>
      <c r="CB114" s="20">
        <v>98429.25</v>
      </c>
      <c r="CC114" s="19">
        <f t="shared" si="624"/>
        <v>1</v>
      </c>
      <c r="CD114" s="19" t="str">
        <f t="shared" si="391"/>
        <v>св.200</v>
      </c>
      <c r="CE114" s="18">
        <f t="shared" si="638"/>
        <v>0</v>
      </c>
      <c r="CF114" s="18">
        <f t="shared" si="639"/>
        <v>0</v>
      </c>
      <c r="CG114" s="6"/>
      <c r="CH114" s="19" t="str">
        <f t="shared" si="640"/>
        <v xml:space="preserve"> </v>
      </c>
      <c r="CI114" s="19" t="str">
        <f t="shared" si="417"/>
        <v xml:space="preserve"> </v>
      </c>
      <c r="CJ114" s="31"/>
      <c r="CK114" s="31"/>
      <c r="CL114" s="20"/>
      <c r="CM114" s="19" t="str">
        <f t="shared" si="395"/>
        <v xml:space="preserve"> </v>
      </c>
      <c r="CN114" s="19" t="str">
        <f t="shared" si="418"/>
        <v xml:space="preserve"> </v>
      </c>
      <c r="CO114" s="31"/>
      <c r="CP114" s="31"/>
      <c r="CQ114" s="20"/>
      <c r="CR114" s="19" t="str">
        <f t="shared" si="397"/>
        <v xml:space="preserve"> </v>
      </c>
      <c r="CS114" s="19" t="str">
        <f t="shared" si="398"/>
        <v xml:space="preserve"> </v>
      </c>
      <c r="CT114" s="31"/>
      <c r="CU114" s="31"/>
      <c r="CV114" s="20"/>
      <c r="CW114" s="19" t="str">
        <f t="shared" si="419"/>
        <v xml:space="preserve"> </v>
      </c>
      <c r="CX114" s="19" t="str">
        <f t="shared" si="420"/>
        <v xml:space="preserve"> </v>
      </c>
      <c r="CY114" s="31"/>
      <c r="CZ114" s="31"/>
      <c r="DA114" s="20"/>
      <c r="DB114" s="19" t="str">
        <f t="shared" si="584"/>
        <v xml:space="preserve"> </v>
      </c>
      <c r="DC114" s="19" t="str">
        <f t="shared" si="401"/>
        <v xml:space="preserve"> </v>
      </c>
      <c r="DD114" s="31">
        <v>0</v>
      </c>
      <c r="DE114" s="31">
        <v>3000</v>
      </c>
      <c r="DF114" s="25"/>
      <c r="DG114" s="19" t="str">
        <f>IF(DE114&lt;=0," ",IF(DF114&lt;=0," ",IF(DE114/DF114*100&gt;200,"СВ.200",DE114/DF114)))</f>
        <v xml:space="preserve"> </v>
      </c>
      <c r="DH114" s="19" t="str">
        <f t="shared" si="403"/>
        <v xml:space="preserve"> </v>
      </c>
      <c r="DI114" s="31"/>
      <c r="DJ114" s="6">
        <v>-98429.25</v>
      </c>
      <c r="DK114" s="19">
        <f t="shared" si="404"/>
        <v>0</v>
      </c>
      <c r="DL114" s="31"/>
      <c r="DM114" s="31"/>
      <c r="DN114" s="6"/>
      <c r="DO114" s="19" t="str">
        <f t="shared" si="586"/>
        <v xml:space="preserve"> </v>
      </c>
      <c r="DP114" s="19" t="str">
        <f t="shared" si="406"/>
        <v xml:space="preserve"> </v>
      </c>
    </row>
    <row r="115" spans="1:120" s="58" customFormat="1" ht="32.1" customHeight="1" x14ac:dyDescent="0.25">
      <c r="A115" s="12"/>
      <c r="B115" s="4" t="s">
        <v>154</v>
      </c>
      <c r="C115" s="24">
        <f>SUM(C116:C121)</f>
        <v>161325727.81</v>
      </c>
      <c r="D115" s="24">
        <f t="shared" ref="D115:E115" si="648">SUM(D116:D121)</f>
        <v>75257343.859999999</v>
      </c>
      <c r="E115" s="24">
        <f t="shared" si="648"/>
        <v>83478514.620000005</v>
      </c>
      <c r="F115" s="16">
        <f t="shared" si="573"/>
        <v>0.46649313089499089</v>
      </c>
      <c r="G115" s="16">
        <f t="shared" si="360"/>
        <v>0.90151752462986023</v>
      </c>
      <c r="H115" s="15">
        <f t="shared" ref="H115:J115" si="649">SUM(H116:H121)</f>
        <v>154513120.97</v>
      </c>
      <c r="I115" s="42">
        <f>SUM(I116:I121)</f>
        <v>71593633.149999991</v>
      </c>
      <c r="J115" s="15">
        <f t="shared" si="649"/>
        <v>79107946.750000015</v>
      </c>
      <c r="K115" s="16">
        <f t="shared" si="574"/>
        <v>0.46334986116745702</v>
      </c>
      <c r="L115" s="16">
        <f t="shared" si="363"/>
        <v>0.90501189945243998</v>
      </c>
      <c r="M115" s="15">
        <f>SUM(M116:M121)</f>
        <v>123595440</v>
      </c>
      <c r="N115" s="15">
        <f>SUM(N116:N121)</f>
        <v>60333655.409999996</v>
      </c>
      <c r="O115" s="15">
        <f>SUM(O116:O121)</f>
        <v>59307711.079999998</v>
      </c>
      <c r="P115" s="16">
        <f t="shared" si="575"/>
        <v>0.48815438021014362</v>
      </c>
      <c r="Q115" s="16">
        <f t="shared" si="365"/>
        <v>1.0172986667554258</v>
      </c>
      <c r="R115" s="15">
        <f>SUM(R116:R121)</f>
        <v>3225180.97</v>
      </c>
      <c r="S115" s="15">
        <f>SUM(S116:S121)</f>
        <v>1311564.71</v>
      </c>
      <c r="T115" s="15">
        <f>SUM(T116:T121)</f>
        <v>1471809.56</v>
      </c>
      <c r="U115" s="16">
        <f t="shared" si="576"/>
        <v>0.40666391194786189</v>
      </c>
      <c r="V115" s="16">
        <f t="shared" si="367"/>
        <v>0.89112392366849413</v>
      </c>
      <c r="W115" s="15">
        <f>SUM(W116:W121)</f>
        <v>99200</v>
      </c>
      <c r="X115" s="15">
        <f>SUM(X116:X121)</f>
        <v>75</v>
      </c>
      <c r="Y115" s="15">
        <f>SUM(Y116:Y121)</f>
        <v>23355.09</v>
      </c>
      <c r="Z115" s="16">
        <f t="shared" si="577"/>
        <v>7.5604838709677417E-4</v>
      </c>
      <c r="AA115" s="16">
        <f t="shared" si="369"/>
        <v>3.2112914144197262E-3</v>
      </c>
      <c r="AB115" s="15">
        <f>SUM(AB116:AB121)</f>
        <v>8762800</v>
      </c>
      <c r="AC115" s="15">
        <f>SUM(AC116:AC121)</f>
        <v>596191.35</v>
      </c>
      <c r="AD115" s="15">
        <f>SUM(AD116:AD121)</f>
        <v>945449.5</v>
      </c>
      <c r="AE115" s="16">
        <f t="shared" si="578"/>
        <v>6.8036626420778748E-2</v>
      </c>
      <c r="AF115" s="16">
        <f t="shared" si="371"/>
        <v>0.6305903699774551</v>
      </c>
      <c r="AG115" s="15">
        <f>SUM(AG116:AG121)</f>
        <v>18825500</v>
      </c>
      <c r="AH115" s="15">
        <f>SUM(AH116:AH121)</f>
        <v>9351546.6799999997</v>
      </c>
      <c r="AI115" s="15">
        <f>SUM(AI116:AI121)</f>
        <v>17357041.52</v>
      </c>
      <c r="AJ115" s="16">
        <f t="shared" si="579"/>
        <v>0.49674891397306842</v>
      </c>
      <c r="AK115" s="16">
        <f t="shared" si="373"/>
        <v>0.53877538226917832</v>
      </c>
      <c r="AL115" s="15">
        <f>SUM(AL116:AL121)</f>
        <v>5000</v>
      </c>
      <c r="AM115" s="15">
        <f>SUM(AM116:AM121)</f>
        <v>600</v>
      </c>
      <c r="AN115" s="15">
        <f>SUM(AN116:AN121)</f>
        <v>2580</v>
      </c>
      <c r="AO115" s="16">
        <f t="shared" si="542"/>
        <v>0.12</v>
      </c>
      <c r="AP115" s="16">
        <f t="shared" si="374"/>
        <v>0.23255813953488372</v>
      </c>
      <c r="AQ115" s="15">
        <f>SUM(AQ116:AQ121)</f>
        <v>6812606.8399999999</v>
      </c>
      <c r="AR115" s="15">
        <f t="shared" ref="AR115:AS115" si="650">SUM(AR116:AR121)</f>
        <v>3663710.71</v>
      </c>
      <c r="AS115" s="15">
        <f t="shared" si="650"/>
        <v>4370567.87</v>
      </c>
      <c r="AT115" s="16">
        <f t="shared" si="580"/>
        <v>0.53778396376679793</v>
      </c>
      <c r="AU115" s="16">
        <f t="shared" si="377"/>
        <v>0.83826880601673393</v>
      </c>
      <c r="AV115" s="15">
        <f>SUM(AV116:AV121)</f>
        <v>1150000</v>
      </c>
      <c r="AW115" s="15">
        <f>SUM(AW116:AW121)</f>
        <v>427786.83</v>
      </c>
      <c r="AX115" s="15">
        <f>SUM(AX116:AX121)</f>
        <v>586906.97</v>
      </c>
      <c r="AY115" s="16">
        <f t="shared" si="581"/>
        <v>0.37198854782608698</v>
      </c>
      <c r="AZ115" s="16">
        <f t="shared" si="379"/>
        <v>0.72888354009494905</v>
      </c>
      <c r="BA115" s="15">
        <f>SUM(BA116:BA121)</f>
        <v>0</v>
      </c>
      <c r="BB115" s="15">
        <f>SUM(BB116:BB121)</f>
        <v>0</v>
      </c>
      <c r="BC115" s="17">
        <f t="shared" ref="BC115" si="651">SUM(BC116:BC121)</f>
        <v>0</v>
      </c>
      <c r="BD115" s="16" t="str">
        <f t="shared" si="381"/>
        <v xml:space="preserve"> </v>
      </c>
      <c r="BE115" s="16" t="str">
        <f t="shared" si="382"/>
        <v xml:space="preserve"> </v>
      </c>
      <c r="BF115" s="15">
        <f>SUM(BF116:BF121)</f>
        <v>545000</v>
      </c>
      <c r="BG115" s="15">
        <f>SUM(BG116:BG121)</f>
        <v>259810.56</v>
      </c>
      <c r="BH115" s="17">
        <f>SUM(BH116:BH121)</f>
        <v>208209.73</v>
      </c>
      <c r="BI115" s="16">
        <f t="shared" si="582"/>
        <v>0.47671662385321101</v>
      </c>
      <c r="BJ115" s="16">
        <f t="shared" si="384"/>
        <v>1.2478310211535262</v>
      </c>
      <c r="BK115" s="15">
        <f>SUM(BK116:BK121)</f>
        <v>0</v>
      </c>
      <c r="BL115" s="15">
        <f>SUM(BL116:BL121)</f>
        <v>0</v>
      </c>
      <c r="BM115" s="17">
        <f>SUM(BM116:BM121)</f>
        <v>0</v>
      </c>
      <c r="BN115" s="16" t="str">
        <f t="shared" ref="BN115:BN143" si="652">IF(BL115&lt;=0," ",IF(BK115&lt;=0," ",IF(BL115/BK115*100&gt;200,"СВ.200",BL115/BK115)))</f>
        <v xml:space="preserve"> </v>
      </c>
      <c r="BO115" s="16" t="str">
        <f t="shared" si="386"/>
        <v xml:space="preserve"> </v>
      </c>
      <c r="BP115" s="15">
        <f>SUM(BP116:BP121)</f>
        <v>2486605.5299999998</v>
      </c>
      <c r="BQ115" s="15">
        <f>SUM(BQ116:BQ121)</f>
        <v>1203114.7600000002</v>
      </c>
      <c r="BR115" s="15">
        <f>SUM(BR116:BR121)</f>
        <v>1123684.0999999999</v>
      </c>
      <c r="BS115" s="16">
        <f t="shared" si="583"/>
        <v>0.48383820653692522</v>
      </c>
      <c r="BT115" s="16">
        <f t="shared" si="388"/>
        <v>1.0706877137444593</v>
      </c>
      <c r="BU115" s="15">
        <f>SUM(BU116:BU121)</f>
        <v>1545207.05</v>
      </c>
      <c r="BV115" s="15">
        <f>SUM(BV116:BV121)</f>
        <v>1216485.6900000002</v>
      </c>
      <c r="BW115" s="15">
        <f>SUM(BW116:BW121)</f>
        <v>1485546.18</v>
      </c>
      <c r="BX115" s="16">
        <f t="shared" si="556"/>
        <v>0.78726387509039653</v>
      </c>
      <c r="BY115" s="16">
        <f t="shared" si="390"/>
        <v>0.81888110001400305</v>
      </c>
      <c r="BZ115" s="15">
        <f>SUM(BZ116:BZ121)</f>
        <v>0</v>
      </c>
      <c r="CA115" s="15">
        <f>SUM(CA116:CA121)</f>
        <v>0</v>
      </c>
      <c r="CB115" s="15">
        <f>SUM(CB116:CB121)</f>
        <v>0</v>
      </c>
      <c r="CC115" s="16" t="str">
        <f t="shared" si="624"/>
        <v xml:space="preserve"> </v>
      </c>
      <c r="CD115" s="16" t="str">
        <f t="shared" si="391"/>
        <v xml:space="preserve"> </v>
      </c>
      <c r="CE115" s="24">
        <f>SUM(CE116:CE121)</f>
        <v>800000</v>
      </c>
      <c r="CF115" s="24">
        <f t="shared" ref="CF115" si="653">SUM(CF116:CF121)</f>
        <v>323407.59999999998</v>
      </c>
      <c r="CG115" s="34">
        <f>SUM(CG116:CG121)</f>
        <v>667670.48</v>
      </c>
      <c r="CH115" s="16">
        <f t="shared" si="640"/>
        <v>0.40425949999999999</v>
      </c>
      <c r="CI115" s="16">
        <f t="shared" si="417"/>
        <v>0.48438205625026282</v>
      </c>
      <c r="CJ115" s="15">
        <f>SUM(CJ116:CJ121)</f>
        <v>800000</v>
      </c>
      <c r="CK115" s="15">
        <f>SUM(CK116:CK121)</f>
        <v>323407.59999999998</v>
      </c>
      <c r="CL115" s="17">
        <f>SUM(CL116:CL121)</f>
        <v>667670.48</v>
      </c>
      <c r="CM115" s="16">
        <f t="shared" si="395"/>
        <v>0.40425949999999999</v>
      </c>
      <c r="CN115" s="16">
        <f t="shared" si="418"/>
        <v>0.48438205625026282</v>
      </c>
      <c r="CO115" s="15">
        <f>SUM(CO116:CO121)</f>
        <v>0</v>
      </c>
      <c r="CP115" s="15">
        <f>SUM(CP116:CP121)</f>
        <v>0</v>
      </c>
      <c r="CQ115" s="17">
        <f t="shared" ref="CQ115" si="654">SUM(CQ116:CQ121)</f>
        <v>0</v>
      </c>
      <c r="CR115" s="16" t="str">
        <f t="shared" si="397"/>
        <v xml:space="preserve"> </v>
      </c>
      <c r="CS115" s="16" t="str">
        <f>IF(CP115=0," ",IF(CP115/CQ115*100&gt;200,"св.200",CP115/CQ115))</f>
        <v xml:space="preserve"> </v>
      </c>
      <c r="CT115" s="15">
        <f>SUM(CT116:CT121)</f>
        <v>120000</v>
      </c>
      <c r="CU115" s="15">
        <f>SUM(CU116:CU121)</f>
        <v>67311.009999999995</v>
      </c>
      <c r="CV115" s="17">
        <f t="shared" ref="CV115" si="655">SUM(CV116:CV121)</f>
        <v>140444.18</v>
      </c>
      <c r="CW115" s="43">
        <f t="shared" si="419"/>
        <v>0.56092508333333324</v>
      </c>
      <c r="CX115" s="43">
        <f t="shared" si="420"/>
        <v>0.47927233438936379</v>
      </c>
      <c r="CY115" s="15">
        <f>SUM(CY116:CY121)</f>
        <v>0</v>
      </c>
      <c r="CZ115" s="15">
        <f>SUM(CZ116:CZ121)</f>
        <v>0</v>
      </c>
      <c r="DA115" s="15">
        <f>SUM(DA116:DA121)</f>
        <v>0</v>
      </c>
      <c r="DB115" s="16" t="str">
        <f t="shared" si="584"/>
        <v xml:space="preserve"> </v>
      </c>
      <c r="DC115" s="16" t="str">
        <f t="shared" si="401"/>
        <v xml:space="preserve"> </v>
      </c>
      <c r="DD115" s="15">
        <f>SUM(DD116:DD121)</f>
        <v>165794.26</v>
      </c>
      <c r="DE115" s="15">
        <f>SUM(DE116:DE121)</f>
        <v>165794.26</v>
      </c>
      <c r="DF115" s="26">
        <f>SUM(DF116:DF121)</f>
        <v>155842.14000000001</v>
      </c>
      <c r="DG115" s="16">
        <f t="shared" si="585"/>
        <v>1</v>
      </c>
      <c r="DH115" s="16">
        <f>IF(DE115&lt;=0," ",IF(DE115/DF115*100&gt;200,"св.200",DE115/DF115))</f>
        <v>1.0638602626991647</v>
      </c>
      <c r="DI115" s="15">
        <f>SUM(DI116:DI121)</f>
        <v>0</v>
      </c>
      <c r="DJ115" s="15">
        <f>SUM(DJ116:DJ121)</f>
        <v>2264.09</v>
      </c>
      <c r="DK115" s="16">
        <f t="shared" si="404"/>
        <v>0</v>
      </c>
      <c r="DL115" s="15">
        <f>SUM(DL116:DL121)</f>
        <v>0</v>
      </c>
      <c r="DM115" s="15">
        <f>SUM(DM116:DM121)</f>
        <v>0</v>
      </c>
      <c r="DN115" s="15">
        <f>SUM(DN116:DN121)</f>
        <v>0</v>
      </c>
      <c r="DO115" s="16" t="str">
        <f t="shared" si="586"/>
        <v xml:space="preserve"> </v>
      </c>
      <c r="DP115" s="16" t="str">
        <f t="shared" si="406"/>
        <v xml:space="preserve"> </v>
      </c>
    </row>
    <row r="116" spans="1:120" s="59" customFormat="1" ht="16.5" customHeight="1" outlineLevel="1" x14ac:dyDescent="0.25">
      <c r="A116" s="11">
        <v>93</v>
      </c>
      <c r="B116" s="5" t="s">
        <v>14</v>
      </c>
      <c r="C116" s="18">
        <f t="shared" ref="C116:E121" si="656">H116+AQ116</f>
        <v>152230787.81</v>
      </c>
      <c r="D116" s="18">
        <f t="shared" si="656"/>
        <v>71494620.390000001</v>
      </c>
      <c r="E116" s="18">
        <f t="shared" si="656"/>
        <v>79448637.530000001</v>
      </c>
      <c r="F116" s="19">
        <f t="shared" si="573"/>
        <v>0.46964626156459749</v>
      </c>
      <c r="G116" s="19">
        <f t="shared" si="360"/>
        <v>0.89988478862212651</v>
      </c>
      <c r="H116" s="10">
        <f t="shared" ref="H116:J121" si="657">W116++AG116+M116+AB116+AL116+R116</f>
        <v>146884180.97</v>
      </c>
      <c r="I116" s="14">
        <f t="shared" si="657"/>
        <v>68613375.379999995</v>
      </c>
      <c r="J116" s="10">
        <f t="shared" si="657"/>
        <v>75833010.5</v>
      </c>
      <c r="K116" s="19">
        <f t="shared" si="574"/>
        <v>0.46712569676930538</v>
      </c>
      <c r="L116" s="19">
        <f t="shared" si="363"/>
        <v>0.90479561509693718</v>
      </c>
      <c r="M116" s="31">
        <v>121410500</v>
      </c>
      <c r="N116" s="31">
        <v>59165788.420000002</v>
      </c>
      <c r="O116" s="31">
        <v>58085175.609999999</v>
      </c>
      <c r="P116" s="19">
        <f t="shared" si="575"/>
        <v>0.48732019405240901</v>
      </c>
      <c r="Q116" s="19">
        <f t="shared" si="365"/>
        <v>1.0186039346296469</v>
      </c>
      <c r="R116" s="31">
        <v>3225180.97</v>
      </c>
      <c r="S116" s="31">
        <v>1311564.71</v>
      </c>
      <c r="T116" s="31">
        <v>1471809.56</v>
      </c>
      <c r="U116" s="19">
        <f t="shared" si="576"/>
        <v>0.40666391194786189</v>
      </c>
      <c r="V116" s="19">
        <f t="shared" si="367"/>
        <v>0.89112392366849413</v>
      </c>
      <c r="W116" s="31">
        <v>0</v>
      </c>
      <c r="X116" s="31">
        <v>0</v>
      </c>
      <c r="Y116" s="6"/>
      <c r="Z116" s="19" t="str">
        <f t="shared" si="577"/>
        <v xml:space="preserve"> </v>
      </c>
      <c r="AA116" s="19" t="str">
        <f t="shared" si="369"/>
        <v xml:space="preserve"> </v>
      </c>
      <c r="AB116" s="31">
        <v>7700000</v>
      </c>
      <c r="AC116" s="31">
        <v>533559.72</v>
      </c>
      <c r="AD116" s="31">
        <v>872697.32</v>
      </c>
      <c r="AE116" s="19">
        <f t="shared" si="578"/>
        <v>6.9293470129870124E-2</v>
      </c>
      <c r="AF116" s="19">
        <f t="shared" si="371"/>
        <v>0.61139149596563447</v>
      </c>
      <c r="AG116" s="31">
        <v>14548500</v>
      </c>
      <c r="AH116" s="31">
        <v>7602462.5300000003</v>
      </c>
      <c r="AI116" s="31">
        <v>15403328.01</v>
      </c>
      <c r="AJ116" s="19">
        <f t="shared" si="579"/>
        <v>0.5225598879609582</v>
      </c>
      <c r="AK116" s="19">
        <f t="shared" si="373"/>
        <v>0.49355973754921034</v>
      </c>
      <c r="AL116" s="31">
        <v>0</v>
      </c>
      <c r="AM116" s="31">
        <v>0</v>
      </c>
      <c r="AN116" s="6"/>
      <c r="AO116" s="19" t="str">
        <f t="shared" si="542"/>
        <v xml:space="preserve"> </v>
      </c>
      <c r="AP116" s="19" t="str">
        <f t="shared" si="374"/>
        <v xml:space="preserve"> </v>
      </c>
      <c r="AQ116" s="6">
        <f>AV116+BA116+BF116+BK116+BP116+BU116+BZ116+CE116+CY116+DD116+DL116+CT116</f>
        <v>5346606.84</v>
      </c>
      <c r="AR116" s="6">
        <f>AW116+BB116+BG116+BL116+BQ116+BV116+CA116+CF116+CZ116+DE116+DM116+CU116+DI116</f>
        <v>2881245.01</v>
      </c>
      <c r="AS116" s="6">
        <f t="shared" ref="AS116" si="658">AX116+BC116+BH116+BM116+BR116+BW116+CB116+CG116+DA116+DF116+DN116+CV116+DJ116</f>
        <v>3615627.0300000003</v>
      </c>
      <c r="AT116" s="19">
        <f t="shared" si="580"/>
        <v>0.53889225376444549</v>
      </c>
      <c r="AU116" s="19">
        <f t="shared" si="377"/>
        <v>0.79688667721902706</v>
      </c>
      <c r="AV116" s="31">
        <v>1150000</v>
      </c>
      <c r="AW116" s="31">
        <v>427786.83</v>
      </c>
      <c r="AX116" s="31">
        <v>586906.97</v>
      </c>
      <c r="AY116" s="19">
        <f t="shared" si="581"/>
        <v>0.37198854782608698</v>
      </c>
      <c r="AZ116" s="19">
        <f t="shared" si="379"/>
        <v>0.72888354009494905</v>
      </c>
      <c r="BA116" s="31"/>
      <c r="BB116" s="31"/>
      <c r="BC116" s="20"/>
      <c r="BD116" s="19" t="str">
        <f t="shared" si="381"/>
        <v xml:space="preserve"> </v>
      </c>
      <c r="BE116" s="19" t="str">
        <f t="shared" si="382"/>
        <v xml:space="preserve"> </v>
      </c>
      <c r="BF116" s="31">
        <v>0</v>
      </c>
      <c r="BG116" s="31">
        <v>0</v>
      </c>
      <c r="BH116" s="20"/>
      <c r="BI116" s="19" t="str">
        <f t="shared" si="582"/>
        <v xml:space="preserve"> </v>
      </c>
      <c r="BJ116" s="19" t="str">
        <f t="shared" si="384"/>
        <v xml:space="preserve"> </v>
      </c>
      <c r="BK116" s="31"/>
      <c r="BL116" s="31"/>
      <c r="BM116" s="20"/>
      <c r="BN116" s="19" t="str">
        <f t="shared" si="652"/>
        <v xml:space="preserve"> </v>
      </c>
      <c r="BO116" s="19" t="str">
        <f t="shared" si="386"/>
        <v xml:space="preserve"> </v>
      </c>
      <c r="BP116" s="31">
        <v>2239605.5299999998</v>
      </c>
      <c r="BQ116" s="31">
        <v>1098788.26</v>
      </c>
      <c r="BR116" s="31">
        <v>993322.23</v>
      </c>
      <c r="BS116" s="19">
        <f t="shared" si="583"/>
        <v>0.49061687215962541</v>
      </c>
      <c r="BT116" s="19">
        <f t="shared" si="388"/>
        <v>1.1061750425136463</v>
      </c>
      <c r="BU116" s="31">
        <v>871207.05</v>
      </c>
      <c r="BV116" s="31">
        <v>798157.05</v>
      </c>
      <c r="BW116" s="31">
        <v>1072341.03</v>
      </c>
      <c r="BX116" s="19">
        <f t="shared" si="556"/>
        <v>0.91615081627266448</v>
      </c>
      <c r="BY116" s="19">
        <f t="shared" si="390"/>
        <v>0.7443127024618279</v>
      </c>
      <c r="BZ116" s="31"/>
      <c r="CA116" s="31"/>
      <c r="CB116" s="20"/>
      <c r="CC116" s="19" t="str">
        <f t="shared" si="624"/>
        <v xml:space="preserve"> </v>
      </c>
      <c r="CD116" s="19" t="str">
        <f t="shared" si="391"/>
        <v xml:space="preserve"> </v>
      </c>
      <c r="CE116" s="18">
        <f t="shared" ref="CE116:CE121" si="659">CJ116+CO116</f>
        <v>800000</v>
      </c>
      <c r="CF116" s="18">
        <f t="shared" ref="CF116:CF121" si="660">CK116+CP116</f>
        <v>323407.59999999998</v>
      </c>
      <c r="CG116" s="31">
        <v>667670.48</v>
      </c>
      <c r="CH116" s="19">
        <f t="shared" si="640"/>
        <v>0.40425949999999999</v>
      </c>
      <c r="CI116" s="19">
        <f t="shared" si="417"/>
        <v>0.48438205625026282</v>
      </c>
      <c r="CJ116" s="31">
        <v>800000</v>
      </c>
      <c r="CK116" s="31">
        <v>323407.59999999998</v>
      </c>
      <c r="CL116" s="31">
        <v>667670.48</v>
      </c>
      <c r="CM116" s="19">
        <f t="shared" si="395"/>
        <v>0.40425949999999999</v>
      </c>
      <c r="CN116" s="19">
        <f t="shared" si="418"/>
        <v>0.48438205625026282</v>
      </c>
      <c r="CO116" s="31"/>
      <c r="CP116" s="31"/>
      <c r="CQ116" s="20"/>
      <c r="CR116" s="19" t="str">
        <f t="shared" si="397"/>
        <v xml:space="preserve"> </v>
      </c>
      <c r="CS116" s="19" t="str">
        <f t="shared" si="398"/>
        <v xml:space="preserve"> </v>
      </c>
      <c r="CT116" s="31">
        <v>120000</v>
      </c>
      <c r="CU116" s="31">
        <v>67311.009999999995</v>
      </c>
      <c r="CV116" s="31">
        <v>140444.18</v>
      </c>
      <c r="CW116" s="19">
        <f t="shared" si="419"/>
        <v>0.56092508333333324</v>
      </c>
      <c r="CX116" s="19">
        <f t="shared" si="420"/>
        <v>0.47927233438936379</v>
      </c>
      <c r="CY116" s="31"/>
      <c r="CZ116" s="31"/>
      <c r="DA116" s="20"/>
      <c r="DB116" s="19" t="str">
        <f t="shared" si="584"/>
        <v xml:space="preserve"> </v>
      </c>
      <c r="DC116" s="19" t="str">
        <f t="shared" si="401"/>
        <v xml:space="preserve"> </v>
      </c>
      <c r="DD116" s="31">
        <v>165794.26</v>
      </c>
      <c r="DE116" s="31">
        <v>165794.26</v>
      </c>
      <c r="DF116" s="31">
        <v>154942.14000000001</v>
      </c>
      <c r="DG116" s="19">
        <f>IF(DE116&lt;=0," ",IF(DF116&lt;=0," ",IF(DE116/DF116*100&gt;200,"СВ.200",DE116/DF116)))</f>
        <v>1.0700398226073293</v>
      </c>
      <c r="DH116" s="19">
        <f>IF(DE116&lt;=0," ",IF(DE116/DF116*100&gt;200,"св.200",DE116/DF116))</f>
        <v>1.0700398226073293</v>
      </c>
      <c r="DI116" s="31"/>
      <c r="DJ116" s="20"/>
      <c r="DK116" s="19" t="str">
        <f t="shared" si="404"/>
        <v xml:space="preserve"> </v>
      </c>
      <c r="DL116" s="31"/>
      <c r="DM116" s="31"/>
      <c r="DN116" s="6"/>
      <c r="DO116" s="19" t="str">
        <f t="shared" si="586"/>
        <v xml:space="preserve"> </v>
      </c>
      <c r="DP116" s="19" t="str">
        <f t="shared" si="406"/>
        <v xml:space="preserve"> </v>
      </c>
    </row>
    <row r="117" spans="1:120" s="59" customFormat="1" ht="16.5" customHeight="1" outlineLevel="1" x14ac:dyDescent="0.25">
      <c r="A117" s="11">
        <f>A116+1</f>
        <v>94</v>
      </c>
      <c r="B117" s="5" t="s">
        <v>55</v>
      </c>
      <c r="C117" s="18">
        <f t="shared" si="656"/>
        <v>1531074</v>
      </c>
      <c r="D117" s="18">
        <f t="shared" si="656"/>
        <v>839610.91999999993</v>
      </c>
      <c r="E117" s="18">
        <f t="shared" si="656"/>
        <v>753713.35000000009</v>
      </c>
      <c r="F117" s="19">
        <f t="shared" si="573"/>
        <v>0.5483803656779489</v>
      </c>
      <c r="G117" s="19">
        <f t="shared" si="360"/>
        <v>1.113965833297234</v>
      </c>
      <c r="H117" s="10">
        <f t="shared" si="657"/>
        <v>1026074</v>
      </c>
      <c r="I117" s="14">
        <f t="shared" si="657"/>
        <v>593930.49999999988</v>
      </c>
      <c r="J117" s="10">
        <f t="shared" si="657"/>
        <v>548728.04</v>
      </c>
      <c r="K117" s="19">
        <f t="shared" si="574"/>
        <v>0.57883788108849843</v>
      </c>
      <c r="L117" s="19">
        <f t="shared" si="363"/>
        <v>1.0823767999900276</v>
      </c>
      <c r="M117" s="31">
        <v>412074</v>
      </c>
      <c r="N117" s="31">
        <v>250260.43</v>
      </c>
      <c r="O117" s="31">
        <v>227600.22</v>
      </c>
      <c r="P117" s="19">
        <f t="shared" si="575"/>
        <v>0.60731914656105457</v>
      </c>
      <c r="Q117" s="19">
        <f t="shared" si="365"/>
        <v>1.0995614591233698</v>
      </c>
      <c r="R117" s="31"/>
      <c r="S117" s="31"/>
      <c r="T117" s="20"/>
      <c r="U117" s="19" t="str">
        <f t="shared" si="576"/>
        <v xml:space="preserve"> </v>
      </c>
      <c r="V117" s="19" t="str">
        <f t="shared" ref="V117:V121" si="661">IF(S117=0," ",IF(S117/T117*100&gt;200,"св.200",S117/T117))</f>
        <v xml:space="preserve"> </v>
      </c>
      <c r="W117" s="31">
        <v>0</v>
      </c>
      <c r="X117" s="31">
        <v>0</v>
      </c>
      <c r="Y117" s="6"/>
      <c r="Z117" s="19" t="str">
        <f t="shared" si="577"/>
        <v xml:space="preserve"> </v>
      </c>
      <c r="AA117" s="19" t="str">
        <f t="shared" si="369"/>
        <v xml:space="preserve"> </v>
      </c>
      <c r="AB117" s="31">
        <v>53000</v>
      </c>
      <c r="AC117" s="31">
        <v>-6464.65</v>
      </c>
      <c r="AD117" s="31">
        <v>3220.17</v>
      </c>
      <c r="AE117" s="19" t="str">
        <f t="shared" si="578"/>
        <v xml:space="preserve"> </v>
      </c>
      <c r="AF117" s="19">
        <f t="shared" si="371"/>
        <v>-2.0075492908759474</v>
      </c>
      <c r="AG117" s="31">
        <v>560000</v>
      </c>
      <c r="AH117" s="31">
        <v>350134.72</v>
      </c>
      <c r="AI117" s="31">
        <v>317497.65000000002</v>
      </c>
      <c r="AJ117" s="19">
        <f t="shared" si="579"/>
        <v>0.62524057142857137</v>
      </c>
      <c r="AK117" s="19">
        <f t="shared" si="373"/>
        <v>1.1027946821023713</v>
      </c>
      <c r="AL117" s="31">
        <v>1000</v>
      </c>
      <c r="AM117" s="31">
        <v>0</v>
      </c>
      <c r="AN117" s="31">
        <v>410</v>
      </c>
      <c r="AO117" s="19" t="str">
        <f t="shared" si="542"/>
        <v xml:space="preserve"> </v>
      </c>
      <c r="AP117" s="19">
        <f t="shared" si="374"/>
        <v>0</v>
      </c>
      <c r="AQ117" s="6">
        <f t="shared" ref="AQ117:AQ121" si="662">AV117+BA117+BF117+BK117+BP117+BU117+BZ117+CE117+CY117+DD117+DL117+CT117</f>
        <v>505000</v>
      </c>
      <c r="AR117" s="6">
        <f t="shared" ref="AR117:AR121" si="663">AW117+BB117+BG117+BL117+BQ117+BV117+CA117+CF117+CZ117+DE117+DM117+CU117+DI117</f>
        <v>245680.41999999998</v>
      </c>
      <c r="AS117" s="6">
        <f t="shared" ref="AS117:AS121" si="664">AX117+BC117+BH117+BM117+BR117+BW117+CB117+CG117+DA117+DF117+DN117+CV117+DJ117</f>
        <v>204985.31</v>
      </c>
      <c r="AT117" s="19">
        <f t="shared" si="580"/>
        <v>0.48649588118811876</v>
      </c>
      <c r="AU117" s="19">
        <f t="shared" si="377"/>
        <v>1.19852695785859</v>
      </c>
      <c r="AV117" s="31"/>
      <c r="AW117" s="31"/>
      <c r="AX117" s="6"/>
      <c r="AY117" s="19" t="str">
        <f t="shared" si="581"/>
        <v xml:space="preserve"> </v>
      </c>
      <c r="AZ117" s="19" t="str">
        <f t="shared" si="379"/>
        <v xml:space="preserve"> </v>
      </c>
      <c r="BA117" s="31"/>
      <c r="BB117" s="31"/>
      <c r="BC117" s="20"/>
      <c r="BD117" s="19" t="str">
        <f t="shared" si="381"/>
        <v xml:space="preserve"> </v>
      </c>
      <c r="BE117" s="19" t="str">
        <f t="shared" si="382"/>
        <v xml:space="preserve"> </v>
      </c>
      <c r="BF117" s="31">
        <v>255000</v>
      </c>
      <c r="BG117" s="31">
        <v>93166.2</v>
      </c>
      <c r="BH117" s="31">
        <v>69149.320000000007</v>
      </c>
      <c r="BI117" s="19">
        <f t="shared" si="582"/>
        <v>0.36535764705882351</v>
      </c>
      <c r="BJ117" s="19">
        <f t="shared" si="384"/>
        <v>1.347319105957947</v>
      </c>
      <c r="BK117" s="31"/>
      <c r="BL117" s="31"/>
      <c r="BM117" s="20"/>
      <c r="BN117" s="19" t="str">
        <f t="shared" si="652"/>
        <v xml:space="preserve"> </v>
      </c>
      <c r="BO117" s="19" t="str">
        <f t="shared" si="386"/>
        <v xml:space="preserve"> </v>
      </c>
      <c r="BP117" s="31">
        <v>50000</v>
      </c>
      <c r="BQ117" s="31">
        <v>25801.8</v>
      </c>
      <c r="BR117" s="31">
        <v>36125.93</v>
      </c>
      <c r="BS117" s="19">
        <f t="shared" si="583"/>
        <v>0.51603599999999994</v>
      </c>
      <c r="BT117" s="19">
        <f t="shared" si="388"/>
        <v>0.71421829140453963</v>
      </c>
      <c r="BU117" s="31">
        <v>200000</v>
      </c>
      <c r="BV117" s="31">
        <v>126712.42</v>
      </c>
      <c r="BW117" s="31">
        <v>98810.06</v>
      </c>
      <c r="BX117" s="19">
        <f t="shared" si="556"/>
        <v>0.63356210000000002</v>
      </c>
      <c r="BY117" s="19">
        <f t="shared" si="390"/>
        <v>1.2823837977631023</v>
      </c>
      <c r="BZ117" s="31"/>
      <c r="CA117" s="31"/>
      <c r="CB117" s="20"/>
      <c r="CC117" s="19" t="str">
        <f t="shared" si="624"/>
        <v xml:space="preserve"> </v>
      </c>
      <c r="CD117" s="19" t="str">
        <f t="shared" si="391"/>
        <v xml:space="preserve"> </v>
      </c>
      <c r="CE117" s="18">
        <f t="shared" si="659"/>
        <v>0</v>
      </c>
      <c r="CF117" s="18">
        <f t="shared" si="660"/>
        <v>0</v>
      </c>
      <c r="CG117" s="6"/>
      <c r="CH117" s="19" t="str">
        <f t="shared" si="640"/>
        <v xml:space="preserve"> </v>
      </c>
      <c r="CI117" s="19" t="str">
        <f t="shared" si="417"/>
        <v xml:space="preserve"> </v>
      </c>
      <c r="CJ117" s="31"/>
      <c r="CK117" s="31"/>
      <c r="CL117" s="20"/>
      <c r="CM117" s="19" t="str">
        <f t="shared" si="395"/>
        <v xml:space="preserve"> </v>
      </c>
      <c r="CN117" s="19" t="str">
        <f t="shared" si="418"/>
        <v xml:space="preserve"> </v>
      </c>
      <c r="CO117" s="31"/>
      <c r="CP117" s="31"/>
      <c r="CQ117" s="20"/>
      <c r="CR117" s="19" t="str">
        <f t="shared" si="397"/>
        <v xml:space="preserve"> </v>
      </c>
      <c r="CS117" s="19" t="str">
        <f t="shared" si="398"/>
        <v xml:space="preserve"> </v>
      </c>
      <c r="CT117" s="31"/>
      <c r="CU117" s="31"/>
      <c r="CV117" s="20"/>
      <c r="CW117" s="19" t="str">
        <f t="shared" si="419"/>
        <v xml:space="preserve"> </v>
      </c>
      <c r="CX117" s="19" t="str">
        <f t="shared" si="420"/>
        <v xml:space="preserve"> </v>
      </c>
      <c r="CY117" s="31"/>
      <c r="CZ117" s="31"/>
      <c r="DA117" s="20"/>
      <c r="DB117" s="19" t="str">
        <f t="shared" si="584"/>
        <v xml:space="preserve"> </v>
      </c>
      <c r="DC117" s="19" t="str">
        <f t="shared" si="401"/>
        <v xml:space="preserve"> </v>
      </c>
      <c r="DD117" s="31"/>
      <c r="DE117" s="31"/>
      <c r="DF117" s="25">
        <v>900</v>
      </c>
      <c r="DG117" s="19" t="str">
        <f>IF(DE117&lt;=0," ",IF(DF117&lt;=0," ",IF(DE117/DF117*100&gt;200,"СВ.200",DE117/DF117)))</f>
        <v xml:space="preserve"> </v>
      </c>
      <c r="DH117" s="19">
        <f t="shared" si="403"/>
        <v>0</v>
      </c>
      <c r="DI117" s="31"/>
      <c r="DJ117" s="20"/>
      <c r="DK117" s="19" t="str">
        <f t="shared" si="404"/>
        <v xml:space="preserve"> </v>
      </c>
      <c r="DL117" s="31"/>
      <c r="DM117" s="31"/>
      <c r="DN117" s="6"/>
      <c r="DO117" s="19" t="str">
        <f t="shared" si="586"/>
        <v xml:space="preserve"> </v>
      </c>
      <c r="DP117" s="19" t="str">
        <f t="shared" si="406"/>
        <v xml:space="preserve"> </v>
      </c>
    </row>
    <row r="118" spans="1:120" s="59" customFormat="1" ht="16.5" customHeight="1" outlineLevel="1" x14ac:dyDescent="0.25">
      <c r="A118" s="11">
        <f t="shared" ref="A118:A121" si="665">A117+1</f>
        <v>95</v>
      </c>
      <c r="B118" s="5" t="s">
        <v>21</v>
      </c>
      <c r="C118" s="18">
        <f t="shared" si="656"/>
        <v>1891210</v>
      </c>
      <c r="D118" s="18">
        <f t="shared" si="656"/>
        <v>671397.82</v>
      </c>
      <c r="E118" s="18">
        <f t="shared" si="656"/>
        <v>830406.06</v>
      </c>
      <c r="F118" s="19">
        <f t="shared" si="573"/>
        <v>0.35500966048191368</v>
      </c>
      <c r="G118" s="19">
        <f t="shared" si="360"/>
        <v>0.80851748601160245</v>
      </c>
      <c r="H118" s="10">
        <f t="shared" si="657"/>
        <v>1792210</v>
      </c>
      <c r="I118" s="14">
        <f t="shared" si="657"/>
        <v>651808.21</v>
      </c>
      <c r="J118" s="10">
        <f t="shared" si="657"/>
        <v>783242.62</v>
      </c>
      <c r="K118" s="19">
        <f t="shared" si="574"/>
        <v>0.36368964016493599</v>
      </c>
      <c r="L118" s="19">
        <f t="shared" si="363"/>
        <v>0.83219195860409123</v>
      </c>
      <c r="M118" s="31">
        <v>272210</v>
      </c>
      <c r="N118" s="31">
        <v>153005.31</v>
      </c>
      <c r="O118" s="31">
        <v>153135.18</v>
      </c>
      <c r="P118" s="19">
        <f t="shared" si="575"/>
        <v>0.56208555894346279</v>
      </c>
      <c r="Q118" s="19">
        <f t="shared" si="365"/>
        <v>0.9991519257691146</v>
      </c>
      <c r="R118" s="31"/>
      <c r="S118" s="31"/>
      <c r="T118" s="20"/>
      <c r="U118" s="19" t="str">
        <f t="shared" si="576"/>
        <v xml:space="preserve"> </v>
      </c>
      <c r="V118" s="19" t="str">
        <f t="shared" si="661"/>
        <v xml:space="preserve"> </v>
      </c>
      <c r="W118" s="31">
        <v>75000</v>
      </c>
      <c r="X118" s="31">
        <v>0</v>
      </c>
      <c r="Y118" s="6"/>
      <c r="Z118" s="19" t="str">
        <f t="shared" si="577"/>
        <v xml:space="preserve"> </v>
      </c>
      <c r="AA118" s="19" t="str">
        <f t="shared" si="369"/>
        <v xml:space="preserve"> </v>
      </c>
      <c r="AB118" s="31">
        <v>447000</v>
      </c>
      <c r="AC118" s="31">
        <v>32762.32</v>
      </c>
      <c r="AD118" s="31">
        <v>7484.63</v>
      </c>
      <c r="AE118" s="19">
        <f t="shared" si="578"/>
        <v>7.3293780760626398E-2</v>
      </c>
      <c r="AF118" s="19" t="str">
        <f t="shared" si="371"/>
        <v>св.200</v>
      </c>
      <c r="AG118" s="31">
        <v>997000</v>
      </c>
      <c r="AH118" s="31">
        <v>465640.58</v>
      </c>
      <c r="AI118" s="31">
        <v>620822.81000000006</v>
      </c>
      <c r="AJ118" s="19">
        <f t="shared" si="579"/>
        <v>0.46704170511534604</v>
      </c>
      <c r="AK118" s="19">
        <f t="shared" si="373"/>
        <v>0.75003780869456127</v>
      </c>
      <c r="AL118" s="31">
        <v>1000</v>
      </c>
      <c r="AM118" s="31">
        <v>400</v>
      </c>
      <c r="AN118" s="31">
        <v>1800</v>
      </c>
      <c r="AO118" s="19">
        <f t="shared" si="542"/>
        <v>0.4</v>
      </c>
      <c r="AP118" s="19">
        <f t="shared" si="374"/>
        <v>0.22222222222222221</v>
      </c>
      <c r="AQ118" s="6">
        <f t="shared" si="662"/>
        <v>99000</v>
      </c>
      <c r="AR118" s="6">
        <f t="shared" si="663"/>
        <v>19589.61</v>
      </c>
      <c r="AS118" s="6">
        <f t="shared" si="664"/>
        <v>47163.44</v>
      </c>
      <c r="AT118" s="19">
        <f t="shared" si="580"/>
        <v>0.19787484848484849</v>
      </c>
      <c r="AU118" s="19">
        <f t="shared" si="377"/>
        <v>0.41535583494333744</v>
      </c>
      <c r="AV118" s="31"/>
      <c r="AW118" s="31"/>
      <c r="AX118" s="6"/>
      <c r="AY118" s="19" t="str">
        <f t="shared" si="581"/>
        <v xml:space="preserve"> </v>
      </c>
      <c r="AZ118" s="19" t="str">
        <f t="shared" si="379"/>
        <v xml:space="preserve"> </v>
      </c>
      <c r="BA118" s="31"/>
      <c r="BB118" s="31"/>
      <c r="BC118" s="20"/>
      <c r="BD118" s="19" t="str">
        <f t="shared" si="381"/>
        <v xml:space="preserve"> </v>
      </c>
      <c r="BE118" s="19" t="str">
        <f t="shared" si="382"/>
        <v xml:space="preserve"> </v>
      </c>
      <c r="BF118" s="31">
        <v>0</v>
      </c>
      <c r="BG118" s="31">
        <v>0</v>
      </c>
      <c r="BH118" s="31"/>
      <c r="BI118" s="19" t="str">
        <f t="shared" si="582"/>
        <v xml:space="preserve"> </v>
      </c>
      <c r="BJ118" s="19" t="str">
        <f>IF(BG118=0," ",IF(BG118/BH118*100&gt;200,"св.200",BG118/BH118))</f>
        <v xml:space="preserve"> </v>
      </c>
      <c r="BK118" s="31"/>
      <c r="BL118" s="31"/>
      <c r="BM118" s="20"/>
      <c r="BN118" s="19" t="str">
        <f t="shared" si="652"/>
        <v xml:space="preserve"> </v>
      </c>
      <c r="BO118" s="19" t="str">
        <f t="shared" si="386"/>
        <v xml:space="preserve"> </v>
      </c>
      <c r="BP118" s="31">
        <v>75000</v>
      </c>
      <c r="BQ118" s="31">
        <v>14789.61</v>
      </c>
      <c r="BR118" s="31">
        <v>33644.03</v>
      </c>
      <c r="BS118" s="19">
        <f t="shared" si="583"/>
        <v>0.1971948</v>
      </c>
      <c r="BT118" s="19">
        <f t="shared" si="388"/>
        <v>0.43959091702153402</v>
      </c>
      <c r="BU118" s="31">
        <v>24000</v>
      </c>
      <c r="BV118" s="31">
        <v>4800</v>
      </c>
      <c r="BW118" s="31">
        <v>13519.41</v>
      </c>
      <c r="BX118" s="19">
        <f t="shared" si="556"/>
        <v>0.2</v>
      </c>
      <c r="BY118" s="19">
        <f>IF(BV118=0," ",IF(BV118/BW118*100&gt;200,"св.200",BV118/BW118))</f>
        <v>0.3550450796299543</v>
      </c>
      <c r="BZ118" s="31"/>
      <c r="CA118" s="31"/>
      <c r="CB118" s="20"/>
      <c r="CC118" s="19" t="str">
        <f t="shared" si="624"/>
        <v xml:space="preserve"> </v>
      </c>
      <c r="CD118" s="19" t="str">
        <f t="shared" si="391"/>
        <v xml:space="preserve"> </v>
      </c>
      <c r="CE118" s="18">
        <f t="shared" si="659"/>
        <v>0</v>
      </c>
      <c r="CF118" s="18">
        <f t="shared" si="660"/>
        <v>0</v>
      </c>
      <c r="CG118" s="6"/>
      <c r="CH118" s="19" t="str">
        <f t="shared" si="394"/>
        <v xml:space="preserve"> </v>
      </c>
      <c r="CI118" s="19" t="str">
        <f t="shared" si="417"/>
        <v xml:space="preserve"> </v>
      </c>
      <c r="CJ118" s="31"/>
      <c r="CK118" s="31"/>
      <c r="CL118" s="20"/>
      <c r="CM118" s="19" t="str">
        <f t="shared" si="395"/>
        <v xml:space="preserve"> </v>
      </c>
      <c r="CN118" s="19" t="str">
        <f t="shared" si="418"/>
        <v xml:space="preserve"> </v>
      </c>
      <c r="CO118" s="31"/>
      <c r="CP118" s="31"/>
      <c r="CQ118" s="20"/>
      <c r="CR118" s="19" t="str">
        <f t="shared" si="397"/>
        <v xml:space="preserve"> </v>
      </c>
      <c r="CS118" s="19" t="str">
        <f t="shared" si="398"/>
        <v xml:space="preserve"> </v>
      </c>
      <c r="CT118" s="31"/>
      <c r="CU118" s="31"/>
      <c r="CV118" s="20"/>
      <c r="CW118" s="19" t="str">
        <f t="shared" si="419"/>
        <v xml:space="preserve"> </v>
      </c>
      <c r="CX118" s="19" t="str">
        <f t="shared" si="420"/>
        <v xml:space="preserve"> </v>
      </c>
      <c r="CY118" s="31"/>
      <c r="CZ118" s="31"/>
      <c r="DA118" s="20"/>
      <c r="DB118" s="19" t="str">
        <f t="shared" si="584"/>
        <v xml:space="preserve"> </v>
      </c>
      <c r="DC118" s="19" t="str">
        <f t="shared" si="401"/>
        <v xml:space="preserve"> </v>
      </c>
      <c r="DD118" s="31"/>
      <c r="DE118" s="31"/>
      <c r="DF118" s="25"/>
      <c r="DG118" s="19" t="str">
        <f>IF(DE118&lt;=0," ",IF(DF118&lt;=0," ",IF(DE118/DF118*100&gt;200,"СВ.200",DE118/DF118)))</f>
        <v xml:space="preserve"> </v>
      </c>
      <c r="DH118" s="19" t="str">
        <f t="shared" si="403"/>
        <v xml:space="preserve"> </v>
      </c>
      <c r="DI118" s="31"/>
      <c r="DJ118" s="20"/>
      <c r="DK118" s="19" t="str">
        <f t="shared" si="404"/>
        <v xml:space="preserve"> </v>
      </c>
      <c r="DL118" s="31"/>
      <c r="DM118" s="31"/>
      <c r="DN118" s="6"/>
      <c r="DO118" s="19" t="str">
        <f t="shared" si="586"/>
        <v xml:space="preserve"> </v>
      </c>
      <c r="DP118" s="19" t="str">
        <f t="shared" si="406"/>
        <v xml:space="preserve"> </v>
      </c>
    </row>
    <row r="119" spans="1:120" s="59" customFormat="1" ht="16.5" customHeight="1" outlineLevel="1" x14ac:dyDescent="0.25">
      <c r="A119" s="11">
        <f t="shared" si="665"/>
        <v>96</v>
      </c>
      <c r="B119" s="5" t="s">
        <v>25</v>
      </c>
      <c r="C119" s="18">
        <f t="shared" si="656"/>
        <v>1662735</v>
      </c>
      <c r="D119" s="18">
        <f t="shared" si="656"/>
        <v>527314.15</v>
      </c>
      <c r="E119" s="18">
        <f t="shared" si="656"/>
        <v>545837.95000000007</v>
      </c>
      <c r="F119" s="19">
        <f t="shared" si="573"/>
        <v>0.31713661527543474</v>
      </c>
      <c r="G119" s="19">
        <f t="shared" si="360"/>
        <v>0.96606355421054901</v>
      </c>
      <c r="H119" s="10">
        <f t="shared" si="657"/>
        <v>1652735</v>
      </c>
      <c r="I119" s="14">
        <f t="shared" si="657"/>
        <v>522281.44</v>
      </c>
      <c r="J119" s="10">
        <f t="shared" si="657"/>
        <v>508331.58</v>
      </c>
      <c r="K119" s="19">
        <f t="shared" si="574"/>
        <v>0.316010394890893</v>
      </c>
      <c r="L119" s="19">
        <f t="shared" si="363"/>
        <v>1.0274424421949153</v>
      </c>
      <c r="M119" s="31">
        <v>500735</v>
      </c>
      <c r="N119" s="31">
        <v>269973.98</v>
      </c>
      <c r="O119" s="31">
        <v>225396.33</v>
      </c>
      <c r="P119" s="19">
        <f t="shared" si="575"/>
        <v>0.5391554015597072</v>
      </c>
      <c r="Q119" s="19">
        <f t="shared" si="365"/>
        <v>1.1977745156720165</v>
      </c>
      <c r="R119" s="31"/>
      <c r="S119" s="31"/>
      <c r="T119" s="20"/>
      <c r="U119" s="19" t="str">
        <f t="shared" si="576"/>
        <v xml:space="preserve"> </v>
      </c>
      <c r="V119" s="19" t="str">
        <f t="shared" si="661"/>
        <v xml:space="preserve"> </v>
      </c>
      <c r="W119" s="31">
        <v>0</v>
      </c>
      <c r="X119" s="31">
        <v>0</v>
      </c>
      <c r="Y119" s="6"/>
      <c r="Z119" s="19" t="str">
        <f t="shared" si="577"/>
        <v xml:space="preserve"> </v>
      </c>
      <c r="AA119" s="19" t="str">
        <f t="shared" si="369"/>
        <v xml:space="preserve"> </v>
      </c>
      <c r="AB119" s="31">
        <v>200000</v>
      </c>
      <c r="AC119" s="31">
        <v>4250.0200000000004</v>
      </c>
      <c r="AD119" s="31">
        <v>40056.9</v>
      </c>
      <c r="AE119" s="19">
        <f t="shared" si="578"/>
        <v>2.1250100000000001E-2</v>
      </c>
      <c r="AF119" s="19">
        <f t="shared" si="371"/>
        <v>0.10609957335689982</v>
      </c>
      <c r="AG119" s="31">
        <v>950000</v>
      </c>
      <c r="AH119" s="31">
        <v>247857.44</v>
      </c>
      <c r="AI119" s="31">
        <v>242658.35</v>
      </c>
      <c r="AJ119" s="19">
        <f t="shared" si="579"/>
        <v>0.26090256842105264</v>
      </c>
      <c r="AK119" s="19">
        <f t="shared" si="373"/>
        <v>1.0214255557247462</v>
      </c>
      <c r="AL119" s="31">
        <v>2000</v>
      </c>
      <c r="AM119" s="31">
        <v>200</v>
      </c>
      <c r="AN119" s="31">
        <v>220</v>
      </c>
      <c r="AO119" s="19">
        <f t="shared" ref="AO119:AO143" si="666">IF(AM119&lt;=0," ",IF(AL119&lt;=0," ",IF(AM119/AL119*100&gt;200,"СВ.200",AM119/AL119)))</f>
        <v>0.1</v>
      </c>
      <c r="AP119" s="19">
        <f t="shared" si="374"/>
        <v>0.90909090909090906</v>
      </c>
      <c r="AQ119" s="6">
        <f t="shared" si="662"/>
        <v>10000</v>
      </c>
      <c r="AR119" s="6">
        <f t="shared" si="663"/>
        <v>5032.71</v>
      </c>
      <c r="AS119" s="6">
        <f t="shared" si="664"/>
        <v>37506.370000000003</v>
      </c>
      <c r="AT119" s="19">
        <f t="shared" si="580"/>
        <v>0.50327100000000002</v>
      </c>
      <c r="AU119" s="19">
        <f t="shared" si="377"/>
        <v>0.13418280681388253</v>
      </c>
      <c r="AV119" s="31"/>
      <c r="AW119" s="31"/>
      <c r="AX119" s="6"/>
      <c r="AY119" s="19" t="str">
        <f t="shared" si="581"/>
        <v xml:space="preserve"> </v>
      </c>
      <c r="AZ119" s="19" t="str">
        <f t="shared" si="379"/>
        <v xml:space="preserve"> </v>
      </c>
      <c r="BA119" s="31"/>
      <c r="BB119" s="31"/>
      <c r="BC119" s="20"/>
      <c r="BD119" s="19" t="str">
        <f t="shared" si="381"/>
        <v xml:space="preserve"> </v>
      </c>
      <c r="BE119" s="19" t="str">
        <f t="shared" si="382"/>
        <v xml:space="preserve"> </v>
      </c>
      <c r="BF119" s="31">
        <v>0</v>
      </c>
      <c r="BG119" s="31">
        <v>0</v>
      </c>
      <c r="BH119" s="31"/>
      <c r="BI119" s="19" t="str">
        <f t="shared" si="582"/>
        <v xml:space="preserve"> </v>
      </c>
      <c r="BJ119" s="19" t="str">
        <f t="shared" si="384"/>
        <v xml:space="preserve"> </v>
      </c>
      <c r="BK119" s="31"/>
      <c r="BL119" s="31"/>
      <c r="BM119" s="20"/>
      <c r="BN119" s="19" t="str">
        <f t="shared" si="652"/>
        <v xml:space="preserve"> </v>
      </c>
      <c r="BO119" s="19" t="str">
        <f t="shared" si="386"/>
        <v xml:space="preserve"> </v>
      </c>
      <c r="BP119" s="31">
        <v>10000</v>
      </c>
      <c r="BQ119" s="31">
        <v>3568.02</v>
      </c>
      <c r="BR119" s="31">
        <v>2054.4</v>
      </c>
      <c r="BS119" s="19">
        <f t="shared" si="583"/>
        <v>0.35680200000000001</v>
      </c>
      <c r="BT119" s="19">
        <f t="shared" si="388"/>
        <v>1.7367698598130841</v>
      </c>
      <c r="BU119" s="31">
        <v>0</v>
      </c>
      <c r="BV119" s="31">
        <v>1464.69</v>
      </c>
      <c r="BW119" s="31">
        <v>35451.97</v>
      </c>
      <c r="BX119" s="19" t="str">
        <f t="shared" si="556"/>
        <v xml:space="preserve"> </v>
      </c>
      <c r="BY119" s="19">
        <f t="shared" si="390"/>
        <v>4.1314770378063616E-2</v>
      </c>
      <c r="BZ119" s="31"/>
      <c r="CA119" s="31"/>
      <c r="CB119" s="20"/>
      <c r="CC119" s="19" t="str">
        <f t="shared" si="624"/>
        <v xml:space="preserve"> </v>
      </c>
      <c r="CD119" s="19" t="str">
        <f t="shared" si="391"/>
        <v xml:space="preserve"> </v>
      </c>
      <c r="CE119" s="18">
        <f t="shared" si="659"/>
        <v>0</v>
      </c>
      <c r="CF119" s="18">
        <f t="shared" si="660"/>
        <v>0</v>
      </c>
      <c r="CG119" s="6"/>
      <c r="CH119" s="19" t="str">
        <f t="shared" si="394"/>
        <v xml:space="preserve"> </v>
      </c>
      <c r="CI119" s="19" t="str">
        <f t="shared" si="417"/>
        <v xml:space="preserve"> </v>
      </c>
      <c r="CJ119" s="31"/>
      <c r="CK119" s="31"/>
      <c r="CL119" s="20"/>
      <c r="CM119" s="19" t="str">
        <f t="shared" si="395"/>
        <v xml:space="preserve"> </v>
      </c>
      <c r="CN119" s="19" t="str">
        <f t="shared" si="418"/>
        <v xml:space="preserve"> </v>
      </c>
      <c r="CO119" s="31"/>
      <c r="CP119" s="31"/>
      <c r="CQ119" s="20"/>
      <c r="CR119" s="19" t="str">
        <f t="shared" si="397"/>
        <v xml:space="preserve"> </v>
      </c>
      <c r="CS119" s="19" t="str">
        <f t="shared" si="398"/>
        <v xml:space="preserve"> </v>
      </c>
      <c r="CT119" s="31"/>
      <c r="CU119" s="31"/>
      <c r="CV119" s="20"/>
      <c r="CW119" s="19" t="str">
        <f t="shared" si="419"/>
        <v xml:space="preserve"> </v>
      </c>
      <c r="CX119" s="19" t="str">
        <f t="shared" si="420"/>
        <v xml:space="preserve"> </v>
      </c>
      <c r="CY119" s="31"/>
      <c r="CZ119" s="31"/>
      <c r="DA119" s="20"/>
      <c r="DB119" s="19" t="str">
        <f t="shared" si="584"/>
        <v xml:space="preserve"> </v>
      </c>
      <c r="DC119" s="19" t="str">
        <f t="shared" si="401"/>
        <v xml:space="preserve"> </v>
      </c>
      <c r="DD119" s="31"/>
      <c r="DE119" s="31"/>
      <c r="DF119" s="25"/>
      <c r="DG119" s="19" t="str">
        <f t="shared" si="585"/>
        <v xml:space="preserve"> </v>
      </c>
      <c r="DH119" s="19" t="str">
        <f t="shared" si="403"/>
        <v xml:space="preserve"> </v>
      </c>
      <c r="DI119" s="31"/>
      <c r="DJ119" s="20"/>
      <c r="DK119" s="19" t="str">
        <f t="shared" si="404"/>
        <v xml:space="preserve"> </v>
      </c>
      <c r="DL119" s="31"/>
      <c r="DM119" s="31"/>
      <c r="DN119" s="6"/>
      <c r="DO119" s="19" t="str">
        <f t="shared" si="586"/>
        <v xml:space="preserve"> </v>
      </c>
      <c r="DP119" s="19" t="str">
        <f t="shared" si="406"/>
        <v xml:space="preserve"> </v>
      </c>
    </row>
    <row r="120" spans="1:120" s="59" customFormat="1" ht="16.5" customHeight="1" outlineLevel="1" x14ac:dyDescent="0.25">
      <c r="A120" s="11">
        <f t="shared" si="665"/>
        <v>97</v>
      </c>
      <c r="B120" s="5" t="s">
        <v>63</v>
      </c>
      <c r="C120" s="18">
        <f t="shared" si="656"/>
        <v>2654735</v>
      </c>
      <c r="D120" s="18">
        <f t="shared" si="656"/>
        <v>1429843.48</v>
      </c>
      <c r="E120" s="18">
        <f t="shared" si="656"/>
        <v>1431540.83</v>
      </c>
      <c r="F120" s="19">
        <f t="shared" si="573"/>
        <v>0.53860120878355089</v>
      </c>
      <c r="G120" s="19">
        <f t="shared" si="360"/>
        <v>0.9988143195328909</v>
      </c>
      <c r="H120" s="10">
        <f t="shared" si="657"/>
        <v>1854735</v>
      </c>
      <c r="I120" s="14">
        <f t="shared" si="657"/>
        <v>954746.97</v>
      </c>
      <c r="J120" s="10">
        <f t="shared" si="657"/>
        <v>1033164.83</v>
      </c>
      <c r="K120" s="19">
        <f t="shared" si="574"/>
        <v>0.51476193094970435</v>
      </c>
      <c r="L120" s="19">
        <f t="shared" si="363"/>
        <v>0.92409937144298648</v>
      </c>
      <c r="M120" s="31">
        <v>947735</v>
      </c>
      <c r="N120" s="31">
        <v>471097.91</v>
      </c>
      <c r="O120" s="31">
        <v>590803.77</v>
      </c>
      <c r="P120" s="19">
        <f t="shared" si="575"/>
        <v>0.49707767466644154</v>
      </c>
      <c r="Q120" s="19">
        <f t="shared" si="365"/>
        <v>0.79738473909873653</v>
      </c>
      <c r="R120" s="31"/>
      <c r="S120" s="31"/>
      <c r="T120" s="20"/>
      <c r="U120" s="19" t="str">
        <f t="shared" si="576"/>
        <v xml:space="preserve"> </v>
      </c>
      <c r="V120" s="19" t="str">
        <f t="shared" si="661"/>
        <v xml:space="preserve"> </v>
      </c>
      <c r="W120" s="31">
        <v>200</v>
      </c>
      <c r="X120" s="31">
        <v>0</v>
      </c>
      <c r="Y120" s="6">
        <v>155.22</v>
      </c>
      <c r="Z120" s="19" t="str">
        <f t="shared" si="577"/>
        <v xml:space="preserve"> </v>
      </c>
      <c r="AA120" s="19">
        <f t="shared" si="369"/>
        <v>0</v>
      </c>
      <c r="AB120" s="31">
        <v>162800</v>
      </c>
      <c r="AC120" s="31">
        <v>8561.9</v>
      </c>
      <c r="AD120" s="31">
        <v>5286.22</v>
      </c>
      <c r="AE120" s="19">
        <f t="shared" si="578"/>
        <v>5.2591523341523339E-2</v>
      </c>
      <c r="AF120" s="19">
        <f t="shared" si="371"/>
        <v>1.6196639564755155</v>
      </c>
      <c r="AG120" s="31">
        <v>743000</v>
      </c>
      <c r="AH120" s="31">
        <v>475087.16</v>
      </c>
      <c r="AI120" s="31">
        <v>436769.62</v>
      </c>
      <c r="AJ120" s="19">
        <f>IF(AH120&lt;=0," ",IF(AG120&lt;=0," ",IF(AH120/AG120*100&gt;200,"СВ.200",AH120/AG120)))</f>
        <v>0.63941744279946156</v>
      </c>
      <c r="AK120" s="19">
        <f t="shared" si="373"/>
        <v>1.0877294075535748</v>
      </c>
      <c r="AL120" s="31">
        <v>1000</v>
      </c>
      <c r="AM120" s="31">
        <v>0</v>
      </c>
      <c r="AN120" s="31">
        <v>150</v>
      </c>
      <c r="AO120" s="19" t="str">
        <f t="shared" si="666"/>
        <v xml:space="preserve"> </v>
      </c>
      <c r="AP120" s="19">
        <f t="shared" si="374"/>
        <v>0</v>
      </c>
      <c r="AQ120" s="6">
        <f t="shared" si="662"/>
        <v>800000</v>
      </c>
      <c r="AR120" s="6">
        <f t="shared" si="663"/>
        <v>475096.51</v>
      </c>
      <c r="AS120" s="6">
        <f t="shared" si="664"/>
        <v>398376.00000000006</v>
      </c>
      <c r="AT120" s="19">
        <f t="shared" si="580"/>
        <v>0.59387063750000002</v>
      </c>
      <c r="AU120" s="19">
        <f t="shared" si="377"/>
        <v>1.1925831626403196</v>
      </c>
      <c r="AV120" s="31"/>
      <c r="AW120" s="31"/>
      <c r="AX120" s="6"/>
      <c r="AY120" s="19" t="str">
        <f t="shared" si="581"/>
        <v xml:space="preserve"> </v>
      </c>
      <c r="AZ120" s="19" t="str">
        <f t="shared" si="379"/>
        <v xml:space="preserve"> </v>
      </c>
      <c r="BA120" s="31"/>
      <c r="BB120" s="31"/>
      <c r="BC120" s="20"/>
      <c r="BD120" s="19" t="str">
        <f t="shared" si="381"/>
        <v xml:space="preserve"> </v>
      </c>
      <c r="BE120" s="19" t="str">
        <f t="shared" si="382"/>
        <v xml:space="preserve"> </v>
      </c>
      <c r="BF120" s="31">
        <v>290000</v>
      </c>
      <c r="BG120" s="31">
        <v>166644.35999999999</v>
      </c>
      <c r="BH120" s="31">
        <v>139060.41</v>
      </c>
      <c r="BI120" s="19">
        <f t="shared" si="582"/>
        <v>0.57463572413793096</v>
      </c>
      <c r="BJ120" s="19">
        <f t="shared" si="384"/>
        <v>1.1983594755689271</v>
      </c>
      <c r="BK120" s="31"/>
      <c r="BL120" s="31"/>
      <c r="BM120" s="20"/>
      <c r="BN120" s="19" t="str">
        <f t="shared" si="652"/>
        <v xml:space="preserve"> </v>
      </c>
      <c r="BO120" s="19" t="str">
        <f t="shared" si="386"/>
        <v xml:space="preserve"> </v>
      </c>
      <c r="BP120" s="31">
        <v>90000</v>
      </c>
      <c r="BQ120" s="31">
        <v>46650.720000000001</v>
      </c>
      <c r="BR120" s="31">
        <v>47041.51</v>
      </c>
      <c r="BS120" s="19">
        <f t="shared" si="583"/>
        <v>0.51834133333333332</v>
      </c>
      <c r="BT120" s="19">
        <f>IF(BQ120=0," ",IF(BQ120/BR120*100&gt;200,"св.200",BQ120/BR120))</f>
        <v>0.99169265612434632</v>
      </c>
      <c r="BU120" s="31">
        <v>420000</v>
      </c>
      <c r="BV120" s="31">
        <v>261801.43</v>
      </c>
      <c r="BW120" s="31">
        <v>210009.99</v>
      </c>
      <c r="BX120" s="19">
        <f>IF(BV120&lt;=0," ",IF(BU120&lt;=0," ",IF(BV120/BU120*100&gt;200,"СВ.200",BV120/BU120)))</f>
        <v>0.62333673809523804</v>
      </c>
      <c r="BY120" s="19">
        <f t="shared" si="390"/>
        <v>1.2466141729733904</v>
      </c>
      <c r="BZ120" s="31"/>
      <c r="CA120" s="31"/>
      <c r="CB120" s="20"/>
      <c r="CC120" s="19" t="str">
        <f t="shared" si="624"/>
        <v xml:space="preserve"> </v>
      </c>
      <c r="CD120" s="19" t="str">
        <f t="shared" si="391"/>
        <v xml:space="preserve"> </v>
      </c>
      <c r="CE120" s="18">
        <f t="shared" si="659"/>
        <v>0</v>
      </c>
      <c r="CF120" s="18">
        <f t="shared" si="660"/>
        <v>0</v>
      </c>
      <c r="CG120" s="6"/>
      <c r="CH120" s="19" t="str">
        <f t="shared" si="394"/>
        <v xml:space="preserve"> </v>
      </c>
      <c r="CI120" s="19" t="str">
        <f>IF(CF120=0," ",IF(CF120/CG120*100&gt;200,"св.200",CF120/CG120))</f>
        <v xml:space="preserve"> </v>
      </c>
      <c r="CJ120" s="31"/>
      <c r="CK120" s="31"/>
      <c r="CL120" s="20"/>
      <c r="CM120" s="19" t="str">
        <f t="shared" si="395"/>
        <v xml:space="preserve"> </v>
      </c>
      <c r="CN120" s="19" t="str">
        <f t="shared" si="418"/>
        <v xml:space="preserve"> </v>
      </c>
      <c r="CO120" s="31"/>
      <c r="CP120" s="31"/>
      <c r="CQ120" s="20"/>
      <c r="CR120" s="19" t="str">
        <f t="shared" si="397"/>
        <v xml:space="preserve"> </v>
      </c>
      <c r="CS120" s="19" t="str">
        <f>IF(CP120=0," ",IF(CP120/CQ120*100&gt;200,"св.200",CP120/CQ120))</f>
        <v xml:space="preserve"> </v>
      </c>
      <c r="CT120" s="31"/>
      <c r="CU120" s="31"/>
      <c r="CV120" s="20"/>
      <c r="CW120" s="19" t="str">
        <f t="shared" si="419"/>
        <v xml:space="preserve"> </v>
      </c>
      <c r="CX120" s="19" t="str">
        <f t="shared" si="420"/>
        <v xml:space="preserve"> </v>
      </c>
      <c r="CY120" s="31"/>
      <c r="CZ120" s="31"/>
      <c r="DA120" s="20"/>
      <c r="DB120" s="19" t="str">
        <f t="shared" si="584"/>
        <v xml:space="preserve"> </v>
      </c>
      <c r="DC120" s="19" t="str">
        <f t="shared" si="401"/>
        <v xml:space="preserve"> </v>
      </c>
      <c r="DD120" s="31"/>
      <c r="DE120" s="31"/>
      <c r="DF120" s="25"/>
      <c r="DG120" s="19" t="str">
        <f t="shared" si="585"/>
        <v xml:space="preserve"> </v>
      </c>
      <c r="DH120" s="19" t="str">
        <f t="shared" si="403"/>
        <v xml:space="preserve"> </v>
      </c>
      <c r="DI120" s="31"/>
      <c r="DJ120" s="20">
        <v>2264.09</v>
      </c>
      <c r="DK120" s="19">
        <f t="shared" si="404"/>
        <v>0</v>
      </c>
      <c r="DL120" s="31"/>
      <c r="DM120" s="31"/>
      <c r="DN120" s="6"/>
      <c r="DO120" s="19" t="str">
        <f t="shared" si="586"/>
        <v xml:space="preserve"> </v>
      </c>
      <c r="DP120" s="19" t="str">
        <f t="shared" si="406"/>
        <v xml:space="preserve"> </v>
      </c>
    </row>
    <row r="121" spans="1:120" s="59" customFormat="1" ht="16.5" customHeight="1" outlineLevel="1" x14ac:dyDescent="0.25">
      <c r="A121" s="11">
        <f t="shared" si="665"/>
        <v>98</v>
      </c>
      <c r="B121" s="5" t="s">
        <v>85</v>
      </c>
      <c r="C121" s="18">
        <f t="shared" si="656"/>
        <v>1355186</v>
      </c>
      <c r="D121" s="18">
        <f t="shared" si="656"/>
        <v>294557.09999999998</v>
      </c>
      <c r="E121" s="18">
        <f t="shared" si="656"/>
        <v>468378.9</v>
      </c>
      <c r="F121" s="19">
        <f t="shared" si="573"/>
        <v>0.21735547740310185</v>
      </c>
      <c r="G121" s="19">
        <f t="shared" si="360"/>
        <v>0.62888635675091253</v>
      </c>
      <c r="H121" s="10">
        <f t="shared" si="657"/>
        <v>1303186</v>
      </c>
      <c r="I121" s="14">
        <f t="shared" si="657"/>
        <v>257490.65</v>
      </c>
      <c r="J121" s="10">
        <f t="shared" si="657"/>
        <v>401469.18000000005</v>
      </c>
      <c r="K121" s="19">
        <f t="shared" si="574"/>
        <v>0.19758549431930669</v>
      </c>
      <c r="L121" s="19">
        <f t="shared" si="363"/>
        <v>0.6413709017464303</v>
      </c>
      <c r="M121" s="31">
        <v>52186</v>
      </c>
      <c r="N121" s="31">
        <v>23529.360000000001</v>
      </c>
      <c r="O121" s="31">
        <v>25599.97</v>
      </c>
      <c r="P121" s="19">
        <f t="shared" si="575"/>
        <v>0.45087494730387462</v>
      </c>
      <c r="Q121" s="19">
        <f t="shared" si="365"/>
        <v>0.91911670208988527</v>
      </c>
      <c r="R121" s="31"/>
      <c r="S121" s="31"/>
      <c r="T121" s="20"/>
      <c r="U121" s="19" t="str">
        <f t="shared" si="576"/>
        <v xml:space="preserve"> </v>
      </c>
      <c r="V121" s="19" t="str">
        <f t="shared" si="661"/>
        <v xml:space="preserve"> </v>
      </c>
      <c r="W121" s="31">
        <v>24000</v>
      </c>
      <c r="X121" s="31">
        <v>75</v>
      </c>
      <c r="Y121" s="31">
        <v>23199.87</v>
      </c>
      <c r="Z121" s="19">
        <f t="shared" si="577"/>
        <v>3.1250000000000002E-3</v>
      </c>
      <c r="AA121" s="19">
        <f t="shared" si="369"/>
        <v>3.2327767353868796E-3</v>
      </c>
      <c r="AB121" s="31">
        <v>200000</v>
      </c>
      <c r="AC121" s="31">
        <v>23522.04</v>
      </c>
      <c r="AD121" s="31">
        <v>16704.259999999998</v>
      </c>
      <c r="AE121" s="19">
        <f t="shared" si="578"/>
        <v>0.1176102</v>
      </c>
      <c r="AF121" s="19">
        <f t="shared" si="371"/>
        <v>1.4081461854640673</v>
      </c>
      <c r="AG121" s="31">
        <v>1027000</v>
      </c>
      <c r="AH121" s="31">
        <v>210364.25</v>
      </c>
      <c r="AI121" s="31">
        <v>335965.08</v>
      </c>
      <c r="AJ121" s="19">
        <f t="shared" si="579"/>
        <v>0.20483373904576435</v>
      </c>
      <c r="AK121" s="19">
        <f t="shared" si="373"/>
        <v>0.6261491521678384</v>
      </c>
      <c r="AL121" s="31">
        <v>0</v>
      </c>
      <c r="AM121" s="31">
        <v>0</v>
      </c>
      <c r="AN121" s="6"/>
      <c r="AO121" s="19" t="str">
        <f t="shared" si="666"/>
        <v xml:space="preserve"> </v>
      </c>
      <c r="AP121" s="19" t="str">
        <f t="shared" si="374"/>
        <v xml:space="preserve"> </v>
      </c>
      <c r="AQ121" s="6">
        <f t="shared" si="662"/>
        <v>52000</v>
      </c>
      <c r="AR121" s="6">
        <f t="shared" si="663"/>
        <v>37066.449999999997</v>
      </c>
      <c r="AS121" s="6">
        <f t="shared" si="664"/>
        <v>66909.72</v>
      </c>
      <c r="AT121" s="19">
        <f t="shared" si="580"/>
        <v>0.71281634615384615</v>
      </c>
      <c r="AU121" s="19">
        <f t="shared" si="377"/>
        <v>0.55397706043307304</v>
      </c>
      <c r="AV121" s="31"/>
      <c r="AW121" s="31"/>
      <c r="AX121" s="6"/>
      <c r="AY121" s="19" t="str">
        <f t="shared" si="581"/>
        <v xml:space="preserve"> </v>
      </c>
      <c r="AZ121" s="19" t="str">
        <f t="shared" si="379"/>
        <v xml:space="preserve"> </v>
      </c>
      <c r="BA121" s="31"/>
      <c r="BB121" s="31"/>
      <c r="BC121" s="20"/>
      <c r="BD121" s="19" t="str">
        <f t="shared" si="381"/>
        <v xml:space="preserve"> </v>
      </c>
      <c r="BE121" s="19" t="str">
        <f t="shared" si="382"/>
        <v xml:space="preserve"> </v>
      </c>
      <c r="BF121" s="31">
        <v>0</v>
      </c>
      <c r="BG121" s="31">
        <v>0</v>
      </c>
      <c r="BH121" s="6"/>
      <c r="BI121" s="19" t="str">
        <f t="shared" si="582"/>
        <v xml:space="preserve"> </v>
      </c>
      <c r="BJ121" s="19" t="str">
        <f t="shared" si="384"/>
        <v xml:space="preserve"> </v>
      </c>
      <c r="BK121" s="31"/>
      <c r="BL121" s="31"/>
      <c r="BM121" s="20"/>
      <c r="BN121" s="19" t="str">
        <f t="shared" si="652"/>
        <v xml:space="preserve"> </v>
      </c>
      <c r="BO121" s="19" t="str">
        <f t="shared" si="386"/>
        <v xml:space="preserve"> </v>
      </c>
      <c r="BP121" s="31">
        <v>22000</v>
      </c>
      <c r="BQ121" s="31">
        <v>13516.35</v>
      </c>
      <c r="BR121" s="31">
        <v>11496</v>
      </c>
      <c r="BS121" s="19">
        <f t="shared" si="583"/>
        <v>0.61437954545454543</v>
      </c>
      <c r="BT121" s="19">
        <f t="shared" si="388"/>
        <v>1.1757437369519834</v>
      </c>
      <c r="BU121" s="31">
        <v>30000</v>
      </c>
      <c r="BV121" s="31">
        <v>23550.1</v>
      </c>
      <c r="BW121" s="31">
        <v>55413.72</v>
      </c>
      <c r="BX121" s="19">
        <f t="shared" si="556"/>
        <v>0.78500333333333328</v>
      </c>
      <c r="BY121" s="19">
        <f t="shared" si="390"/>
        <v>0.42498680832111613</v>
      </c>
      <c r="BZ121" s="31"/>
      <c r="CA121" s="31"/>
      <c r="CB121" s="20"/>
      <c r="CC121" s="19" t="str">
        <f t="shared" si="624"/>
        <v xml:space="preserve"> </v>
      </c>
      <c r="CD121" s="19" t="str">
        <f t="shared" si="391"/>
        <v xml:space="preserve"> </v>
      </c>
      <c r="CE121" s="18">
        <f t="shared" si="659"/>
        <v>0</v>
      </c>
      <c r="CF121" s="18">
        <f t="shared" si="660"/>
        <v>0</v>
      </c>
      <c r="CG121" s="6"/>
      <c r="CH121" s="19" t="str">
        <f t="shared" si="394"/>
        <v xml:space="preserve"> </v>
      </c>
      <c r="CI121" s="19" t="str">
        <f t="shared" si="417"/>
        <v xml:space="preserve"> </v>
      </c>
      <c r="CJ121" s="31"/>
      <c r="CK121" s="31"/>
      <c r="CL121" s="20"/>
      <c r="CM121" s="19" t="str">
        <f t="shared" si="395"/>
        <v xml:space="preserve"> </v>
      </c>
      <c r="CN121" s="19" t="str">
        <f t="shared" si="418"/>
        <v xml:space="preserve"> </v>
      </c>
      <c r="CO121" s="31"/>
      <c r="CP121" s="31"/>
      <c r="CQ121" s="20"/>
      <c r="CR121" s="19" t="str">
        <f t="shared" si="397"/>
        <v xml:space="preserve"> </v>
      </c>
      <c r="CS121" s="19" t="str">
        <f t="shared" si="398"/>
        <v xml:space="preserve"> </v>
      </c>
      <c r="CT121" s="31"/>
      <c r="CU121" s="31"/>
      <c r="CV121" s="20"/>
      <c r="CW121" s="19" t="str">
        <f t="shared" si="419"/>
        <v xml:space="preserve"> </v>
      </c>
      <c r="CX121" s="19" t="str">
        <f t="shared" si="420"/>
        <v xml:space="preserve"> </v>
      </c>
      <c r="CY121" s="31"/>
      <c r="CZ121" s="31"/>
      <c r="DA121" s="20"/>
      <c r="DB121" s="19" t="str">
        <f t="shared" si="584"/>
        <v xml:space="preserve"> </v>
      </c>
      <c r="DC121" s="19" t="str">
        <f t="shared" si="401"/>
        <v xml:space="preserve"> </v>
      </c>
      <c r="DD121" s="31"/>
      <c r="DE121" s="31"/>
      <c r="DF121" s="25"/>
      <c r="DG121" s="19" t="str">
        <f t="shared" si="585"/>
        <v xml:space="preserve"> </v>
      </c>
      <c r="DH121" s="19" t="str">
        <f t="shared" si="403"/>
        <v xml:space="preserve"> </v>
      </c>
      <c r="DI121" s="31"/>
      <c r="DJ121" s="20"/>
      <c r="DK121" s="19" t="str">
        <f t="shared" si="404"/>
        <v xml:space="preserve"> </v>
      </c>
      <c r="DL121" s="31"/>
      <c r="DM121" s="31"/>
      <c r="DN121" s="6"/>
      <c r="DO121" s="19" t="str">
        <f t="shared" si="586"/>
        <v xml:space="preserve"> </v>
      </c>
      <c r="DP121" s="19" t="str">
        <f t="shared" si="406"/>
        <v xml:space="preserve"> </v>
      </c>
    </row>
    <row r="122" spans="1:120" s="58" customFormat="1" ht="32.1" customHeight="1" x14ac:dyDescent="0.25">
      <c r="A122" s="12"/>
      <c r="B122" s="4" t="s">
        <v>155</v>
      </c>
      <c r="C122" s="24">
        <f>SUM(C123:C130)</f>
        <v>23432016.209999997</v>
      </c>
      <c r="D122" s="24">
        <f t="shared" ref="D122:E122" si="667">SUM(D123:D130)</f>
        <v>9394524.6500000004</v>
      </c>
      <c r="E122" s="24">
        <f t="shared" si="667"/>
        <v>10450127.17</v>
      </c>
      <c r="F122" s="16">
        <f t="shared" si="573"/>
        <v>0.40092685861111399</v>
      </c>
      <c r="G122" s="16">
        <f t="shared" si="360"/>
        <v>0.89898663405452128</v>
      </c>
      <c r="H122" s="15">
        <f t="shared" ref="H122:J122" si="668">SUM(H123:H130)</f>
        <v>21833616.52</v>
      </c>
      <c r="I122" s="42">
        <f>SUM(I123:I130)</f>
        <v>8677060.9699999988</v>
      </c>
      <c r="J122" s="15">
        <f t="shared" si="668"/>
        <v>9129213.0800000001</v>
      </c>
      <c r="K122" s="16">
        <f t="shared" si="574"/>
        <v>0.39741748519085923</v>
      </c>
      <c r="L122" s="16">
        <f t="shared" si="363"/>
        <v>0.95047195130207196</v>
      </c>
      <c r="M122" s="15">
        <f>SUM(M123:M130)</f>
        <v>8479275</v>
      </c>
      <c r="N122" s="15">
        <f>SUM(N123:N130)</f>
        <v>4062926.83</v>
      </c>
      <c r="O122" s="15">
        <f>SUM(O123:O130)</f>
        <v>4497343.17</v>
      </c>
      <c r="P122" s="16">
        <f t="shared" si="575"/>
        <v>0.47915969584663787</v>
      </c>
      <c r="Q122" s="16">
        <f t="shared" si="365"/>
        <v>0.90340600581743025</v>
      </c>
      <c r="R122" s="15">
        <f>SUM(R123:R130)</f>
        <v>1576541.52</v>
      </c>
      <c r="S122" s="15">
        <f>SUM(S123:S130)</f>
        <v>641122.53</v>
      </c>
      <c r="T122" s="15">
        <f>SUM(T123:T130)</f>
        <v>719191.92</v>
      </c>
      <c r="U122" s="16">
        <f t="shared" si="576"/>
        <v>0.40666390441781708</v>
      </c>
      <c r="V122" s="16">
        <f t="shared" si="367"/>
        <v>0.89144846065567585</v>
      </c>
      <c r="W122" s="15">
        <f>SUM(W123:W130)</f>
        <v>786500</v>
      </c>
      <c r="X122" s="15">
        <f>SUM(X123:X130)</f>
        <v>732368.53</v>
      </c>
      <c r="Y122" s="15">
        <f>SUM(Y123:Y130)</f>
        <v>168190.32</v>
      </c>
      <c r="Z122" s="16">
        <f t="shared" si="577"/>
        <v>0.93117422759059121</v>
      </c>
      <c r="AA122" s="16" t="str">
        <f t="shared" si="369"/>
        <v>св.200</v>
      </c>
      <c r="AB122" s="15">
        <f>SUM(AB123:AB130)</f>
        <v>1244100</v>
      </c>
      <c r="AC122" s="15">
        <f>SUM(AC123:AC130)</f>
        <v>172630.43999999997</v>
      </c>
      <c r="AD122" s="15">
        <f>SUM(AD123:AD130)</f>
        <v>439783.33000000007</v>
      </c>
      <c r="AE122" s="16">
        <f t="shared" si="578"/>
        <v>0.13875929587653724</v>
      </c>
      <c r="AF122" s="16">
        <f t="shared" si="371"/>
        <v>0.39253520591605856</v>
      </c>
      <c r="AG122" s="15">
        <f>SUM(AG123:AG130)</f>
        <v>9644000</v>
      </c>
      <c r="AH122" s="15">
        <f>SUM(AH123:AH130)</f>
        <v>3015137.64</v>
      </c>
      <c r="AI122" s="15">
        <f>SUM(AI123:AI130)</f>
        <v>3251477.91</v>
      </c>
      <c r="AJ122" s="16">
        <f t="shared" si="579"/>
        <v>0.31264388635420987</v>
      </c>
      <c r="AK122" s="16">
        <f t="shared" si="373"/>
        <v>0.92731297073459129</v>
      </c>
      <c r="AL122" s="15">
        <f>SUM(AL123:AL130)</f>
        <v>103200</v>
      </c>
      <c r="AM122" s="15">
        <f>SUM(AM123:AM130)</f>
        <v>52875</v>
      </c>
      <c r="AN122" s="15">
        <f>SUM(AN123:AN130)</f>
        <v>53226.43</v>
      </c>
      <c r="AO122" s="16">
        <f t="shared" si="666"/>
        <v>0.51235465116279066</v>
      </c>
      <c r="AP122" s="16">
        <f t="shared" si="374"/>
        <v>0.99339745310741301</v>
      </c>
      <c r="AQ122" s="15">
        <f>SUM(AQ123:AQ130)</f>
        <v>1598399.69</v>
      </c>
      <c r="AR122" s="15">
        <f t="shared" ref="AR122:AS122" si="669">SUM(AR123:AR130)</f>
        <v>717463.68</v>
      </c>
      <c r="AS122" s="15">
        <f t="shared" si="669"/>
        <v>1320914.0900000001</v>
      </c>
      <c r="AT122" s="16">
        <f t="shared" si="580"/>
        <v>0.44886375071806983</v>
      </c>
      <c r="AU122" s="16">
        <f t="shared" si="377"/>
        <v>0.54315695882992665</v>
      </c>
      <c r="AV122" s="15">
        <f>SUM(AV123:AV130)</f>
        <v>90200</v>
      </c>
      <c r="AW122" s="15">
        <f>SUM(AW123:AW130)</f>
        <v>34412.769999999997</v>
      </c>
      <c r="AX122" s="15">
        <f>SUM(AX123:AX130)</f>
        <v>80596.92</v>
      </c>
      <c r="AY122" s="16">
        <f t="shared" si="581"/>
        <v>0.38151629711751661</v>
      </c>
      <c r="AZ122" s="16">
        <f t="shared" si="379"/>
        <v>0.42697376028761391</v>
      </c>
      <c r="BA122" s="15">
        <f>SUM(BA123:BA130)</f>
        <v>229770.46</v>
      </c>
      <c r="BB122" s="15">
        <f>SUM(BB123:BB130)</f>
        <v>60972.5</v>
      </c>
      <c r="BC122" s="17">
        <f>SUM(BC123:BC130)</f>
        <v>38356.31</v>
      </c>
      <c r="BD122" s="16">
        <f t="shared" si="381"/>
        <v>0.26536265801966014</v>
      </c>
      <c r="BE122" s="16">
        <f t="shared" si="382"/>
        <v>1.5896341436389476</v>
      </c>
      <c r="BF122" s="15">
        <f>SUM(BF123:BF130)</f>
        <v>297226</v>
      </c>
      <c r="BG122" s="15">
        <f>SUM(BG123:BG130)</f>
        <v>128708.38999999998</v>
      </c>
      <c r="BH122" s="17">
        <f>SUM(BH123:BH130)</f>
        <v>200211.40999999997</v>
      </c>
      <c r="BI122" s="16">
        <f t="shared" si="582"/>
        <v>0.43303206987275672</v>
      </c>
      <c r="BJ122" s="16">
        <f t="shared" si="384"/>
        <v>0.64286241228709196</v>
      </c>
      <c r="BK122" s="15">
        <f>SUM(BK123:BK130)</f>
        <v>0</v>
      </c>
      <c r="BL122" s="15">
        <f>SUM(BL123:BL130)</f>
        <v>0</v>
      </c>
      <c r="BM122" s="15">
        <f>SUM(BM123:BM130)</f>
        <v>0</v>
      </c>
      <c r="BN122" s="16" t="str">
        <f t="shared" si="652"/>
        <v xml:space="preserve"> </v>
      </c>
      <c r="BO122" s="16" t="str">
        <f t="shared" si="386"/>
        <v xml:space="preserve"> </v>
      </c>
      <c r="BP122" s="15">
        <f>SUM(BP123:BP130)</f>
        <v>349000</v>
      </c>
      <c r="BQ122" s="15">
        <f>SUM(BQ123:BQ130)</f>
        <v>123578.98999999999</v>
      </c>
      <c r="BR122" s="15">
        <f>SUM(BR123:BR130)</f>
        <v>161764.35</v>
      </c>
      <c r="BS122" s="16">
        <f t="shared" si="583"/>
        <v>0.35409452722063034</v>
      </c>
      <c r="BT122" s="16">
        <f t="shared" si="388"/>
        <v>0.76394452795068868</v>
      </c>
      <c r="BU122" s="15">
        <f>SUM(BU123:BU130)</f>
        <v>142766.74</v>
      </c>
      <c r="BV122" s="15">
        <f>SUM(BV123:BV130)</f>
        <v>85659.63</v>
      </c>
      <c r="BW122" s="15">
        <f>SUM(BW123:BW130)</f>
        <v>97869.58</v>
      </c>
      <c r="BX122" s="16">
        <f t="shared" ref="BX122:BX143" si="670">IF(BV122&lt;=0," ",IF(BU122&lt;=0," ",IF(BV122/BU122*100&gt;200,"СВ.200",BV122/BU122)))</f>
        <v>0.59999710016492647</v>
      </c>
      <c r="BY122" s="16">
        <f t="shared" si="390"/>
        <v>0.87524264434362553</v>
      </c>
      <c r="BZ122" s="15">
        <f>SUM(BZ123:BZ130)</f>
        <v>332000</v>
      </c>
      <c r="CA122" s="15">
        <f>SUM(CA123:CA130)</f>
        <v>309677.06</v>
      </c>
      <c r="CB122" s="15">
        <f>SUM(CB123:CB130)</f>
        <v>12300</v>
      </c>
      <c r="CC122" s="16">
        <f t="shared" si="624"/>
        <v>0.93276222891566263</v>
      </c>
      <c r="CD122" s="16" t="str">
        <f t="shared" si="391"/>
        <v>св.200</v>
      </c>
      <c r="CE122" s="24">
        <f>SUM(CE123:CE130)</f>
        <v>157436.49</v>
      </c>
      <c r="CF122" s="24">
        <f t="shared" ref="CF122" si="671">SUM(CF123:CF130)</f>
        <v>0</v>
      </c>
      <c r="CG122" s="34">
        <f>SUM(CG123:CG130)</f>
        <v>737573.21</v>
      </c>
      <c r="CH122" s="16" t="str">
        <f t="shared" si="394"/>
        <v xml:space="preserve"> </v>
      </c>
      <c r="CI122" s="16">
        <f t="shared" si="417"/>
        <v>0</v>
      </c>
      <c r="CJ122" s="15">
        <f>SUM(CJ123:CJ130)</f>
        <v>30000</v>
      </c>
      <c r="CK122" s="15">
        <f>SUM(CK123:CK130)</f>
        <v>0</v>
      </c>
      <c r="CL122" s="17">
        <f>SUM(CL123:CL130)</f>
        <v>687.02</v>
      </c>
      <c r="CM122" s="16" t="str">
        <f t="shared" si="395"/>
        <v xml:space="preserve"> </v>
      </c>
      <c r="CN122" s="16">
        <f t="shared" si="418"/>
        <v>0</v>
      </c>
      <c r="CO122" s="15">
        <f>SUM(CO123:CO130)</f>
        <v>127436.49</v>
      </c>
      <c r="CP122" s="15">
        <f>SUM(CP123:CP130)</f>
        <v>0</v>
      </c>
      <c r="CQ122" s="17">
        <f t="shared" ref="CQ122" si="672">SUM(CQ123:CQ130)</f>
        <v>736886.19</v>
      </c>
      <c r="CR122" s="16" t="str">
        <f t="shared" si="397"/>
        <v xml:space="preserve"> </v>
      </c>
      <c r="CS122" s="16">
        <f t="shared" si="398"/>
        <v>0</v>
      </c>
      <c r="CT122" s="15">
        <f>SUM(CT123:CT130)</f>
        <v>0</v>
      </c>
      <c r="CU122" s="15">
        <f>SUM(CU123:CU130)</f>
        <v>0</v>
      </c>
      <c r="CV122" s="17">
        <f t="shared" ref="CV122" si="673">SUM(CV123:CV130)</f>
        <v>0</v>
      </c>
      <c r="CW122" s="43" t="str">
        <f t="shared" si="419"/>
        <v xml:space="preserve"> </v>
      </c>
      <c r="CX122" s="43" t="str">
        <f t="shared" si="420"/>
        <v xml:space="preserve"> </v>
      </c>
      <c r="CY122" s="15">
        <f>SUM(CY123:CY130)</f>
        <v>0</v>
      </c>
      <c r="CZ122" s="15">
        <f>SUM(CZ123:CZ130)</f>
        <v>0</v>
      </c>
      <c r="DA122" s="15">
        <f>SUM(DA123:DA130)</f>
        <v>0</v>
      </c>
      <c r="DB122" s="16" t="str">
        <f t="shared" si="584"/>
        <v xml:space="preserve"> </v>
      </c>
      <c r="DC122" s="16" t="str">
        <f t="shared" si="401"/>
        <v xml:space="preserve"> </v>
      </c>
      <c r="DD122" s="15">
        <f>SUM(DD123:DD130)</f>
        <v>0</v>
      </c>
      <c r="DE122" s="15">
        <f>SUM(DE123:DE130)</f>
        <v>0</v>
      </c>
      <c r="DF122" s="26">
        <f>SUM(DF123:DF130)</f>
        <v>0</v>
      </c>
      <c r="DG122" s="16" t="str">
        <f t="shared" si="585"/>
        <v xml:space="preserve"> </v>
      </c>
      <c r="DH122" s="16" t="str">
        <f>IF(DE122=0," ",IF(DE122/DF122*100&gt;200,"св.200",DE122/DF122))</f>
        <v xml:space="preserve"> </v>
      </c>
      <c r="DI122" s="15">
        <f>SUM(DI123:DI130)</f>
        <v>-25545.66</v>
      </c>
      <c r="DJ122" s="15">
        <f>SUM(DJ123:DJ130)</f>
        <v>-7757.6900000000005</v>
      </c>
      <c r="DK122" s="16" t="str">
        <f t="shared" ref="DK122:DK128" si="674">IF(DI122=0," ",IF(DI122/DJ122*100&gt;200,"св.200",DI122/DJ122))</f>
        <v>св.200</v>
      </c>
      <c r="DL122" s="15">
        <f>SUM(DL123:DL130)</f>
        <v>0</v>
      </c>
      <c r="DM122" s="15">
        <f>SUM(DM123:DM130)</f>
        <v>0</v>
      </c>
      <c r="DN122" s="15">
        <f>SUM(DN123:DN130)</f>
        <v>0</v>
      </c>
      <c r="DO122" s="16" t="str">
        <f t="shared" si="586"/>
        <v xml:space="preserve"> </v>
      </c>
      <c r="DP122" s="16" t="str">
        <f t="shared" ref="DP122:DP131" si="675">IF(DM122=0," ",IF(DM122/DN122*100&gt;200,"св.200",DM122/DN122))</f>
        <v xml:space="preserve"> </v>
      </c>
    </row>
    <row r="123" spans="1:120" s="59" customFormat="1" ht="15.75" customHeight="1" outlineLevel="1" x14ac:dyDescent="0.25">
      <c r="A123" s="11">
        <v>99</v>
      </c>
      <c r="B123" s="5" t="s">
        <v>72</v>
      </c>
      <c r="C123" s="18">
        <f t="shared" ref="C123:E130" si="676">H123+AQ123</f>
        <v>8784963.5800000001</v>
      </c>
      <c r="D123" s="18">
        <f t="shared" si="676"/>
        <v>4495986.3599999994</v>
      </c>
      <c r="E123" s="18">
        <f t="shared" si="676"/>
        <v>4190802.53</v>
      </c>
      <c r="F123" s="19">
        <f t="shared" si="573"/>
        <v>0.51178201469561468</v>
      </c>
      <c r="G123" s="19">
        <f t="shared" si="360"/>
        <v>1.0728222882885392</v>
      </c>
      <c r="H123" s="10">
        <f t="shared" ref="H123:J130" si="677">W123++AG123+M123+AB123+AL123+R123</f>
        <v>8208616.5199999996</v>
      </c>
      <c r="I123" s="14">
        <f t="shared" si="677"/>
        <v>4104176.59</v>
      </c>
      <c r="J123" s="10">
        <f t="shared" si="677"/>
        <v>3991402.07</v>
      </c>
      <c r="K123" s="19">
        <f t="shared" si="574"/>
        <v>0.49998395953816588</v>
      </c>
      <c r="L123" s="19">
        <f t="shared" si="363"/>
        <v>1.0282543622572207</v>
      </c>
      <c r="M123" s="31">
        <v>5067275</v>
      </c>
      <c r="N123" s="31">
        <v>2531273.7400000002</v>
      </c>
      <c r="O123" s="31">
        <v>2780258.17</v>
      </c>
      <c r="P123" s="19">
        <f t="shared" si="575"/>
        <v>0.49953352442881038</v>
      </c>
      <c r="Q123" s="19">
        <f t="shared" si="365"/>
        <v>0.91044557203836951</v>
      </c>
      <c r="R123" s="31">
        <v>1576541.52</v>
      </c>
      <c r="S123" s="31">
        <v>641122.53</v>
      </c>
      <c r="T123" s="31">
        <v>719191.92</v>
      </c>
      <c r="U123" s="19">
        <f t="shared" si="576"/>
        <v>0.40666390441781708</v>
      </c>
      <c r="V123" s="19">
        <f t="shared" si="367"/>
        <v>0.89144846065567585</v>
      </c>
      <c r="W123" s="31">
        <v>284500</v>
      </c>
      <c r="X123" s="31">
        <v>377230.55</v>
      </c>
      <c r="Y123" s="31">
        <v>11352.01</v>
      </c>
      <c r="Z123" s="19">
        <f>IF(X123&lt;=0," ",IF(W123&lt;=0," ",IF(X123/W123*100&gt;200,"СВ.200",X123/W123)))</f>
        <v>1.3259421792618629</v>
      </c>
      <c r="AA123" s="19" t="str">
        <f t="shared" si="369"/>
        <v>св.200</v>
      </c>
      <c r="AB123" s="31">
        <v>70100</v>
      </c>
      <c r="AC123" s="31">
        <v>12455.35</v>
      </c>
      <c r="AD123" s="31">
        <v>25553.69</v>
      </c>
      <c r="AE123" s="19">
        <f t="shared" si="578"/>
        <v>0.17767974322396576</v>
      </c>
      <c r="AF123" s="19">
        <f t="shared" si="371"/>
        <v>0.48741884244506373</v>
      </c>
      <c r="AG123" s="31">
        <v>1200000</v>
      </c>
      <c r="AH123" s="31">
        <v>535569.42000000004</v>
      </c>
      <c r="AI123" s="31">
        <v>451496.28</v>
      </c>
      <c r="AJ123" s="19">
        <f t="shared" si="579"/>
        <v>0.44630785000000006</v>
      </c>
      <c r="AK123" s="19">
        <f t="shared" si="373"/>
        <v>1.1862100392056387</v>
      </c>
      <c r="AL123" s="31">
        <v>10200</v>
      </c>
      <c r="AM123" s="31">
        <v>6525</v>
      </c>
      <c r="AN123" s="31">
        <v>3550</v>
      </c>
      <c r="AO123" s="19">
        <f t="shared" si="666"/>
        <v>0.63970588235294112</v>
      </c>
      <c r="AP123" s="19">
        <f t="shared" si="374"/>
        <v>1.8380281690140845</v>
      </c>
      <c r="AQ123" s="6">
        <f>AV123+BA123+BF123+BK123+BP123+BU123+BZ123+CE123+CY123+DD123+DL123+CT123</f>
        <v>576347.06000000006</v>
      </c>
      <c r="AR123" s="6">
        <f t="shared" ref="AR123" si="678">AW123+BB123+BG123+BL123+BQ123+BV123+CA123+CF123+CZ123+DE123+DM123+CU123+DI123</f>
        <v>391809.77</v>
      </c>
      <c r="AS123" s="6">
        <f t="shared" ref="AS123" si="679">AX123+BC123+BH123+BM123+BR123+BW123+CB123+CG123+DA123+DF123+DN123+CV123+DJ123</f>
        <v>199400.46</v>
      </c>
      <c r="AT123" s="19">
        <f t="shared" si="580"/>
        <v>0.67981568258541991</v>
      </c>
      <c r="AU123" s="19">
        <f t="shared" si="377"/>
        <v>1.9649391480842122</v>
      </c>
      <c r="AV123" s="31">
        <v>90200</v>
      </c>
      <c r="AW123" s="31">
        <v>34412.769999999997</v>
      </c>
      <c r="AX123" s="31">
        <v>80596.92</v>
      </c>
      <c r="AY123" s="19">
        <f t="shared" si="581"/>
        <v>0.38151629711751661</v>
      </c>
      <c r="AZ123" s="19">
        <f t="shared" si="379"/>
        <v>0.42697376028761391</v>
      </c>
      <c r="BA123" s="31">
        <v>1795.06</v>
      </c>
      <c r="BB123" s="31">
        <v>469.3</v>
      </c>
      <c r="BC123" s="20"/>
      <c r="BD123" s="19">
        <f t="shared" si="381"/>
        <v>0.26143972903412699</v>
      </c>
      <c r="BE123" s="19" t="str">
        <f t="shared" si="382"/>
        <v xml:space="preserve"> </v>
      </c>
      <c r="BF123" s="31">
        <v>19852</v>
      </c>
      <c r="BG123" s="31">
        <v>8271.65</v>
      </c>
      <c r="BH123" s="31">
        <v>9925.98</v>
      </c>
      <c r="BI123" s="19">
        <f t="shared" si="582"/>
        <v>0.41666582712069311</v>
      </c>
      <c r="BJ123" s="19">
        <f t="shared" si="384"/>
        <v>0.83333333333333337</v>
      </c>
      <c r="BK123" s="31"/>
      <c r="BL123" s="31"/>
      <c r="BM123" s="20"/>
      <c r="BN123" s="19" t="str">
        <f t="shared" si="652"/>
        <v xml:space="preserve"> </v>
      </c>
      <c r="BO123" s="19" t="str">
        <f t="shared" si="386"/>
        <v xml:space="preserve"> </v>
      </c>
      <c r="BP123" s="31">
        <v>90000</v>
      </c>
      <c r="BQ123" s="31">
        <v>38978.99</v>
      </c>
      <c r="BR123" s="31">
        <v>66184.350000000006</v>
      </c>
      <c r="BS123" s="19">
        <f t="shared" si="583"/>
        <v>0.43309988888888884</v>
      </c>
      <c r="BT123" s="19">
        <f t="shared" si="388"/>
        <v>0.58894572508455545</v>
      </c>
      <c r="BU123" s="31">
        <v>0</v>
      </c>
      <c r="BV123" s="31">
        <v>0</v>
      </c>
      <c r="BW123" s="31">
        <v>17500</v>
      </c>
      <c r="BX123" s="19" t="str">
        <f t="shared" si="670"/>
        <v xml:space="preserve"> </v>
      </c>
      <c r="BY123" s="19">
        <f t="shared" si="390"/>
        <v>0</v>
      </c>
      <c r="BZ123" s="31">
        <v>332000</v>
      </c>
      <c r="CA123" s="31">
        <v>309677.06</v>
      </c>
      <c r="CB123" s="20">
        <v>12300</v>
      </c>
      <c r="CC123" s="19">
        <f t="shared" si="624"/>
        <v>0.93276222891566263</v>
      </c>
      <c r="CD123" s="19" t="str">
        <f t="shared" si="391"/>
        <v>св.200</v>
      </c>
      <c r="CE123" s="18">
        <f t="shared" ref="CE123:CE130" si="680">CJ123+CO123</f>
        <v>42500</v>
      </c>
      <c r="CF123" s="18">
        <f t="shared" ref="CF123:CF130" si="681">CK123+CP123</f>
        <v>0</v>
      </c>
      <c r="CG123" s="31">
        <v>12893.21</v>
      </c>
      <c r="CH123" s="33" t="str">
        <f t="shared" si="394"/>
        <v xml:space="preserve"> </v>
      </c>
      <c r="CI123" s="19">
        <f t="shared" si="417"/>
        <v>0</v>
      </c>
      <c r="CJ123" s="31">
        <v>30000</v>
      </c>
      <c r="CK123" s="31">
        <v>0</v>
      </c>
      <c r="CL123" s="31">
        <v>687.02</v>
      </c>
      <c r="CM123" s="19" t="str">
        <f t="shared" si="395"/>
        <v xml:space="preserve"> </v>
      </c>
      <c r="CN123" s="19">
        <f t="shared" si="418"/>
        <v>0</v>
      </c>
      <c r="CO123" s="31">
        <v>12500</v>
      </c>
      <c r="CP123" s="31">
        <v>0</v>
      </c>
      <c r="CQ123" s="20">
        <v>12206.19</v>
      </c>
      <c r="CR123" s="19" t="str">
        <f t="shared" si="397"/>
        <v xml:space="preserve"> </v>
      </c>
      <c r="CS123" s="19">
        <f t="shared" si="398"/>
        <v>0</v>
      </c>
      <c r="CT123" s="31"/>
      <c r="CU123" s="31"/>
      <c r="CV123" s="20"/>
      <c r="CW123" s="19" t="str">
        <f t="shared" si="419"/>
        <v xml:space="preserve"> </v>
      </c>
      <c r="CX123" s="19" t="str">
        <f t="shared" si="420"/>
        <v xml:space="preserve"> </v>
      </c>
      <c r="CY123" s="31"/>
      <c r="CZ123" s="31"/>
      <c r="DA123" s="20"/>
      <c r="DB123" s="19" t="str">
        <f t="shared" si="584"/>
        <v xml:space="preserve"> </v>
      </c>
      <c r="DC123" s="19" t="str">
        <f t="shared" si="401"/>
        <v xml:space="preserve"> </v>
      </c>
      <c r="DD123" s="31"/>
      <c r="DE123" s="31"/>
      <c r="DF123" s="25"/>
      <c r="DG123" s="19" t="str">
        <f t="shared" si="585"/>
        <v xml:space="preserve"> </v>
      </c>
      <c r="DH123" s="19" t="str">
        <f t="shared" si="403"/>
        <v xml:space="preserve"> </v>
      </c>
      <c r="DI123" s="31"/>
      <c r="DJ123" s="31"/>
      <c r="DK123" s="19" t="str">
        <f t="shared" si="674"/>
        <v xml:space="preserve"> </v>
      </c>
      <c r="DL123" s="31"/>
      <c r="DM123" s="31"/>
      <c r="DN123" s="20"/>
      <c r="DO123" s="19" t="str">
        <f t="shared" si="586"/>
        <v xml:space="preserve"> </v>
      </c>
      <c r="DP123" s="19" t="str">
        <f t="shared" si="675"/>
        <v xml:space="preserve"> </v>
      </c>
    </row>
    <row r="124" spans="1:120" s="59" customFormat="1" ht="15.75" customHeight="1" outlineLevel="1" x14ac:dyDescent="0.25">
      <c r="A124" s="11">
        <f>A123+1</f>
        <v>100</v>
      </c>
      <c r="B124" s="5" t="s">
        <v>15</v>
      </c>
      <c r="C124" s="18">
        <f t="shared" si="676"/>
        <v>1309205</v>
      </c>
      <c r="D124" s="18">
        <f t="shared" si="676"/>
        <v>413243.08000000007</v>
      </c>
      <c r="E124" s="18">
        <f t="shared" si="676"/>
        <v>503382.52999999997</v>
      </c>
      <c r="F124" s="19">
        <f t="shared" si="573"/>
        <v>0.31564428794573812</v>
      </c>
      <c r="G124" s="19">
        <f t="shared" si="360"/>
        <v>0.82093250236554716</v>
      </c>
      <c r="H124" s="10">
        <f t="shared" si="677"/>
        <v>1302000</v>
      </c>
      <c r="I124" s="14">
        <f t="shared" si="677"/>
        <v>413243.08000000007</v>
      </c>
      <c r="J124" s="10">
        <f t="shared" si="677"/>
        <v>503382.52999999997</v>
      </c>
      <c r="K124" s="19">
        <f t="shared" si="574"/>
        <v>0.31739099846390173</v>
      </c>
      <c r="L124" s="19">
        <f t="shared" si="363"/>
        <v>0.82093250236554716</v>
      </c>
      <c r="M124" s="31">
        <v>290000</v>
      </c>
      <c r="N124" s="31">
        <v>150023.38</v>
      </c>
      <c r="O124" s="31">
        <v>153440.35999999999</v>
      </c>
      <c r="P124" s="19">
        <f t="shared" si="575"/>
        <v>0.51732200000000006</v>
      </c>
      <c r="Q124" s="19">
        <f t="shared" si="365"/>
        <v>0.97773089166370586</v>
      </c>
      <c r="R124" s="31"/>
      <c r="S124" s="31"/>
      <c r="T124" s="20"/>
      <c r="U124" s="19" t="str">
        <f t="shared" si="576"/>
        <v xml:space="preserve"> </v>
      </c>
      <c r="V124" s="19" t="str">
        <f t="shared" ref="V124:V130" si="682">IF(S124=0," ",IF(S124/T124*100&gt;200,"св.200",S124/T124))</f>
        <v xml:space="preserve"> </v>
      </c>
      <c r="W124" s="31">
        <v>75000</v>
      </c>
      <c r="X124" s="31">
        <v>57872.1</v>
      </c>
      <c r="Y124" s="31">
        <v>56357.82</v>
      </c>
      <c r="Z124" s="19">
        <f t="shared" si="577"/>
        <v>0.77162799999999998</v>
      </c>
      <c r="AA124" s="19">
        <f t="shared" si="369"/>
        <v>1.0268690307751436</v>
      </c>
      <c r="AB124" s="31">
        <v>122000</v>
      </c>
      <c r="AC124" s="31">
        <v>5993.53</v>
      </c>
      <c r="AD124" s="31">
        <v>48150.5</v>
      </c>
      <c r="AE124" s="19">
        <f t="shared" si="578"/>
        <v>4.9127295081967212E-2</v>
      </c>
      <c r="AF124" s="19">
        <f t="shared" si="371"/>
        <v>0.12447492757084558</v>
      </c>
      <c r="AG124" s="31">
        <v>815000</v>
      </c>
      <c r="AH124" s="31">
        <v>199354.07</v>
      </c>
      <c r="AI124" s="31">
        <v>245433.85</v>
      </c>
      <c r="AJ124" s="19">
        <f t="shared" si="579"/>
        <v>0.24460622085889572</v>
      </c>
      <c r="AK124" s="19">
        <f t="shared" si="373"/>
        <v>0.81225173300259923</v>
      </c>
      <c r="AL124" s="31">
        <v>0</v>
      </c>
      <c r="AM124" s="31">
        <v>0</v>
      </c>
      <c r="AN124" s="6"/>
      <c r="AO124" s="19" t="str">
        <f t="shared" si="666"/>
        <v xml:space="preserve"> </v>
      </c>
      <c r="AP124" s="19" t="str">
        <f t="shared" si="374"/>
        <v xml:space="preserve"> </v>
      </c>
      <c r="AQ124" s="6">
        <f t="shared" ref="AQ124:AQ130" si="683">AV124+BA124+BF124+BK124+BP124+BU124+BZ124+CE124+CY124+DD124+DL124+CT124</f>
        <v>7205</v>
      </c>
      <c r="AR124" s="6">
        <f t="shared" ref="AR124:AR130" si="684">AW124+BB124+BG124+BL124+BQ124+BV124+CA124+CF124+CZ124+DE124+DM124+CU124+DI124</f>
        <v>0</v>
      </c>
      <c r="AS124" s="6">
        <f t="shared" ref="AS124:AS130" si="685">AX124+BC124+BH124+BM124+BR124+BW124+CB124+CG124+DA124+DF124+DN124+CV124+DJ124</f>
        <v>0</v>
      </c>
      <c r="AT124" s="19" t="str">
        <f t="shared" si="580"/>
        <v xml:space="preserve"> </v>
      </c>
      <c r="AU124" s="19" t="str">
        <f t="shared" si="377"/>
        <v xml:space="preserve"> </v>
      </c>
      <c r="AV124" s="31"/>
      <c r="AW124" s="31"/>
      <c r="AX124" s="6"/>
      <c r="AY124" s="19" t="str">
        <f t="shared" si="581"/>
        <v xml:space="preserve"> </v>
      </c>
      <c r="AZ124" s="19" t="str">
        <f t="shared" si="379"/>
        <v xml:space="preserve"> </v>
      </c>
      <c r="BA124" s="31">
        <v>7205</v>
      </c>
      <c r="BB124" s="31">
        <v>0</v>
      </c>
      <c r="BC124" s="20"/>
      <c r="BD124" s="19" t="str">
        <f t="shared" si="381"/>
        <v xml:space="preserve"> </v>
      </c>
      <c r="BE124" s="19" t="str">
        <f t="shared" si="382"/>
        <v xml:space="preserve"> </v>
      </c>
      <c r="BF124" s="31">
        <v>0</v>
      </c>
      <c r="BG124" s="31">
        <v>0</v>
      </c>
      <c r="BH124" s="6"/>
      <c r="BI124" s="19" t="str">
        <f t="shared" si="582"/>
        <v xml:space="preserve"> </v>
      </c>
      <c r="BJ124" s="19" t="str">
        <f>IF(BG124=0," ",IF(BG124/BH124*100&gt;200,"св.200",BG124/BH124))</f>
        <v xml:space="preserve"> </v>
      </c>
      <c r="BK124" s="31"/>
      <c r="BL124" s="31"/>
      <c r="BM124" s="20"/>
      <c r="BN124" s="19" t="str">
        <f t="shared" si="652"/>
        <v xml:space="preserve"> </v>
      </c>
      <c r="BO124" s="19" t="str">
        <f t="shared" si="386"/>
        <v xml:space="preserve"> </v>
      </c>
      <c r="BP124" s="31">
        <v>0</v>
      </c>
      <c r="BQ124" s="31">
        <v>0</v>
      </c>
      <c r="BR124" s="20"/>
      <c r="BS124" s="19" t="str">
        <f t="shared" si="583"/>
        <v xml:space="preserve"> </v>
      </c>
      <c r="BT124" s="19" t="str">
        <f t="shared" si="388"/>
        <v xml:space="preserve"> </v>
      </c>
      <c r="BU124" s="31">
        <v>0</v>
      </c>
      <c r="BV124" s="31">
        <v>0</v>
      </c>
      <c r="BW124" s="20"/>
      <c r="BX124" s="19" t="str">
        <f t="shared" si="670"/>
        <v xml:space="preserve"> </v>
      </c>
      <c r="BY124" s="19" t="str">
        <f t="shared" si="390"/>
        <v xml:space="preserve"> </v>
      </c>
      <c r="BZ124" s="31"/>
      <c r="CA124" s="31"/>
      <c r="CB124" s="20"/>
      <c r="CC124" s="19" t="str">
        <f t="shared" si="624"/>
        <v xml:space="preserve"> </v>
      </c>
      <c r="CD124" s="19" t="str">
        <f t="shared" si="391"/>
        <v xml:space="preserve"> </v>
      </c>
      <c r="CE124" s="18">
        <f t="shared" si="680"/>
        <v>0</v>
      </c>
      <c r="CF124" s="18">
        <f t="shared" si="681"/>
        <v>0</v>
      </c>
      <c r="CG124" s="23"/>
      <c r="CH124" s="33" t="str">
        <f t="shared" si="394"/>
        <v xml:space="preserve"> </v>
      </c>
      <c r="CI124" s="19" t="str">
        <f>IF(CF124=0," ",IF(CF124/CG124*100&gt;200,"св.200",CF124/CG124))</f>
        <v xml:space="preserve"> </v>
      </c>
      <c r="CJ124" s="31"/>
      <c r="CK124" s="31"/>
      <c r="CL124" s="20"/>
      <c r="CM124" s="19" t="str">
        <f t="shared" si="395"/>
        <v xml:space="preserve"> </v>
      </c>
      <c r="CN124" s="19" t="str">
        <f t="shared" si="418"/>
        <v xml:space="preserve"> </v>
      </c>
      <c r="CO124" s="31">
        <v>0</v>
      </c>
      <c r="CP124" s="31"/>
      <c r="CQ124" s="20"/>
      <c r="CR124" s="19" t="str">
        <f t="shared" si="397"/>
        <v xml:space="preserve"> </v>
      </c>
      <c r="CS124" s="19" t="str">
        <f>IF(CP124=0," ",IF(CP124/CQ124*100&gt;200,"св.200",CP124/CQ124))</f>
        <v xml:space="preserve"> </v>
      </c>
      <c r="CT124" s="31"/>
      <c r="CU124" s="31"/>
      <c r="CV124" s="20"/>
      <c r="CW124" s="19" t="str">
        <f t="shared" si="419"/>
        <v xml:space="preserve"> </v>
      </c>
      <c r="CX124" s="19" t="str">
        <f t="shared" si="420"/>
        <v xml:space="preserve"> </v>
      </c>
      <c r="CY124" s="31"/>
      <c r="CZ124" s="31"/>
      <c r="DA124" s="20"/>
      <c r="DB124" s="19" t="str">
        <f t="shared" si="584"/>
        <v xml:space="preserve"> </v>
      </c>
      <c r="DC124" s="19" t="str">
        <f t="shared" si="401"/>
        <v xml:space="preserve"> </v>
      </c>
      <c r="DD124" s="31"/>
      <c r="DE124" s="31"/>
      <c r="DF124" s="25"/>
      <c r="DG124" s="19" t="str">
        <f t="shared" si="585"/>
        <v xml:space="preserve"> </v>
      </c>
      <c r="DH124" s="19" t="str">
        <f t="shared" si="403"/>
        <v xml:space="preserve"> </v>
      </c>
      <c r="DI124" s="31"/>
      <c r="DJ124" s="20"/>
      <c r="DK124" s="19" t="str">
        <f t="shared" si="674"/>
        <v xml:space="preserve"> </v>
      </c>
      <c r="DL124" s="31"/>
      <c r="DM124" s="31"/>
      <c r="DN124" s="20"/>
      <c r="DO124" s="19" t="str">
        <f t="shared" si="586"/>
        <v xml:space="preserve"> </v>
      </c>
      <c r="DP124" s="19" t="str">
        <f t="shared" si="675"/>
        <v xml:space="preserve"> </v>
      </c>
    </row>
    <row r="125" spans="1:120" s="59" customFormat="1" ht="15.75" customHeight="1" outlineLevel="1" x14ac:dyDescent="0.25">
      <c r="A125" s="11">
        <f t="shared" ref="A125:A130" si="686">A124+1</f>
        <v>101</v>
      </c>
      <c r="B125" s="5" t="s">
        <v>41</v>
      </c>
      <c r="C125" s="18">
        <f t="shared" si="676"/>
        <v>1661200</v>
      </c>
      <c r="D125" s="18">
        <f t="shared" si="676"/>
        <v>704457.58000000007</v>
      </c>
      <c r="E125" s="18">
        <f t="shared" si="676"/>
        <v>1439715.12</v>
      </c>
      <c r="F125" s="19">
        <f t="shared" si="573"/>
        <v>0.42406548278353001</v>
      </c>
      <c r="G125" s="19">
        <f t="shared" si="360"/>
        <v>0.48930345331095781</v>
      </c>
      <c r="H125" s="10">
        <f t="shared" si="677"/>
        <v>1661200</v>
      </c>
      <c r="I125" s="14">
        <f t="shared" si="677"/>
        <v>703903.84000000008</v>
      </c>
      <c r="J125" s="10">
        <f t="shared" si="677"/>
        <v>715035.12</v>
      </c>
      <c r="K125" s="19">
        <f t="shared" si="574"/>
        <v>0.42373214543703352</v>
      </c>
      <c r="L125" s="19">
        <f t="shared" si="363"/>
        <v>0.98443254087995014</v>
      </c>
      <c r="M125" s="31">
        <v>543200</v>
      </c>
      <c r="N125" s="31">
        <v>231250.23</v>
      </c>
      <c r="O125" s="31">
        <v>255589.09</v>
      </c>
      <c r="P125" s="19">
        <f t="shared" si="575"/>
        <v>0.42571839101620029</v>
      </c>
      <c r="Q125" s="19">
        <f t="shared" si="365"/>
        <v>0.90477347839847155</v>
      </c>
      <c r="R125" s="31"/>
      <c r="S125" s="31"/>
      <c r="T125" s="20"/>
      <c r="U125" s="19" t="str">
        <f t="shared" si="576"/>
        <v xml:space="preserve"> </v>
      </c>
      <c r="V125" s="19" t="str">
        <f t="shared" si="682"/>
        <v xml:space="preserve"> </v>
      </c>
      <c r="W125" s="31">
        <v>3000</v>
      </c>
      <c r="X125" s="31">
        <v>20721.080000000002</v>
      </c>
      <c r="Y125" s="31">
        <v>18306.89</v>
      </c>
      <c r="Z125" s="19" t="str">
        <f t="shared" si="577"/>
        <v>СВ.200</v>
      </c>
      <c r="AA125" s="19">
        <f t="shared" si="369"/>
        <v>1.1318733001618517</v>
      </c>
      <c r="AB125" s="31">
        <v>80000</v>
      </c>
      <c r="AC125" s="31">
        <v>7917.65</v>
      </c>
      <c r="AD125" s="31">
        <v>1801.97</v>
      </c>
      <c r="AE125" s="19">
        <f t="shared" si="578"/>
        <v>9.8970624999999993E-2</v>
      </c>
      <c r="AF125" s="19" t="str">
        <f t="shared" si="371"/>
        <v>св.200</v>
      </c>
      <c r="AG125" s="31">
        <v>1005000</v>
      </c>
      <c r="AH125" s="31">
        <v>431514.88</v>
      </c>
      <c r="AI125" s="31">
        <v>433237.17</v>
      </c>
      <c r="AJ125" s="19">
        <f t="shared" si="579"/>
        <v>0.42936803980099503</v>
      </c>
      <c r="AK125" s="19">
        <f t="shared" si="373"/>
        <v>0.99602460241350022</v>
      </c>
      <c r="AL125" s="31">
        <v>30000</v>
      </c>
      <c r="AM125" s="31">
        <v>12500</v>
      </c>
      <c r="AN125" s="31">
        <v>6100</v>
      </c>
      <c r="AO125" s="19">
        <f t="shared" si="666"/>
        <v>0.41666666666666669</v>
      </c>
      <c r="AP125" s="19" t="str">
        <f t="shared" si="374"/>
        <v>св.200</v>
      </c>
      <c r="AQ125" s="6">
        <f t="shared" si="683"/>
        <v>0</v>
      </c>
      <c r="AR125" s="6">
        <f t="shared" si="684"/>
        <v>553.74</v>
      </c>
      <c r="AS125" s="6">
        <f t="shared" si="685"/>
        <v>724680</v>
      </c>
      <c r="AT125" s="19" t="str">
        <f t="shared" si="580"/>
        <v xml:space="preserve"> </v>
      </c>
      <c r="AU125" s="19">
        <f t="shared" si="377"/>
        <v>7.6411657559198544E-4</v>
      </c>
      <c r="AV125" s="31"/>
      <c r="AW125" s="31"/>
      <c r="AX125" s="6"/>
      <c r="AY125" s="19" t="str">
        <f t="shared" si="581"/>
        <v xml:space="preserve"> </v>
      </c>
      <c r="AZ125" s="19" t="str">
        <f t="shared" si="379"/>
        <v xml:space="preserve"> </v>
      </c>
      <c r="BA125" s="31">
        <v>0</v>
      </c>
      <c r="BB125" s="31">
        <v>0</v>
      </c>
      <c r="BC125" s="20"/>
      <c r="BD125" s="19" t="str">
        <f t="shared" si="381"/>
        <v xml:space="preserve"> </v>
      </c>
      <c r="BE125" s="19" t="str">
        <f t="shared" si="382"/>
        <v xml:space="preserve"> </v>
      </c>
      <c r="BF125" s="31">
        <v>0</v>
      </c>
      <c r="BG125" s="31">
        <v>0</v>
      </c>
      <c r="BH125" s="6"/>
      <c r="BI125" s="19" t="str">
        <f t="shared" si="582"/>
        <v xml:space="preserve"> </v>
      </c>
      <c r="BJ125" s="19" t="str">
        <f t="shared" si="384"/>
        <v xml:space="preserve"> </v>
      </c>
      <c r="BK125" s="31"/>
      <c r="BL125" s="31"/>
      <c r="BM125" s="20"/>
      <c r="BN125" s="19" t="str">
        <f t="shared" si="652"/>
        <v xml:space="preserve"> </v>
      </c>
      <c r="BO125" s="19" t="str">
        <f t="shared" si="386"/>
        <v xml:space="preserve"> </v>
      </c>
      <c r="BP125" s="31">
        <v>0</v>
      </c>
      <c r="BQ125" s="31">
        <v>0</v>
      </c>
      <c r="BR125" s="20"/>
      <c r="BS125" s="19" t="str">
        <f t="shared" si="583"/>
        <v xml:space="preserve"> </v>
      </c>
      <c r="BT125" s="19" t="str">
        <f t="shared" si="388"/>
        <v xml:space="preserve"> </v>
      </c>
      <c r="BU125" s="31">
        <v>0</v>
      </c>
      <c r="BV125" s="31">
        <v>0</v>
      </c>
      <c r="BW125" s="31"/>
      <c r="BX125" s="19" t="str">
        <f t="shared" si="670"/>
        <v xml:space="preserve"> </v>
      </c>
      <c r="BY125" s="19" t="str">
        <f t="shared" si="390"/>
        <v xml:space="preserve"> </v>
      </c>
      <c r="BZ125" s="31"/>
      <c r="CA125" s="31"/>
      <c r="CB125" s="20"/>
      <c r="CC125" s="19" t="str">
        <f t="shared" si="624"/>
        <v xml:space="preserve"> </v>
      </c>
      <c r="CD125" s="19" t="str">
        <f t="shared" si="391"/>
        <v xml:space="preserve"> </v>
      </c>
      <c r="CE125" s="18">
        <f t="shared" si="680"/>
        <v>0</v>
      </c>
      <c r="CF125" s="18">
        <f t="shared" si="681"/>
        <v>0</v>
      </c>
      <c r="CG125" s="23">
        <v>724680</v>
      </c>
      <c r="CH125" s="33" t="str">
        <f t="shared" si="394"/>
        <v xml:space="preserve"> </v>
      </c>
      <c r="CI125" s="19">
        <f t="shared" si="417"/>
        <v>0</v>
      </c>
      <c r="CJ125" s="31"/>
      <c r="CK125" s="31"/>
      <c r="CL125" s="20"/>
      <c r="CM125" s="19" t="str">
        <f t="shared" si="395"/>
        <v xml:space="preserve"> </v>
      </c>
      <c r="CN125" s="19" t="str">
        <f t="shared" si="418"/>
        <v xml:space="preserve"> </v>
      </c>
      <c r="CO125" s="31">
        <v>0</v>
      </c>
      <c r="CP125" s="31">
        <v>0</v>
      </c>
      <c r="CQ125" s="20">
        <v>724680</v>
      </c>
      <c r="CR125" s="19" t="str">
        <f t="shared" si="397"/>
        <v xml:space="preserve"> </v>
      </c>
      <c r="CS125" s="19">
        <f t="shared" si="398"/>
        <v>0</v>
      </c>
      <c r="CT125" s="31"/>
      <c r="CU125" s="31"/>
      <c r="CV125" s="20"/>
      <c r="CW125" s="19" t="str">
        <f t="shared" si="419"/>
        <v xml:space="preserve"> </v>
      </c>
      <c r="CX125" s="19" t="str">
        <f t="shared" si="420"/>
        <v xml:space="preserve"> </v>
      </c>
      <c r="CY125" s="31"/>
      <c r="CZ125" s="31"/>
      <c r="DA125" s="20"/>
      <c r="DB125" s="19" t="str">
        <f t="shared" si="584"/>
        <v xml:space="preserve"> </v>
      </c>
      <c r="DC125" s="19" t="str">
        <f t="shared" si="401"/>
        <v xml:space="preserve"> </v>
      </c>
      <c r="DD125" s="31"/>
      <c r="DE125" s="31"/>
      <c r="DF125" s="25"/>
      <c r="DG125" s="19" t="str">
        <f t="shared" si="585"/>
        <v xml:space="preserve"> </v>
      </c>
      <c r="DH125" s="19" t="str">
        <f t="shared" si="403"/>
        <v xml:space="preserve"> </v>
      </c>
      <c r="DI125" s="31">
        <v>553.74</v>
      </c>
      <c r="DJ125" s="20"/>
      <c r="DK125" s="19" t="e">
        <f t="shared" si="674"/>
        <v>#DIV/0!</v>
      </c>
      <c r="DL125" s="31"/>
      <c r="DM125" s="31"/>
      <c r="DN125" s="20"/>
      <c r="DO125" s="19" t="str">
        <f t="shared" si="586"/>
        <v xml:space="preserve"> </v>
      </c>
      <c r="DP125" s="19" t="str">
        <f t="shared" si="675"/>
        <v xml:space="preserve"> </v>
      </c>
    </row>
    <row r="126" spans="1:120" s="59" customFormat="1" ht="15.75" customHeight="1" outlineLevel="1" x14ac:dyDescent="0.25">
      <c r="A126" s="11">
        <f t="shared" si="686"/>
        <v>102</v>
      </c>
      <c r="B126" s="5" t="s">
        <v>105</v>
      </c>
      <c r="C126" s="18">
        <f t="shared" si="676"/>
        <v>1621800</v>
      </c>
      <c r="D126" s="18">
        <f t="shared" si="676"/>
        <v>422563.17</v>
      </c>
      <c r="E126" s="18">
        <f t="shared" si="676"/>
        <v>362315.45</v>
      </c>
      <c r="F126" s="19">
        <f t="shared" si="573"/>
        <v>0.2605519607843137</v>
      </c>
      <c r="G126" s="19">
        <f t="shared" si="360"/>
        <v>1.1662852632974938</v>
      </c>
      <c r="H126" s="10">
        <f t="shared" si="677"/>
        <v>1560800</v>
      </c>
      <c r="I126" s="14">
        <f t="shared" si="677"/>
        <v>391920.05</v>
      </c>
      <c r="J126" s="10">
        <f t="shared" si="677"/>
        <v>357624.64</v>
      </c>
      <c r="K126" s="19">
        <f t="shared" si="574"/>
        <v>0.2511020310097386</v>
      </c>
      <c r="L126" s="19">
        <f t="shared" si="363"/>
        <v>1.095897782658376</v>
      </c>
      <c r="M126" s="31">
        <v>180800</v>
      </c>
      <c r="N126" s="31">
        <v>87312.09</v>
      </c>
      <c r="O126" s="31">
        <v>109547.7</v>
      </c>
      <c r="P126" s="19">
        <f t="shared" si="575"/>
        <v>0.48292085176991151</v>
      </c>
      <c r="Q126" s="19">
        <f t="shared" si="365"/>
        <v>0.79702348839820458</v>
      </c>
      <c r="R126" s="31"/>
      <c r="S126" s="31"/>
      <c r="T126" s="20"/>
      <c r="U126" s="19" t="str">
        <f t="shared" si="576"/>
        <v xml:space="preserve"> </v>
      </c>
      <c r="V126" s="19" t="str">
        <f t="shared" si="682"/>
        <v xml:space="preserve"> </v>
      </c>
      <c r="W126" s="31">
        <v>200000</v>
      </c>
      <c r="X126" s="31">
        <v>6782.4</v>
      </c>
      <c r="Y126" s="31">
        <v>474.9</v>
      </c>
      <c r="Z126" s="19">
        <f t="shared" si="577"/>
        <v>3.3911999999999998E-2</v>
      </c>
      <c r="AA126" s="19" t="str">
        <f t="shared" si="369"/>
        <v>св.200</v>
      </c>
      <c r="AB126" s="31">
        <v>70000</v>
      </c>
      <c r="AC126" s="31">
        <v>3349.42</v>
      </c>
      <c r="AD126" s="31">
        <v>54745.31</v>
      </c>
      <c r="AE126" s="19">
        <f t="shared" si="578"/>
        <v>4.7848857142857144E-2</v>
      </c>
      <c r="AF126" s="19">
        <f t="shared" si="371"/>
        <v>6.1181861971372528E-2</v>
      </c>
      <c r="AG126" s="31">
        <v>1100000</v>
      </c>
      <c r="AH126" s="31">
        <v>287776.14</v>
      </c>
      <c r="AI126" s="31">
        <v>189956.73</v>
      </c>
      <c r="AJ126" s="19">
        <f t="shared" si="579"/>
        <v>0.26161467272727273</v>
      </c>
      <c r="AK126" s="19">
        <f t="shared" si="373"/>
        <v>1.5149562745157805</v>
      </c>
      <c r="AL126" s="31">
        <v>10000</v>
      </c>
      <c r="AM126" s="31">
        <v>6700</v>
      </c>
      <c r="AN126" s="31">
        <v>2900</v>
      </c>
      <c r="AO126" s="19">
        <f t="shared" si="666"/>
        <v>0.67</v>
      </c>
      <c r="AP126" s="19" t="str">
        <f t="shared" si="374"/>
        <v>св.200</v>
      </c>
      <c r="AQ126" s="6">
        <f t="shared" si="683"/>
        <v>61000</v>
      </c>
      <c r="AR126" s="6">
        <f t="shared" si="684"/>
        <v>30643.120000000003</v>
      </c>
      <c r="AS126" s="6">
        <f t="shared" si="685"/>
        <v>4690.8100000000004</v>
      </c>
      <c r="AT126" s="19">
        <f t="shared" si="580"/>
        <v>0.50234622950819674</v>
      </c>
      <c r="AU126" s="19" t="str">
        <f t="shared" si="377"/>
        <v>св.200</v>
      </c>
      <c r="AV126" s="31"/>
      <c r="AW126" s="31"/>
      <c r="AX126" s="6"/>
      <c r="AY126" s="19" t="str">
        <f t="shared" si="581"/>
        <v xml:space="preserve"> </v>
      </c>
      <c r="AZ126" s="19" t="str">
        <f t="shared" si="379"/>
        <v xml:space="preserve"> </v>
      </c>
      <c r="BA126" s="31">
        <v>26000</v>
      </c>
      <c r="BB126" s="31">
        <v>15747.02</v>
      </c>
      <c r="BC126" s="20">
        <v>4690.8100000000004</v>
      </c>
      <c r="BD126" s="19">
        <f t="shared" si="381"/>
        <v>0.6056546153846154</v>
      </c>
      <c r="BE126" s="19" t="str">
        <f t="shared" si="382"/>
        <v>св.200</v>
      </c>
      <c r="BF126" s="31">
        <v>0</v>
      </c>
      <c r="BG126" s="31">
        <v>0</v>
      </c>
      <c r="BH126" s="20"/>
      <c r="BI126" s="19" t="str">
        <f t="shared" si="582"/>
        <v xml:space="preserve"> </v>
      </c>
      <c r="BJ126" s="19" t="str">
        <f t="shared" si="384"/>
        <v xml:space="preserve"> </v>
      </c>
      <c r="BK126" s="31"/>
      <c r="BL126" s="31"/>
      <c r="BM126" s="20"/>
      <c r="BN126" s="19" t="str">
        <f t="shared" si="652"/>
        <v xml:space="preserve"> </v>
      </c>
      <c r="BO126" s="19" t="str">
        <f t="shared" si="386"/>
        <v xml:space="preserve"> </v>
      </c>
      <c r="BP126" s="31">
        <v>0</v>
      </c>
      <c r="BQ126" s="31">
        <v>0</v>
      </c>
      <c r="BR126" s="20"/>
      <c r="BS126" s="19" t="str">
        <f t="shared" si="583"/>
        <v xml:space="preserve"> </v>
      </c>
      <c r="BT126" s="19" t="str">
        <f t="shared" si="388"/>
        <v xml:space="preserve"> </v>
      </c>
      <c r="BU126" s="31">
        <v>35000</v>
      </c>
      <c r="BV126" s="31">
        <v>14896.1</v>
      </c>
      <c r="BW126" s="31"/>
      <c r="BX126" s="19">
        <f t="shared" si="670"/>
        <v>0.42560285714285717</v>
      </c>
      <c r="BY126" s="19" t="str">
        <f t="shared" si="390"/>
        <v xml:space="preserve"> </v>
      </c>
      <c r="BZ126" s="31"/>
      <c r="CA126" s="31"/>
      <c r="CB126" s="20"/>
      <c r="CC126" s="19" t="str">
        <f t="shared" si="624"/>
        <v xml:space="preserve"> </v>
      </c>
      <c r="CD126" s="19" t="str">
        <f t="shared" si="391"/>
        <v xml:space="preserve"> </v>
      </c>
      <c r="CE126" s="18">
        <f t="shared" si="680"/>
        <v>0</v>
      </c>
      <c r="CF126" s="18">
        <f t="shared" si="681"/>
        <v>0</v>
      </c>
      <c r="CG126" s="23"/>
      <c r="CH126" s="33" t="str">
        <f t="shared" si="394"/>
        <v xml:space="preserve"> </v>
      </c>
      <c r="CI126" s="19" t="str">
        <f t="shared" si="417"/>
        <v xml:space="preserve"> </v>
      </c>
      <c r="CJ126" s="31"/>
      <c r="CK126" s="31"/>
      <c r="CL126" s="20"/>
      <c r="CM126" s="19" t="str">
        <f t="shared" si="395"/>
        <v xml:space="preserve"> </v>
      </c>
      <c r="CN126" s="19" t="str">
        <f t="shared" si="418"/>
        <v xml:space="preserve"> </v>
      </c>
      <c r="CO126" s="31">
        <v>0</v>
      </c>
      <c r="CP126" s="31"/>
      <c r="CQ126" s="20"/>
      <c r="CR126" s="19" t="str">
        <f t="shared" si="397"/>
        <v xml:space="preserve"> </v>
      </c>
      <c r="CS126" s="19" t="str">
        <f t="shared" si="398"/>
        <v xml:space="preserve"> </v>
      </c>
      <c r="CT126" s="31"/>
      <c r="CU126" s="31"/>
      <c r="CV126" s="20"/>
      <c r="CW126" s="19" t="str">
        <f t="shared" si="419"/>
        <v xml:space="preserve"> </v>
      </c>
      <c r="CX126" s="19" t="str">
        <f t="shared" si="420"/>
        <v xml:space="preserve"> </v>
      </c>
      <c r="CY126" s="31"/>
      <c r="CZ126" s="31"/>
      <c r="DA126" s="20"/>
      <c r="DB126" s="19" t="str">
        <f t="shared" si="584"/>
        <v xml:space="preserve"> </v>
      </c>
      <c r="DC126" s="19" t="str">
        <f t="shared" si="401"/>
        <v xml:space="preserve"> </v>
      </c>
      <c r="DD126" s="31"/>
      <c r="DE126" s="31"/>
      <c r="DF126" s="25"/>
      <c r="DG126" s="19" t="str">
        <f t="shared" si="585"/>
        <v xml:space="preserve"> </v>
      </c>
      <c r="DH126" s="19" t="str">
        <f t="shared" si="403"/>
        <v xml:space="preserve"> </v>
      </c>
      <c r="DI126" s="31">
        <v>0</v>
      </c>
      <c r="DJ126" s="20"/>
      <c r="DK126" s="19" t="str">
        <f t="shared" si="674"/>
        <v xml:space="preserve"> </v>
      </c>
      <c r="DL126" s="31"/>
      <c r="DM126" s="31"/>
      <c r="DN126" s="20"/>
      <c r="DO126" s="19" t="str">
        <f t="shared" si="586"/>
        <v xml:space="preserve"> </v>
      </c>
      <c r="DP126" s="19" t="str">
        <f t="shared" si="675"/>
        <v xml:space="preserve"> </v>
      </c>
    </row>
    <row r="127" spans="1:120" s="59" customFormat="1" ht="15.75" customHeight="1" outlineLevel="1" x14ac:dyDescent="0.25">
      <c r="A127" s="11">
        <f t="shared" si="686"/>
        <v>103</v>
      </c>
      <c r="B127" s="5" t="s">
        <v>0</v>
      </c>
      <c r="C127" s="18">
        <f t="shared" si="676"/>
        <v>1971200</v>
      </c>
      <c r="D127" s="18">
        <f t="shared" si="676"/>
        <v>816544.78</v>
      </c>
      <c r="E127" s="18">
        <f t="shared" si="676"/>
        <v>1153857.7000000002</v>
      </c>
      <c r="F127" s="19">
        <f t="shared" ref="F127:F143" si="687">IF(D127&lt;=0," ",IF(D127/C127*100&gt;200,"СВ.200",D127/C127))</f>
        <v>0.41423740868506492</v>
      </c>
      <c r="G127" s="19">
        <f t="shared" si="360"/>
        <v>0.70766506129828655</v>
      </c>
      <c r="H127" s="10">
        <f t="shared" si="677"/>
        <v>1730000</v>
      </c>
      <c r="I127" s="14">
        <f t="shared" si="677"/>
        <v>706210.73</v>
      </c>
      <c r="J127" s="10">
        <f t="shared" si="677"/>
        <v>989043.81</v>
      </c>
      <c r="K127" s="19">
        <f t="shared" ref="K127:K143" si="688">IF(I127&lt;=0," ",IF(I127/H127*100&gt;200,"СВ.200",I127/H127))</f>
        <v>0.40821429479768784</v>
      </c>
      <c r="L127" s="19">
        <f t="shared" si="363"/>
        <v>0.71403382020054296</v>
      </c>
      <c r="M127" s="31">
        <v>400000</v>
      </c>
      <c r="N127" s="31">
        <v>188168.56</v>
      </c>
      <c r="O127" s="31">
        <v>242158.59</v>
      </c>
      <c r="P127" s="19">
        <f t="shared" ref="P127:P143" si="689">IF(N127&lt;=0," ",IF(M127&lt;=0," ",IF(N127/M127*100&gt;200,"СВ.200",N127/M127)))</f>
        <v>0.47042139999999999</v>
      </c>
      <c r="Q127" s="19">
        <f t="shared" si="365"/>
        <v>0.77704681052198066</v>
      </c>
      <c r="R127" s="31"/>
      <c r="S127" s="31"/>
      <c r="T127" s="20"/>
      <c r="U127" s="19" t="str">
        <f t="shared" ref="U127:U143" si="690">IF(S127&lt;=0," ",IF(R127&lt;=0," ",IF(S127/R127*100&gt;200,"СВ.200",S127/R127)))</f>
        <v xml:space="preserve"> </v>
      </c>
      <c r="V127" s="19" t="str">
        <f t="shared" si="682"/>
        <v xml:space="preserve"> </v>
      </c>
      <c r="W127" s="31">
        <v>0</v>
      </c>
      <c r="X127" s="31">
        <v>0</v>
      </c>
      <c r="Y127" s="31"/>
      <c r="Z127" s="19" t="str">
        <f t="shared" ref="Z127:Z143" si="691">IF(X127&lt;=0," ",IF(W127&lt;=0," ",IF(X127/W127*100&gt;200,"СВ.200",X127/W127)))</f>
        <v xml:space="preserve"> </v>
      </c>
      <c r="AA127" s="19" t="str">
        <f t="shared" si="369"/>
        <v xml:space="preserve"> </v>
      </c>
      <c r="AB127" s="31">
        <v>400000</v>
      </c>
      <c r="AC127" s="31">
        <v>84642.59</v>
      </c>
      <c r="AD127" s="31">
        <v>235627.95</v>
      </c>
      <c r="AE127" s="19">
        <f t="shared" ref="AE127:AE143" si="692">IF(AC127&lt;=0," ",IF(AB127&lt;=0," ",IF(AC127/AB127*100&gt;200,"СВ.200",AC127/AB127)))</f>
        <v>0.21160647499999999</v>
      </c>
      <c r="AF127" s="19">
        <f t="shared" si="371"/>
        <v>0.35922134874067357</v>
      </c>
      <c r="AG127" s="31">
        <v>920000</v>
      </c>
      <c r="AH127" s="31">
        <v>429499.58</v>
      </c>
      <c r="AI127" s="31">
        <v>506847.27</v>
      </c>
      <c r="AJ127" s="19">
        <f t="shared" ref="AJ127:AJ143" si="693">IF(AH127&lt;=0," ",IF(AG127&lt;=0," ",IF(AH127/AG127*100&gt;200,"СВ.200",AH127/AG127)))</f>
        <v>0.46684736956521738</v>
      </c>
      <c r="AK127" s="19">
        <f t="shared" si="373"/>
        <v>0.84739448236546677</v>
      </c>
      <c r="AL127" s="31">
        <v>10000</v>
      </c>
      <c r="AM127" s="31">
        <v>3900</v>
      </c>
      <c r="AN127" s="31">
        <v>4410</v>
      </c>
      <c r="AO127" s="19">
        <f t="shared" si="666"/>
        <v>0.39</v>
      </c>
      <c r="AP127" s="19">
        <f t="shared" si="374"/>
        <v>0.88435374149659862</v>
      </c>
      <c r="AQ127" s="6">
        <f t="shared" si="683"/>
        <v>241200</v>
      </c>
      <c r="AR127" s="6">
        <f t="shared" si="684"/>
        <v>110334.05000000002</v>
      </c>
      <c r="AS127" s="6">
        <f t="shared" si="685"/>
        <v>164813.89000000001</v>
      </c>
      <c r="AT127" s="19">
        <f t="shared" ref="AT127:AT143" si="694">IF(AR127&lt;=0," ",IF(AQ127&lt;=0," ",IF(AR127/AQ127*100&gt;200,"СВ.200",AR127/AQ127)))</f>
        <v>0.45743801824212277</v>
      </c>
      <c r="AU127" s="19">
        <f t="shared" si="377"/>
        <v>0.66944630698298557</v>
      </c>
      <c r="AV127" s="31"/>
      <c r="AW127" s="31"/>
      <c r="AX127" s="6"/>
      <c r="AY127" s="19" t="str">
        <f t="shared" ref="AY127:AY143" si="695">IF(AW127&lt;=0," ",IF(AV127&lt;=0," ",IF(AW127/AV127*100&gt;200,"СВ.200",AW127/AV127)))</f>
        <v xml:space="preserve"> </v>
      </c>
      <c r="AZ127" s="19" t="str">
        <f t="shared" si="379"/>
        <v xml:space="preserve"> </v>
      </c>
      <c r="BA127" s="31">
        <v>0</v>
      </c>
      <c r="BB127" s="31">
        <v>0</v>
      </c>
      <c r="BC127" s="20"/>
      <c r="BD127" s="19" t="str">
        <f t="shared" si="381"/>
        <v xml:space="preserve"> </v>
      </c>
      <c r="BE127" s="19" t="str">
        <f t="shared" si="382"/>
        <v xml:space="preserve"> </v>
      </c>
      <c r="BF127" s="31">
        <v>141200</v>
      </c>
      <c r="BG127" s="31">
        <v>67350</v>
      </c>
      <c r="BH127" s="31">
        <v>85035</v>
      </c>
      <c r="BI127" s="19">
        <f t="shared" ref="BI127:BI143" si="696">IF(BG127&lt;=0," ",IF(BF127&lt;=0," ",IF(BG127/BF127*100&gt;200,"СВ.200",BG127/BF127)))</f>
        <v>0.47698300283286121</v>
      </c>
      <c r="BJ127" s="19">
        <f t="shared" si="384"/>
        <v>0.79202681248897511</v>
      </c>
      <c r="BK127" s="31"/>
      <c r="BL127" s="31"/>
      <c r="BM127" s="20"/>
      <c r="BN127" s="19" t="str">
        <f t="shared" si="652"/>
        <v xml:space="preserve"> </v>
      </c>
      <c r="BO127" s="19" t="str">
        <f t="shared" si="386"/>
        <v xml:space="preserve"> </v>
      </c>
      <c r="BP127" s="31">
        <v>0</v>
      </c>
      <c r="BQ127" s="31">
        <v>0</v>
      </c>
      <c r="BR127" s="20"/>
      <c r="BS127" s="19" t="str">
        <f t="shared" ref="BS127:BS143" si="697">IF(BQ127&lt;=0," ",IF(BP127&lt;=0," ",IF(BQ127/BP127*100&gt;200,"СВ.200",BQ127/BP127)))</f>
        <v xml:space="preserve"> </v>
      </c>
      <c r="BT127" s="19" t="str">
        <f t="shared" si="388"/>
        <v xml:space="preserve"> </v>
      </c>
      <c r="BU127" s="31">
        <v>100000</v>
      </c>
      <c r="BV127" s="31">
        <v>69083.45</v>
      </c>
      <c r="BW127" s="31">
        <v>77172.89</v>
      </c>
      <c r="BX127" s="19">
        <f t="shared" si="670"/>
        <v>0.69083450000000002</v>
      </c>
      <c r="BY127" s="19">
        <f t="shared" si="390"/>
        <v>0.8951776977640723</v>
      </c>
      <c r="BZ127" s="31"/>
      <c r="CA127" s="31"/>
      <c r="CB127" s="20"/>
      <c r="CC127" s="19" t="str">
        <f t="shared" si="624"/>
        <v xml:space="preserve"> </v>
      </c>
      <c r="CD127" s="19" t="str">
        <f t="shared" si="391"/>
        <v xml:space="preserve"> </v>
      </c>
      <c r="CE127" s="18">
        <f t="shared" si="680"/>
        <v>0</v>
      </c>
      <c r="CF127" s="18">
        <f t="shared" si="681"/>
        <v>0</v>
      </c>
      <c r="CG127" s="23"/>
      <c r="CH127" s="33" t="str">
        <f t="shared" si="394"/>
        <v xml:space="preserve"> </v>
      </c>
      <c r="CI127" s="19" t="str">
        <f t="shared" si="417"/>
        <v xml:space="preserve"> </v>
      </c>
      <c r="CJ127" s="31"/>
      <c r="CK127" s="31"/>
      <c r="CL127" s="20"/>
      <c r="CM127" s="19" t="str">
        <f t="shared" si="395"/>
        <v xml:space="preserve"> </v>
      </c>
      <c r="CN127" s="19" t="str">
        <f t="shared" si="418"/>
        <v xml:space="preserve"> </v>
      </c>
      <c r="CO127" s="31">
        <v>0</v>
      </c>
      <c r="CP127" s="31">
        <v>0</v>
      </c>
      <c r="CQ127" s="20"/>
      <c r="CR127" s="19" t="str">
        <f t="shared" si="397"/>
        <v xml:space="preserve"> </v>
      </c>
      <c r="CS127" s="19" t="str">
        <f t="shared" si="398"/>
        <v xml:space="preserve"> </v>
      </c>
      <c r="CT127" s="31"/>
      <c r="CU127" s="31"/>
      <c r="CV127" s="20"/>
      <c r="CW127" s="19" t="str">
        <f t="shared" si="419"/>
        <v xml:space="preserve"> </v>
      </c>
      <c r="CX127" s="19" t="str">
        <f t="shared" si="420"/>
        <v xml:space="preserve"> </v>
      </c>
      <c r="CY127" s="31"/>
      <c r="CZ127" s="31"/>
      <c r="DA127" s="20"/>
      <c r="DB127" s="19" t="str">
        <f t="shared" ref="DB127:DB143" si="698">IF(CZ127&lt;=0," ",IF(CY127&lt;=0," ",IF(CZ127/CY127*100&gt;200,"СВ.200",CZ127/CY127)))</f>
        <v xml:space="preserve"> </v>
      </c>
      <c r="DC127" s="19" t="str">
        <f t="shared" si="401"/>
        <v xml:space="preserve"> </v>
      </c>
      <c r="DD127" s="31"/>
      <c r="DE127" s="31"/>
      <c r="DF127" s="25"/>
      <c r="DG127" s="19" t="str">
        <f t="shared" ref="DG127:DG143" si="699">IF(DE127&lt;=0," ",IF(DD127&lt;=0," ",IF(DE127/DD127*100&gt;200,"СВ.200",DE127/DD127)))</f>
        <v xml:space="preserve"> </v>
      </c>
      <c r="DH127" s="19" t="str">
        <f t="shared" si="403"/>
        <v xml:space="preserve"> </v>
      </c>
      <c r="DI127" s="31">
        <v>-26099.4</v>
      </c>
      <c r="DJ127" s="20">
        <v>2606</v>
      </c>
      <c r="DK127" s="19">
        <f t="shared" si="674"/>
        <v>-10.015118956254797</v>
      </c>
      <c r="DL127" s="31"/>
      <c r="DM127" s="31"/>
      <c r="DN127" s="20"/>
      <c r="DO127" s="19" t="str">
        <f t="shared" ref="DO127:DO143" si="700">IF(DM127&lt;=0," ",IF(DL127&lt;=0," ",IF(DM127/DL127*100&gt;200,"СВ.200",DM127/DL127)))</f>
        <v xml:space="preserve"> </v>
      </c>
      <c r="DP127" s="19" t="str">
        <f t="shared" si="675"/>
        <v xml:space="preserve"> </v>
      </c>
    </row>
    <row r="128" spans="1:120" s="59" customFormat="1" ht="15.75" customHeight="1" outlineLevel="1" x14ac:dyDescent="0.25">
      <c r="A128" s="11">
        <f t="shared" si="686"/>
        <v>104</v>
      </c>
      <c r="B128" s="5" t="s">
        <v>92</v>
      </c>
      <c r="C128" s="18">
        <f t="shared" si="676"/>
        <v>4662466.49</v>
      </c>
      <c r="D128" s="18">
        <f t="shared" si="676"/>
        <v>1236862.5699999998</v>
      </c>
      <c r="E128" s="18">
        <f t="shared" si="676"/>
        <v>1596071.49</v>
      </c>
      <c r="F128" s="19">
        <f t="shared" si="687"/>
        <v>0.26528074199628182</v>
      </c>
      <c r="G128" s="19">
        <f t="shared" ref="G128:G145" si="701">IF(E128=0," ",IF(D128/E128*100&gt;200,"св.200",D128/E128))</f>
        <v>0.77494183546878581</v>
      </c>
      <c r="H128" s="10">
        <f t="shared" si="677"/>
        <v>4310000</v>
      </c>
      <c r="I128" s="14">
        <f t="shared" si="677"/>
        <v>1169606.3899999999</v>
      </c>
      <c r="J128" s="10">
        <f t="shared" si="677"/>
        <v>1494505.99</v>
      </c>
      <c r="K128" s="19">
        <f t="shared" si="688"/>
        <v>0.27137039211136887</v>
      </c>
      <c r="L128" s="19">
        <f t="shared" ref="L128:L143" si="702">IF(J128=0," ",IF(I128/J128*100&gt;200,"св.200",I128/J128))</f>
        <v>0.78260401619400666</v>
      </c>
      <c r="M128" s="31">
        <v>891000</v>
      </c>
      <c r="N128" s="31">
        <v>437643.79</v>
      </c>
      <c r="O128" s="31">
        <v>439951.15</v>
      </c>
      <c r="P128" s="19">
        <f t="shared" si="689"/>
        <v>0.49118270482603815</v>
      </c>
      <c r="Q128" s="19">
        <f t="shared" ref="Q128:Q143" si="703">IF(O128=0," ",IF(N128/O128*100&gt;200,"св.200",N128/O128))</f>
        <v>0.99475541773217313</v>
      </c>
      <c r="R128" s="31"/>
      <c r="S128" s="31"/>
      <c r="T128" s="20"/>
      <c r="U128" s="19" t="str">
        <f t="shared" si="690"/>
        <v xml:space="preserve"> </v>
      </c>
      <c r="V128" s="19" t="str">
        <f t="shared" si="682"/>
        <v xml:space="preserve"> </v>
      </c>
      <c r="W128" s="31">
        <v>24000</v>
      </c>
      <c r="X128" s="31">
        <v>8037.6</v>
      </c>
      <c r="Y128" s="31">
        <v>6095.7</v>
      </c>
      <c r="Z128" s="19">
        <f t="shared" si="691"/>
        <v>0.33490000000000003</v>
      </c>
      <c r="AA128" s="19">
        <f>IF(X128=0," ",IF(X128/Y128*100&gt;200,"св.200",X128/Y128))</f>
        <v>1.3185688272060634</v>
      </c>
      <c r="AB128" s="31">
        <v>310000</v>
      </c>
      <c r="AC128" s="31">
        <v>37600.79</v>
      </c>
      <c r="AD128" s="31">
        <v>55250.07</v>
      </c>
      <c r="AE128" s="19">
        <f t="shared" si="692"/>
        <v>0.12129287096774194</v>
      </c>
      <c r="AF128" s="19">
        <f t="shared" ref="AF128:AF143" si="704">IF(AD128=0," ",IF(AC128/AD128*100&gt;200,"св.200",AC128/AD128))</f>
        <v>0.68055642282444173</v>
      </c>
      <c r="AG128" s="31">
        <v>3050000</v>
      </c>
      <c r="AH128" s="31">
        <v>664274.21</v>
      </c>
      <c r="AI128" s="31">
        <v>960337.64</v>
      </c>
      <c r="AJ128" s="19">
        <f t="shared" si="693"/>
        <v>0.21779482295081967</v>
      </c>
      <c r="AK128" s="19">
        <f t="shared" ref="AK128:AK143" si="705">IF(AI128=0," ",IF(AH128/AI128*100&gt;200,"св.200",AH128/AI128))</f>
        <v>0.69170902225596398</v>
      </c>
      <c r="AL128" s="31">
        <v>35000</v>
      </c>
      <c r="AM128" s="31">
        <v>22050</v>
      </c>
      <c r="AN128" s="31">
        <v>32871.43</v>
      </c>
      <c r="AO128" s="19">
        <f t="shared" si="666"/>
        <v>0.63</v>
      </c>
      <c r="AP128" s="19">
        <f t="shared" ref="AP128:AP143" si="706">IF(AN128=0," ",IF(AM128/AN128*100&gt;200,"св.200",AM128/AN128))</f>
        <v>0.67079527723618959</v>
      </c>
      <c r="AQ128" s="6">
        <f t="shared" si="683"/>
        <v>352466.49</v>
      </c>
      <c r="AR128" s="6">
        <f t="shared" si="684"/>
        <v>67256.179999999993</v>
      </c>
      <c r="AS128" s="6">
        <f t="shared" si="685"/>
        <v>101565.5</v>
      </c>
      <c r="AT128" s="19">
        <f t="shared" si="694"/>
        <v>0.19081581344087489</v>
      </c>
      <c r="AU128" s="19">
        <f t="shared" ref="AU128:AU143" si="707">IF(AS128=0," ",IF(AR128/AS128*100&gt;200,"св.200",AR128/AS128))</f>
        <v>0.66219513515908446</v>
      </c>
      <c r="AV128" s="31"/>
      <c r="AW128" s="31"/>
      <c r="AX128" s="6"/>
      <c r="AY128" s="19" t="str">
        <f t="shared" si="695"/>
        <v xml:space="preserve"> </v>
      </c>
      <c r="AZ128" s="19" t="str">
        <f t="shared" ref="AZ128:AZ143" si="708">IF(AX128=0," ",IF(AW128/AX128*100&gt;200,"св.200",AW128/AX128))</f>
        <v xml:space="preserve"> </v>
      </c>
      <c r="BA128" s="31">
        <v>87530</v>
      </c>
      <c r="BB128" s="31">
        <v>44756.18</v>
      </c>
      <c r="BC128" s="20">
        <v>33665.5</v>
      </c>
      <c r="BD128" s="19">
        <f t="shared" ref="BD128:BD143" si="709">IF(BB128&lt;=0," ",IF(BA128&lt;=0," ",IF(BB128/BA128*100&gt;200,"СВ.200",BB128/BA128)))</f>
        <v>0.51132388895235914</v>
      </c>
      <c r="BE128" s="19">
        <f t="shared" ref="BE128:BE143" si="710">IF(BC128=0," ",IF(BB128/BC128*100&gt;200,"св.200",BB128/BC128))</f>
        <v>1.3294375547667494</v>
      </c>
      <c r="BF128" s="31">
        <v>30000</v>
      </c>
      <c r="BG128" s="31">
        <v>0</v>
      </c>
      <c r="BH128" s="31">
        <v>52163.69</v>
      </c>
      <c r="BI128" s="19" t="str">
        <f t="shared" si="696"/>
        <v xml:space="preserve"> </v>
      </c>
      <c r="BJ128" s="19">
        <f t="shared" ref="BJ128:BJ143" si="711">IF(BH128=0," ",IF(BG128/BH128*100&gt;200,"св.200",BG128/BH128))</f>
        <v>0</v>
      </c>
      <c r="BK128" s="31"/>
      <c r="BL128" s="31"/>
      <c r="BM128" s="20"/>
      <c r="BN128" s="19" t="str">
        <f t="shared" si="652"/>
        <v xml:space="preserve"> </v>
      </c>
      <c r="BO128" s="19" t="str">
        <f t="shared" ref="BO128:BO143" si="712">IF(BM128=0," ",IF(BL128/BM128*100&gt;200,"св.200",BL128/BM128))</f>
        <v xml:space="preserve"> </v>
      </c>
      <c r="BP128" s="31">
        <v>120000</v>
      </c>
      <c r="BQ128" s="31">
        <v>22500</v>
      </c>
      <c r="BR128" s="20">
        <v>26100</v>
      </c>
      <c r="BS128" s="19">
        <f t="shared" si="697"/>
        <v>0.1875</v>
      </c>
      <c r="BT128" s="19">
        <f t="shared" ref="BT128:BT143" si="713">IF(BR128=0," ",IF(BQ128/BR128*100&gt;200,"св.200",BQ128/BR128))</f>
        <v>0.86206896551724133</v>
      </c>
      <c r="BU128" s="31">
        <v>0</v>
      </c>
      <c r="BV128" s="31">
        <v>0</v>
      </c>
      <c r="BW128" s="20"/>
      <c r="BX128" s="19" t="str">
        <f t="shared" si="670"/>
        <v xml:space="preserve"> </v>
      </c>
      <c r="BY128" s="19" t="str">
        <f t="shared" ref="BY128:BY143" si="714">IF(BW128=0," ",IF(BV128/BW128*100&gt;200,"св.200",BV128/BW128))</f>
        <v xml:space="preserve"> </v>
      </c>
      <c r="BZ128" s="31"/>
      <c r="CA128" s="31"/>
      <c r="CB128" s="20"/>
      <c r="CC128" s="19" t="str">
        <f t="shared" si="624"/>
        <v xml:space="preserve"> </v>
      </c>
      <c r="CD128" s="19" t="str">
        <f t="shared" ref="CD128:CD143" si="715">IF(CB128=0," ",IF(CA128/CB128*100&gt;200,"св.200",CA128/CB128))</f>
        <v xml:space="preserve"> </v>
      </c>
      <c r="CE128" s="18">
        <f t="shared" si="680"/>
        <v>114936.49</v>
      </c>
      <c r="CF128" s="18">
        <f t="shared" si="681"/>
        <v>0</v>
      </c>
      <c r="CG128" s="31"/>
      <c r="CH128" s="33" t="str">
        <f t="shared" ref="CH128:CH143" si="716">IF(CF128&lt;=0," ",IF(CE128&lt;=0," ",IF(CF128/CE128*100&gt;200,"СВ.200",CF128/CE128)))</f>
        <v xml:space="preserve"> </v>
      </c>
      <c r="CI128" s="19" t="str">
        <f t="shared" ref="CI128:CI143" si="717">IF(CG128=0," ",IF(CF128/CG128*100&gt;200,"св.200",CF128/CG128))</f>
        <v xml:space="preserve"> </v>
      </c>
      <c r="CJ128" s="31"/>
      <c r="CK128" s="31"/>
      <c r="CL128" s="20"/>
      <c r="CM128" s="19" t="str">
        <f t="shared" ref="CM128:CM143" si="718">IF(CK128&lt;=0," ",IF(CJ128&lt;=0," ",IF(CK128/CJ128*100&gt;200,"СВ.200",CK128/CJ128)))</f>
        <v xml:space="preserve"> </v>
      </c>
      <c r="CN128" s="19" t="str">
        <f t="shared" ref="CN128:CN143" si="719">IF(CL128=0," ",IF(CK128/CL128*100&gt;200,"св.200",CK128/CL128))</f>
        <v xml:space="preserve"> </v>
      </c>
      <c r="CO128" s="31">
        <v>114936.49</v>
      </c>
      <c r="CP128" s="31">
        <v>0</v>
      </c>
      <c r="CQ128" s="31"/>
      <c r="CR128" s="19" t="str">
        <f t="shared" ref="CR128:CR143" si="720">IF(CP128&lt;=0," ",IF(CO128&lt;=0," ",IF(CP128/CO128*100&gt;200,"СВ.200",CP128/CO128)))</f>
        <v xml:space="preserve"> </v>
      </c>
      <c r="CS128" s="19" t="str">
        <f t="shared" ref="CS128:CS143" si="721">IF(CQ128=0," ",IF(CP128/CQ128*100&gt;200,"св.200",CP128/CQ128))</f>
        <v xml:space="preserve"> </v>
      </c>
      <c r="CT128" s="31"/>
      <c r="CU128" s="31"/>
      <c r="CV128" s="20"/>
      <c r="CW128" s="19" t="str">
        <f t="shared" si="419"/>
        <v xml:space="preserve"> </v>
      </c>
      <c r="CX128" s="19" t="str">
        <f t="shared" si="420"/>
        <v xml:space="preserve"> </v>
      </c>
      <c r="CY128" s="31"/>
      <c r="CZ128" s="31"/>
      <c r="DA128" s="20"/>
      <c r="DB128" s="19" t="str">
        <f t="shared" si="698"/>
        <v xml:space="preserve"> </v>
      </c>
      <c r="DC128" s="19" t="str">
        <f t="shared" ref="DC128:DC143" si="722">IF(DA128=0," ",IF(CZ128/DA128*100&gt;200,"св.200",CZ128/DA128))</f>
        <v xml:space="preserve"> </v>
      </c>
      <c r="DD128" s="31"/>
      <c r="DE128" s="31"/>
      <c r="DF128" s="25"/>
      <c r="DG128" s="19" t="str">
        <f>IF(DE128&lt;=0," ",IF(DF128&lt;=0," ",IF(DE128/DF128*100&gt;200,"СВ.200",DE128/DF128)))</f>
        <v xml:space="preserve"> </v>
      </c>
      <c r="DH128" s="19" t="str">
        <f t="shared" si="403"/>
        <v xml:space="preserve"> </v>
      </c>
      <c r="DI128" s="31">
        <v>0</v>
      </c>
      <c r="DJ128" s="20">
        <v>-10363.69</v>
      </c>
      <c r="DK128" s="19" t="str">
        <f t="shared" si="674"/>
        <v xml:space="preserve"> </v>
      </c>
      <c r="DL128" s="31"/>
      <c r="DM128" s="31"/>
      <c r="DN128" s="20"/>
      <c r="DO128" s="19" t="str">
        <f t="shared" si="700"/>
        <v xml:space="preserve"> </v>
      </c>
      <c r="DP128" s="19" t="str">
        <f t="shared" si="675"/>
        <v xml:space="preserve"> </v>
      </c>
    </row>
    <row r="129" spans="1:120" s="59" customFormat="1" ht="17.25" customHeight="1" outlineLevel="1" x14ac:dyDescent="0.25">
      <c r="A129" s="11">
        <f t="shared" si="686"/>
        <v>105</v>
      </c>
      <c r="B129" s="5" t="s">
        <v>36</v>
      </c>
      <c r="C129" s="18">
        <f t="shared" si="676"/>
        <v>1008766.74</v>
      </c>
      <c r="D129" s="18">
        <f t="shared" si="676"/>
        <v>624761.14</v>
      </c>
      <c r="E129" s="18">
        <f t="shared" si="676"/>
        <v>434466.23000000004</v>
      </c>
      <c r="F129" s="19">
        <f t="shared" si="687"/>
        <v>0.61933162070747894</v>
      </c>
      <c r="G129" s="19">
        <f t="shared" si="701"/>
        <v>1.4379970107227895</v>
      </c>
      <c r="H129" s="10">
        <f t="shared" si="677"/>
        <v>869000</v>
      </c>
      <c r="I129" s="14">
        <f t="shared" si="677"/>
        <v>561894.40000000002</v>
      </c>
      <c r="J129" s="10">
        <f t="shared" si="677"/>
        <v>364986.23000000004</v>
      </c>
      <c r="K129" s="19">
        <f t="shared" si="688"/>
        <v>0.64659884925201383</v>
      </c>
      <c r="L129" s="19">
        <f t="shared" si="702"/>
        <v>1.5394947913514434</v>
      </c>
      <c r="M129" s="31">
        <v>205000</v>
      </c>
      <c r="N129" s="31">
        <v>112795.82</v>
      </c>
      <c r="O129" s="31">
        <v>110750.11</v>
      </c>
      <c r="P129" s="19">
        <f t="shared" si="689"/>
        <v>0.550223512195122</v>
      </c>
      <c r="Q129" s="19">
        <f t="shared" si="703"/>
        <v>1.0184714037755809</v>
      </c>
      <c r="R129" s="31"/>
      <c r="S129" s="31"/>
      <c r="T129" s="20"/>
      <c r="U129" s="19" t="str">
        <f t="shared" si="690"/>
        <v xml:space="preserve"> </v>
      </c>
      <c r="V129" s="19" t="str">
        <f t="shared" si="682"/>
        <v xml:space="preserve"> </v>
      </c>
      <c r="W129" s="31">
        <v>200000</v>
      </c>
      <c r="X129" s="31">
        <v>261724.79999999999</v>
      </c>
      <c r="Y129" s="31">
        <v>75603</v>
      </c>
      <c r="Z129" s="19">
        <f t="shared" si="691"/>
        <v>1.308624</v>
      </c>
      <c r="AA129" s="19" t="str">
        <f t="shared" ref="AA129:AA143" si="723">IF(Y129=0," ",IF(X129/Y129*100&gt;200,"св.200",X129/Y129))</f>
        <v>св.200</v>
      </c>
      <c r="AB129" s="31">
        <v>22000</v>
      </c>
      <c r="AC129" s="31">
        <v>4290.8599999999997</v>
      </c>
      <c r="AD129" s="31">
        <v>1804.4</v>
      </c>
      <c r="AE129" s="19">
        <f t="shared" si="692"/>
        <v>0.19503909090909088</v>
      </c>
      <c r="AF129" s="19" t="str">
        <f t="shared" si="704"/>
        <v>св.200</v>
      </c>
      <c r="AG129" s="31">
        <v>440000</v>
      </c>
      <c r="AH129" s="31">
        <v>182982.92</v>
      </c>
      <c r="AI129" s="31">
        <v>175928.72</v>
      </c>
      <c r="AJ129" s="19">
        <f t="shared" si="693"/>
        <v>0.41587027272727278</v>
      </c>
      <c r="AK129" s="19">
        <f t="shared" si="705"/>
        <v>1.0400969210712157</v>
      </c>
      <c r="AL129" s="31">
        <v>2000</v>
      </c>
      <c r="AM129" s="31">
        <v>100</v>
      </c>
      <c r="AN129" s="31">
        <v>900</v>
      </c>
      <c r="AO129" s="19">
        <f t="shared" si="666"/>
        <v>0.05</v>
      </c>
      <c r="AP129" s="19">
        <f t="shared" si="706"/>
        <v>0.1111111111111111</v>
      </c>
      <c r="AQ129" s="6">
        <f t="shared" si="683"/>
        <v>139766.74</v>
      </c>
      <c r="AR129" s="6">
        <f t="shared" si="684"/>
        <v>62866.74</v>
      </c>
      <c r="AS129" s="6">
        <f t="shared" si="685"/>
        <v>69480</v>
      </c>
      <c r="AT129" s="19">
        <f t="shared" si="694"/>
        <v>0.4497975698653342</v>
      </c>
      <c r="AU129" s="19">
        <f t="shared" si="707"/>
        <v>0.9048177892918825</v>
      </c>
      <c r="AV129" s="31"/>
      <c r="AW129" s="31"/>
      <c r="AX129" s="6"/>
      <c r="AY129" s="19" t="str">
        <f t="shared" si="695"/>
        <v xml:space="preserve"> </v>
      </c>
      <c r="AZ129" s="19" t="str">
        <f t="shared" si="708"/>
        <v xml:space="preserve"> </v>
      </c>
      <c r="BA129" s="31">
        <v>0</v>
      </c>
      <c r="BB129" s="31">
        <v>0</v>
      </c>
      <c r="BC129" s="20"/>
      <c r="BD129" s="19" t="str">
        <f t="shared" si="709"/>
        <v xml:space="preserve"> </v>
      </c>
      <c r="BE129" s="19" t="str">
        <f t="shared" si="710"/>
        <v xml:space="preserve"> </v>
      </c>
      <c r="BF129" s="31">
        <v>0</v>
      </c>
      <c r="BG129" s="31">
        <v>0</v>
      </c>
      <c r="BH129" s="31"/>
      <c r="BI129" s="19" t="str">
        <f t="shared" si="696"/>
        <v xml:space="preserve"> </v>
      </c>
      <c r="BJ129" s="19" t="str">
        <f t="shared" si="711"/>
        <v xml:space="preserve"> </v>
      </c>
      <c r="BK129" s="31"/>
      <c r="BL129" s="31"/>
      <c r="BM129" s="20"/>
      <c r="BN129" s="19" t="str">
        <f t="shared" si="652"/>
        <v xml:space="preserve"> </v>
      </c>
      <c r="BO129" s="19" t="str">
        <f t="shared" si="712"/>
        <v xml:space="preserve"> </v>
      </c>
      <c r="BP129" s="31">
        <v>139000</v>
      </c>
      <c r="BQ129" s="31">
        <v>62100</v>
      </c>
      <c r="BR129" s="31">
        <v>69480</v>
      </c>
      <c r="BS129" s="19">
        <f t="shared" si="697"/>
        <v>0.44676258992805756</v>
      </c>
      <c r="BT129" s="19">
        <f t="shared" si="713"/>
        <v>0.89378238341968907</v>
      </c>
      <c r="BU129" s="31">
        <v>766.74</v>
      </c>
      <c r="BV129" s="31">
        <v>766.74</v>
      </c>
      <c r="BW129" s="20"/>
      <c r="BX129" s="19">
        <f t="shared" si="670"/>
        <v>1</v>
      </c>
      <c r="BY129" s="19" t="str">
        <f t="shared" si="714"/>
        <v xml:space="preserve"> </v>
      </c>
      <c r="BZ129" s="31"/>
      <c r="CA129" s="31"/>
      <c r="CB129" s="20"/>
      <c r="CC129" s="19" t="str">
        <f t="shared" si="624"/>
        <v xml:space="preserve"> </v>
      </c>
      <c r="CD129" s="19" t="str">
        <f t="shared" si="715"/>
        <v xml:space="preserve"> </v>
      </c>
      <c r="CE129" s="18">
        <f t="shared" si="680"/>
        <v>0</v>
      </c>
      <c r="CF129" s="18">
        <f t="shared" si="681"/>
        <v>0</v>
      </c>
      <c r="CG129" s="23"/>
      <c r="CH129" s="33" t="str">
        <f t="shared" si="716"/>
        <v xml:space="preserve"> </v>
      </c>
      <c r="CI129" s="19" t="str">
        <f t="shared" si="717"/>
        <v xml:space="preserve"> </v>
      </c>
      <c r="CJ129" s="31"/>
      <c r="CK129" s="31"/>
      <c r="CL129" s="20"/>
      <c r="CM129" s="19" t="str">
        <f t="shared" si="718"/>
        <v xml:space="preserve"> </v>
      </c>
      <c r="CN129" s="19" t="str">
        <f t="shared" si="719"/>
        <v xml:space="preserve"> </v>
      </c>
      <c r="CO129" s="31"/>
      <c r="CP129" s="31"/>
      <c r="CQ129" s="20"/>
      <c r="CR129" s="19" t="str">
        <f t="shared" si="720"/>
        <v xml:space="preserve"> </v>
      </c>
      <c r="CS129" s="19" t="str">
        <f t="shared" si="721"/>
        <v xml:space="preserve"> </v>
      </c>
      <c r="CT129" s="31"/>
      <c r="CU129" s="31"/>
      <c r="CV129" s="20"/>
      <c r="CW129" s="19" t="str">
        <f t="shared" si="419"/>
        <v xml:space="preserve"> </v>
      </c>
      <c r="CX129" s="19" t="str">
        <f t="shared" si="420"/>
        <v xml:space="preserve"> </v>
      </c>
      <c r="CY129" s="31"/>
      <c r="CZ129" s="31"/>
      <c r="DA129" s="20"/>
      <c r="DB129" s="19" t="str">
        <f t="shared" si="698"/>
        <v xml:space="preserve"> </v>
      </c>
      <c r="DC129" s="19" t="str">
        <f t="shared" si="722"/>
        <v xml:space="preserve"> </v>
      </c>
      <c r="DD129" s="31"/>
      <c r="DE129" s="31"/>
      <c r="DF129" s="25"/>
      <c r="DG129" s="19" t="str">
        <f t="shared" si="699"/>
        <v xml:space="preserve"> </v>
      </c>
      <c r="DH129" s="19" t="str">
        <f>IF(DE129=0," ",IF(DE129/DF129*100&gt;200,"св.200",DE129/DF129))</f>
        <v xml:space="preserve"> </v>
      </c>
      <c r="DI129" s="31"/>
      <c r="DJ129" s="20"/>
      <c r="DK129" s="19" t="str">
        <f t="shared" ref="DK129:DK146" si="724">IF(DJ129=0," ",IF(DI129/DJ129*100&gt;200,"св.200",DI129/DJ129))</f>
        <v xml:space="preserve"> </v>
      </c>
      <c r="DL129" s="31"/>
      <c r="DM129" s="31"/>
      <c r="DN129" s="20"/>
      <c r="DO129" s="19" t="str">
        <f t="shared" si="700"/>
        <v xml:space="preserve"> </v>
      </c>
      <c r="DP129" s="19" t="str">
        <f t="shared" si="675"/>
        <v xml:space="preserve"> </v>
      </c>
    </row>
    <row r="130" spans="1:120" s="59" customFormat="1" ht="15.75" customHeight="1" outlineLevel="1" x14ac:dyDescent="0.25">
      <c r="A130" s="11">
        <f t="shared" si="686"/>
        <v>106</v>
      </c>
      <c r="B130" s="5" t="s">
        <v>84</v>
      </c>
      <c r="C130" s="18">
        <f t="shared" si="676"/>
        <v>2412414.4</v>
      </c>
      <c r="D130" s="18">
        <f t="shared" si="676"/>
        <v>680105.96999999986</v>
      </c>
      <c r="E130" s="18">
        <f t="shared" si="676"/>
        <v>769516.12</v>
      </c>
      <c r="F130" s="19">
        <f t="shared" si="687"/>
        <v>0.28191921338224474</v>
      </c>
      <c r="G130" s="19">
        <f t="shared" si="701"/>
        <v>0.88380990641235668</v>
      </c>
      <c r="H130" s="10">
        <f t="shared" si="677"/>
        <v>2192000</v>
      </c>
      <c r="I130" s="14">
        <f t="shared" si="677"/>
        <v>626105.8899999999</v>
      </c>
      <c r="J130" s="10">
        <f t="shared" si="677"/>
        <v>713232.69</v>
      </c>
      <c r="K130" s="19">
        <f t="shared" si="688"/>
        <v>0.28563224908759122</v>
      </c>
      <c r="L130" s="19">
        <f t="shared" si="702"/>
        <v>0.87784239109960027</v>
      </c>
      <c r="M130" s="31">
        <v>902000</v>
      </c>
      <c r="N130" s="31">
        <v>324459.21999999997</v>
      </c>
      <c r="O130" s="31">
        <v>405648</v>
      </c>
      <c r="P130" s="19">
        <f t="shared" si="689"/>
        <v>0.35971088691796005</v>
      </c>
      <c r="Q130" s="19">
        <f t="shared" si="703"/>
        <v>0.79985410996726214</v>
      </c>
      <c r="R130" s="31"/>
      <c r="S130" s="31"/>
      <c r="T130" s="20"/>
      <c r="U130" s="19" t="str">
        <f t="shared" si="690"/>
        <v xml:space="preserve"> </v>
      </c>
      <c r="V130" s="19" t="str">
        <f t="shared" si="682"/>
        <v xml:space="preserve"> </v>
      </c>
      <c r="W130" s="31">
        <v>0</v>
      </c>
      <c r="X130" s="31">
        <v>0</v>
      </c>
      <c r="Y130" s="6"/>
      <c r="Z130" s="19" t="str">
        <f t="shared" si="691"/>
        <v xml:space="preserve"> </v>
      </c>
      <c r="AA130" s="19" t="str">
        <f t="shared" si="723"/>
        <v xml:space="preserve"> </v>
      </c>
      <c r="AB130" s="31">
        <v>170000</v>
      </c>
      <c r="AC130" s="31">
        <v>16380.25</v>
      </c>
      <c r="AD130" s="31">
        <v>16849.439999999999</v>
      </c>
      <c r="AE130" s="19">
        <f t="shared" si="692"/>
        <v>9.6354411764705883E-2</v>
      </c>
      <c r="AF130" s="19">
        <f t="shared" si="704"/>
        <v>0.97215397069576204</v>
      </c>
      <c r="AG130" s="31">
        <v>1114000</v>
      </c>
      <c r="AH130" s="31">
        <v>284166.42</v>
      </c>
      <c r="AI130" s="31">
        <v>288240.25</v>
      </c>
      <c r="AJ130" s="19">
        <f t="shared" si="693"/>
        <v>0.25508655296229799</v>
      </c>
      <c r="AK130" s="19">
        <f t="shared" si="705"/>
        <v>0.98586654709049126</v>
      </c>
      <c r="AL130" s="31">
        <v>6000</v>
      </c>
      <c r="AM130" s="31">
        <v>1100</v>
      </c>
      <c r="AN130" s="31">
        <v>2495</v>
      </c>
      <c r="AO130" s="19">
        <f t="shared" si="666"/>
        <v>0.18333333333333332</v>
      </c>
      <c r="AP130" s="19">
        <f t="shared" si="706"/>
        <v>0.4408817635270541</v>
      </c>
      <c r="AQ130" s="6">
        <f t="shared" si="683"/>
        <v>220414.4</v>
      </c>
      <c r="AR130" s="6">
        <f t="shared" si="684"/>
        <v>54000.079999999994</v>
      </c>
      <c r="AS130" s="6">
        <f t="shared" si="685"/>
        <v>56283.43</v>
      </c>
      <c r="AT130" s="19">
        <f t="shared" si="694"/>
        <v>0.24499343055626127</v>
      </c>
      <c r="AU130" s="19">
        <f t="shared" si="707"/>
        <v>0.9594312215868861</v>
      </c>
      <c r="AV130" s="31"/>
      <c r="AW130" s="31"/>
      <c r="AX130" s="6"/>
      <c r="AY130" s="19" t="str">
        <f t="shared" si="695"/>
        <v xml:space="preserve"> </v>
      </c>
      <c r="AZ130" s="19" t="str">
        <f t="shared" si="708"/>
        <v xml:space="preserve"> </v>
      </c>
      <c r="BA130" s="31">
        <v>107240.4</v>
      </c>
      <c r="BB130" s="31">
        <v>0</v>
      </c>
      <c r="BC130" s="20"/>
      <c r="BD130" s="19" t="str">
        <f t="shared" si="709"/>
        <v xml:space="preserve"> </v>
      </c>
      <c r="BE130" s="19" t="str">
        <f t="shared" si="710"/>
        <v xml:space="preserve"> </v>
      </c>
      <c r="BF130" s="31">
        <v>106174</v>
      </c>
      <c r="BG130" s="31">
        <v>53086.74</v>
      </c>
      <c r="BH130" s="31">
        <v>53086.74</v>
      </c>
      <c r="BI130" s="19">
        <f t="shared" si="696"/>
        <v>0.49999755118955674</v>
      </c>
      <c r="BJ130" s="19">
        <f t="shared" si="711"/>
        <v>1</v>
      </c>
      <c r="BK130" s="31"/>
      <c r="BL130" s="31"/>
      <c r="BM130" s="20"/>
      <c r="BN130" s="19" t="str">
        <f t="shared" si="652"/>
        <v xml:space="preserve"> </v>
      </c>
      <c r="BO130" s="19" t="str">
        <f t="shared" si="712"/>
        <v xml:space="preserve"> </v>
      </c>
      <c r="BP130" s="31">
        <v>0</v>
      </c>
      <c r="BQ130" s="31">
        <v>0</v>
      </c>
      <c r="BR130" s="20"/>
      <c r="BS130" s="19" t="str">
        <f t="shared" si="697"/>
        <v xml:space="preserve"> </v>
      </c>
      <c r="BT130" s="19" t="str">
        <f t="shared" si="713"/>
        <v xml:space="preserve"> </v>
      </c>
      <c r="BU130" s="31">
        <v>7000</v>
      </c>
      <c r="BV130" s="31">
        <v>913.34</v>
      </c>
      <c r="BW130" s="6">
        <v>3196.69</v>
      </c>
      <c r="BX130" s="19">
        <f t="shared" si="670"/>
        <v>0.13047714285714287</v>
      </c>
      <c r="BY130" s="19">
        <f t="shared" si="714"/>
        <v>0.2857142857142857</v>
      </c>
      <c r="BZ130" s="31"/>
      <c r="CA130" s="31"/>
      <c r="CB130" s="20"/>
      <c r="CC130" s="19" t="str">
        <f t="shared" si="624"/>
        <v xml:space="preserve"> </v>
      </c>
      <c r="CD130" s="19" t="str">
        <f t="shared" si="715"/>
        <v xml:space="preserve"> </v>
      </c>
      <c r="CE130" s="18">
        <f t="shared" si="680"/>
        <v>0</v>
      </c>
      <c r="CF130" s="18">
        <f t="shared" si="681"/>
        <v>0</v>
      </c>
      <c r="CG130" s="23"/>
      <c r="CH130" s="33" t="str">
        <f t="shared" si="716"/>
        <v xml:space="preserve"> </v>
      </c>
      <c r="CI130" s="19" t="str">
        <f t="shared" si="717"/>
        <v xml:space="preserve"> </v>
      </c>
      <c r="CJ130" s="31"/>
      <c r="CK130" s="31"/>
      <c r="CL130" s="20"/>
      <c r="CM130" s="19" t="str">
        <f t="shared" si="718"/>
        <v xml:space="preserve"> </v>
      </c>
      <c r="CN130" s="19" t="str">
        <f t="shared" si="719"/>
        <v xml:space="preserve"> </v>
      </c>
      <c r="CO130" s="31"/>
      <c r="CP130" s="31"/>
      <c r="CQ130" s="20"/>
      <c r="CR130" s="19" t="str">
        <f t="shared" si="720"/>
        <v xml:space="preserve"> </v>
      </c>
      <c r="CS130" s="19" t="str">
        <f t="shared" si="721"/>
        <v xml:space="preserve"> </v>
      </c>
      <c r="CT130" s="31"/>
      <c r="CU130" s="31"/>
      <c r="CV130" s="20"/>
      <c r="CW130" s="19" t="str">
        <f t="shared" si="419"/>
        <v xml:space="preserve"> </v>
      </c>
      <c r="CX130" s="19" t="str">
        <f t="shared" si="420"/>
        <v xml:space="preserve"> </v>
      </c>
      <c r="CY130" s="31"/>
      <c r="CZ130" s="31"/>
      <c r="DA130" s="20"/>
      <c r="DB130" s="19" t="str">
        <f t="shared" si="698"/>
        <v xml:space="preserve"> </v>
      </c>
      <c r="DC130" s="19" t="str">
        <f t="shared" si="722"/>
        <v xml:space="preserve"> </v>
      </c>
      <c r="DD130" s="31"/>
      <c r="DE130" s="31"/>
      <c r="DF130" s="25"/>
      <c r="DG130" s="19" t="str">
        <f t="shared" si="699"/>
        <v xml:space="preserve"> </v>
      </c>
      <c r="DH130" s="19" t="str">
        <f t="shared" ref="DH130:DH139" si="725">IF(DF130=0," ",IF(DE130/DF130*100&gt;200,"св.200",DE130/DF130))</f>
        <v xml:space="preserve"> </v>
      </c>
      <c r="DI130" s="31"/>
      <c r="DJ130" s="20"/>
      <c r="DK130" s="19" t="str">
        <f t="shared" si="724"/>
        <v xml:space="preserve"> </v>
      </c>
      <c r="DL130" s="31"/>
      <c r="DM130" s="31"/>
      <c r="DN130" s="20"/>
      <c r="DO130" s="19" t="str">
        <f t="shared" si="700"/>
        <v xml:space="preserve"> </v>
      </c>
      <c r="DP130" s="19" t="str">
        <f t="shared" si="675"/>
        <v xml:space="preserve"> </v>
      </c>
    </row>
    <row r="131" spans="1:120" s="58" customFormat="1" ht="32.1" customHeight="1" x14ac:dyDescent="0.25">
      <c r="A131" s="12"/>
      <c r="B131" s="4" t="s">
        <v>156</v>
      </c>
      <c r="C131" s="24">
        <f>SUM(C132:C137)</f>
        <v>51720322.079999998</v>
      </c>
      <c r="D131" s="24">
        <f>SUM(D132:D137)</f>
        <v>22099960.330000006</v>
      </c>
      <c r="E131" s="24">
        <f>SUM(E132:E134,E135:E137)</f>
        <v>22998979.129999999</v>
      </c>
      <c r="F131" s="16">
        <f t="shared" si="687"/>
        <v>0.4272974227773797</v>
      </c>
      <c r="G131" s="16">
        <f t="shared" si="701"/>
        <v>0.96091049107360993</v>
      </c>
      <c r="H131" s="15">
        <f>SUM(H132:H137)</f>
        <v>49079884.18</v>
      </c>
      <c r="I131" s="15">
        <f>SUM(I132:I137)</f>
        <v>21067827.800000001</v>
      </c>
      <c r="J131" s="15">
        <f>SUM(J132:J134,J135:J137)</f>
        <v>21209529.790000003</v>
      </c>
      <c r="K131" s="16">
        <f t="shared" si="688"/>
        <v>0.42925585811763423</v>
      </c>
      <c r="L131" s="16">
        <f t="shared" si="702"/>
        <v>0.99331894712409829</v>
      </c>
      <c r="M131" s="15">
        <f>SUM(M132:M137)</f>
        <v>40973815.979999997</v>
      </c>
      <c r="N131" s="15">
        <f>SUM(N132:N137)</f>
        <v>18773448.349999998</v>
      </c>
      <c r="O131" s="15">
        <f>SUM(O132:O137)</f>
        <v>18824803.589999996</v>
      </c>
      <c r="P131" s="16">
        <f t="shared" si="689"/>
        <v>0.45818159478149734</v>
      </c>
      <c r="Q131" s="16">
        <f t="shared" si="703"/>
        <v>0.99727193753950882</v>
      </c>
      <c r="R131" s="15">
        <f>SUM(R132:R137)</f>
        <v>2058090.2</v>
      </c>
      <c r="S131" s="15">
        <f>SUM(S132:S137)</f>
        <v>922590.89</v>
      </c>
      <c r="T131" s="15">
        <f>SUM(T132:T137)</f>
        <v>1028649.31</v>
      </c>
      <c r="U131" s="16">
        <f t="shared" si="690"/>
        <v>0.44827524566221638</v>
      </c>
      <c r="V131" s="16">
        <f t="shared" ref="V131:V143" si="726">IF(T131=0," ",IF(S131/T131*100&gt;200,"св.200",S131/T131))</f>
        <v>0.89689545409795679</v>
      </c>
      <c r="W131" s="15">
        <f>SUM(W132:W137)</f>
        <v>3978</v>
      </c>
      <c r="X131" s="15">
        <f>SUM(X132:X137)</f>
        <v>3876</v>
      </c>
      <c r="Y131" s="15">
        <f>SUM(Y132:Y137)</f>
        <v>887.83999999999992</v>
      </c>
      <c r="Z131" s="16">
        <f t="shared" si="691"/>
        <v>0.97435897435897434</v>
      </c>
      <c r="AA131" s="16" t="str">
        <f t="shared" si="723"/>
        <v>св.200</v>
      </c>
      <c r="AB131" s="15">
        <f>SUM(AB132:AB137)</f>
        <v>1615000</v>
      </c>
      <c r="AC131" s="15">
        <f>SUM(AC132:AC137)</f>
        <v>310297.65999999997</v>
      </c>
      <c r="AD131" s="15">
        <f>SUM(AD132:AD137)</f>
        <v>92598.709999999992</v>
      </c>
      <c r="AE131" s="16">
        <f t="shared" si="692"/>
        <v>0.19213477399380804</v>
      </c>
      <c r="AF131" s="16" t="str">
        <f t="shared" si="704"/>
        <v>св.200</v>
      </c>
      <c r="AG131" s="15">
        <f>SUM(AG132:AG137)</f>
        <v>4423000</v>
      </c>
      <c r="AH131" s="15">
        <f>SUM(AH132:AH137)</f>
        <v>1057614.9000000001</v>
      </c>
      <c r="AI131" s="15">
        <f>SUM(AI132:AI137)</f>
        <v>1262590.3400000001</v>
      </c>
      <c r="AJ131" s="16">
        <f t="shared" si="693"/>
        <v>0.23911709247117344</v>
      </c>
      <c r="AK131" s="16">
        <f t="shared" si="705"/>
        <v>0.83765483268310137</v>
      </c>
      <c r="AL131" s="15">
        <f>SUM(AL132:AL137)</f>
        <v>6000</v>
      </c>
      <c r="AM131" s="15">
        <f>SUM(AM132:AM137)</f>
        <v>0</v>
      </c>
      <c r="AN131" s="15">
        <f>SUM(AN132:AN137)</f>
        <v>0</v>
      </c>
      <c r="AO131" s="16" t="str">
        <f t="shared" si="666"/>
        <v xml:space="preserve"> </v>
      </c>
      <c r="AP131" s="16" t="str">
        <f t="shared" si="706"/>
        <v xml:space="preserve"> </v>
      </c>
      <c r="AQ131" s="15">
        <f>SUM(AQ132:AQ137)</f>
        <v>2640437.9</v>
      </c>
      <c r="AR131" s="15">
        <f>SUM(AR132:AR137)</f>
        <v>1032132.53</v>
      </c>
      <c r="AS131" s="15">
        <f>SUM(AS132:AS134,AS135:AS137)</f>
        <v>1789449.34</v>
      </c>
      <c r="AT131" s="16">
        <f t="shared" si="694"/>
        <v>0.39089445352984825</v>
      </c>
      <c r="AU131" s="16">
        <f t="shared" si="707"/>
        <v>0.57678778992424562</v>
      </c>
      <c r="AV131" s="15">
        <f>SUM(AV132:AV137)</f>
        <v>700000</v>
      </c>
      <c r="AW131" s="15">
        <f>SUM(AW132:AW137)</f>
        <v>346227.25</v>
      </c>
      <c r="AX131" s="15">
        <f>SUM(AX132:AX137)</f>
        <v>325304.34000000003</v>
      </c>
      <c r="AY131" s="16">
        <f t="shared" si="695"/>
        <v>0.49461035714285712</v>
      </c>
      <c r="AZ131" s="16">
        <f t="shared" si="708"/>
        <v>1.0643179553030249</v>
      </c>
      <c r="BA131" s="15">
        <f>SUM(BA132:BA137)</f>
        <v>157100</v>
      </c>
      <c r="BB131" s="15">
        <f>SUM(BB132:BB137)</f>
        <v>145786.79000000004</v>
      </c>
      <c r="BC131" s="17">
        <f>SUM(BC132:BC137)</f>
        <v>122296.74</v>
      </c>
      <c r="BD131" s="16">
        <f t="shared" si="709"/>
        <v>0.92798720560152792</v>
      </c>
      <c r="BE131" s="16">
        <f t="shared" si="710"/>
        <v>1.1920742122807202</v>
      </c>
      <c r="BF131" s="15">
        <f>SUM(BF132:BF137)</f>
        <v>1504048.9</v>
      </c>
      <c r="BG131" s="15">
        <f>SUM(BG132:BG137)</f>
        <v>349029.51</v>
      </c>
      <c r="BH131" s="17">
        <f>SUM(BH132:BH137)</f>
        <v>1228643.71</v>
      </c>
      <c r="BI131" s="16">
        <f t="shared" si="696"/>
        <v>0.23205994831683999</v>
      </c>
      <c r="BJ131" s="16">
        <f t="shared" si="711"/>
        <v>0.28407707389801395</v>
      </c>
      <c r="BK131" s="15">
        <f>SUM(BK132:BK137)</f>
        <v>0</v>
      </c>
      <c r="BL131" s="15">
        <f>SUM(BL132:BL137)</f>
        <v>0</v>
      </c>
      <c r="BM131" s="17">
        <f>SUM(BM132:BM137)</f>
        <v>0</v>
      </c>
      <c r="BN131" s="16" t="str">
        <f>IF(BL131&lt;=0," ",IF(BK131&lt;=0," ",IF(BL131/BK131*100&gt;200,"СВ.200",BL131/BK131)))</f>
        <v xml:space="preserve"> </v>
      </c>
      <c r="BO131" s="16" t="str">
        <f t="shared" si="712"/>
        <v xml:space="preserve"> </v>
      </c>
      <c r="BP131" s="15">
        <f>SUM(BP132:BP137)</f>
        <v>0</v>
      </c>
      <c r="BQ131" s="15">
        <f>SUM(BQ132:BQ137)</f>
        <v>0</v>
      </c>
      <c r="BR131" s="15">
        <f>SUM(BR132:BR137)</f>
        <v>0</v>
      </c>
      <c r="BS131" s="16" t="str">
        <f t="shared" si="697"/>
        <v xml:space="preserve"> </v>
      </c>
      <c r="BT131" s="16" t="str">
        <f t="shared" si="713"/>
        <v xml:space="preserve"> </v>
      </c>
      <c r="BU131" s="15">
        <f>SUM(BU132:BU137)</f>
        <v>120700</v>
      </c>
      <c r="BV131" s="15">
        <f>SUM(BV132:BV137)</f>
        <v>32500</v>
      </c>
      <c r="BW131" s="15">
        <f>SUM(BW132:BW137)</f>
        <v>48940</v>
      </c>
      <c r="BX131" s="16">
        <f t="shared" si="670"/>
        <v>0.26926263463131733</v>
      </c>
      <c r="BY131" s="16">
        <f t="shared" si="714"/>
        <v>0.66407846342460153</v>
      </c>
      <c r="BZ131" s="15">
        <f>SUM(BZ132:BZ137)</f>
        <v>13500</v>
      </c>
      <c r="CA131" s="15">
        <f>SUM(CA132:CA137)</f>
        <v>13500</v>
      </c>
      <c r="CB131" s="15">
        <f>SUM(CB132:CB137)</f>
        <v>0</v>
      </c>
      <c r="CC131" s="16">
        <f t="shared" si="624"/>
        <v>1</v>
      </c>
      <c r="CD131" s="16" t="str">
        <f t="shared" si="715"/>
        <v xml:space="preserve"> </v>
      </c>
      <c r="CE131" s="24">
        <f>SUM(CE132:CE137)</f>
        <v>141384</v>
      </c>
      <c r="CF131" s="24">
        <f>SUM(CF132:CF137)</f>
        <v>141383.98000000001</v>
      </c>
      <c r="CG131" s="34">
        <f>SUM(CG132:CG137)</f>
        <v>37185.65</v>
      </c>
      <c r="CH131" s="16">
        <f t="shared" si="716"/>
        <v>0.99999985854127771</v>
      </c>
      <c r="CI131" s="16" t="str">
        <f t="shared" si="717"/>
        <v>св.200</v>
      </c>
      <c r="CJ131" s="15">
        <f>SUM(CJ132:CJ137)</f>
        <v>141384</v>
      </c>
      <c r="CK131" s="15">
        <f>SUM(CK132:CK137)</f>
        <v>141383.98000000001</v>
      </c>
      <c r="CL131" s="17">
        <f>SUM(CL132:CL137)</f>
        <v>37185.65</v>
      </c>
      <c r="CM131" s="16">
        <f t="shared" si="718"/>
        <v>0.99999985854127771</v>
      </c>
      <c r="CN131" s="16" t="str">
        <f t="shared" si="719"/>
        <v>св.200</v>
      </c>
      <c r="CO131" s="15">
        <f>SUM(CO132:CO137)</f>
        <v>0</v>
      </c>
      <c r="CP131" s="15">
        <f>SUM(CP132:CP137)</f>
        <v>0</v>
      </c>
      <c r="CQ131" s="17">
        <f>SUM(CQ132:CQ137)</f>
        <v>0</v>
      </c>
      <c r="CR131" s="16" t="str">
        <f t="shared" si="720"/>
        <v xml:space="preserve"> </v>
      </c>
      <c r="CS131" s="16" t="str">
        <f t="shared" si="721"/>
        <v xml:space="preserve"> </v>
      </c>
      <c r="CT131" s="15">
        <f>SUM(CT132:CT137)</f>
        <v>0</v>
      </c>
      <c r="CU131" s="15">
        <f>SUM(CU132:CU137)</f>
        <v>0</v>
      </c>
      <c r="CV131" s="17">
        <f>SUM(CV132:CV137)</f>
        <v>0</v>
      </c>
      <c r="CW131" s="43" t="str">
        <f t="shared" si="419"/>
        <v xml:space="preserve"> </v>
      </c>
      <c r="CX131" s="43" t="str">
        <f t="shared" si="420"/>
        <v xml:space="preserve"> </v>
      </c>
      <c r="CY131" s="15">
        <f>SUM(CY132:CY137)</f>
        <v>0</v>
      </c>
      <c r="CZ131" s="15">
        <f>SUM(CZ132:CZ137)</f>
        <v>0</v>
      </c>
      <c r="DA131" s="15">
        <f>SUM(DA132:DA137)</f>
        <v>0</v>
      </c>
      <c r="DB131" s="16" t="str">
        <f t="shared" si="698"/>
        <v xml:space="preserve"> </v>
      </c>
      <c r="DC131" s="16" t="str">
        <f t="shared" si="722"/>
        <v xml:space="preserve"> </v>
      </c>
      <c r="DD131" s="15">
        <f>SUM(DD132:DD137)</f>
        <v>3705</v>
      </c>
      <c r="DE131" s="15">
        <f>SUM(DE132:DE137)</f>
        <v>3705</v>
      </c>
      <c r="DF131" s="15">
        <f>SUM(DF132:DF137)</f>
        <v>21492.54</v>
      </c>
      <c r="DG131" s="16">
        <f t="shared" si="699"/>
        <v>1</v>
      </c>
      <c r="DH131" s="16">
        <f t="shared" si="725"/>
        <v>0.17238539511849227</v>
      </c>
      <c r="DI131" s="15">
        <f>SUM(DI132:DI137)</f>
        <v>0</v>
      </c>
      <c r="DJ131" s="15">
        <f>SUM(DJ132:DJ137)</f>
        <v>0</v>
      </c>
      <c r="DK131" s="16" t="str">
        <f t="shared" ref="DK131:DK142" si="727">IF(DI131=0," ",IF(DI131/DJ131*100&gt;200,"св.200",DI131/DJ131))</f>
        <v xml:space="preserve"> </v>
      </c>
      <c r="DL131" s="15">
        <f>SUM(DL132:DL137)</f>
        <v>0</v>
      </c>
      <c r="DM131" s="15">
        <f>SUM(DM132:DM137)</f>
        <v>0</v>
      </c>
      <c r="DN131" s="15">
        <f>SUM(DN132:DN137)</f>
        <v>5586.36</v>
      </c>
      <c r="DO131" s="16" t="str">
        <f t="shared" si="700"/>
        <v xml:space="preserve"> </v>
      </c>
      <c r="DP131" s="16" t="str">
        <f t="shared" si="675"/>
        <v xml:space="preserve"> </v>
      </c>
    </row>
    <row r="132" spans="1:120" s="59" customFormat="1" ht="15.75" customHeight="1" outlineLevel="1" x14ac:dyDescent="0.25">
      <c r="A132" s="11">
        <v>107</v>
      </c>
      <c r="B132" s="5" t="s">
        <v>107</v>
      </c>
      <c r="C132" s="18">
        <f t="shared" ref="C132:E137" si="728">H132+AQ132</f>
        <v>47025144.079999998</v>
      </c>
      <c r="D132" s="18">
        <f t="shared" si="728"/>
        <v>20654858.500000004</v>
      </c>
      <c r="E132" s="18">
        <f t="shared" si="728"/>
        <v>21629772.559999999</v>
      </c>
      <c r="F132" s="19">
        <f t="shared" si="687"/>
        <v>0.43923009496497439</v>
      </c>
      <c r="G132" s="19">
        <f t="shared" si="701"/>
        <v>0.95492721630356359</v>
      </c>
      <c r="H132" s="10">
        <f t="shared" ref="H132:J133" si="729">W132++AG132+M132+AB132+AL132+R132</f>
        <v>44603006.18</v>
      </c>
      <c r="I132" s="14">
        <f t="shared" si="729"/>
        <v>19739142.490000002</v>
      </c>
      <c r="J132" s="10">
        <f t="shared" si="729"/>
        <v>19896884.559999999</v>
      </c>
      <c r="K132" s="19">
        <f t="shared" si="688"/>
        <v>0.44255184079612642</v>
      </c>
      <c r="L132" s="19">
        <f t="shared" si="702"/>
        <v>0.99207202165121289</v>
      </c>
      <c r="M132" s="31">
        <v>38544915.979999997</v>
      </c>
      <c r="N132" s="31">
        <v>17698783.969999999</v>
      </c>
      <c r="O132" s="31">
        <v>17771816.960000001</v>
      </c>
      <c r="P132" s="19">
        <f t="shared" si="689"/>
        <v>0.45917298092395531</v>
      </c>
      <c r="Q132" s="19">
        <f t="shared" si="703"/>
        <v>0.9958905164190931</v>
      </c>
      <c r="R132" s="31">
        <v>2058090.2</v>
      </c>
      <c r="S132" s="31">
        <v>922590.89</v>
      </c>
      <c r="T132" s="31">
        <v>1028649.31</v>
      </c>
      <c r="U132" s="19">
        <f t="shared" si="690"/>
        <v>0.44827524566221638</v>
      </c>
      <c r="V132" s="19">
        <f t="shared" si="726"/>
        <v>0.89689545409795679</v>
      </c>
      <c r="W132" s="31">
        <v>0</v>
      </c>
      <c r="X132" s="31">
        <v>0</v>
      </c>
      <c r="Y132" s="31">
        <v>325</v>
      </c>
      <c r="Z132" s="19" t="str">
        <f t="shared" si="691"/>
        <v xml:space="preserve"> </v>
      </c>
      <c r="AA132" s="19">
        <f t="shared" si="723"/>
        <v>0</v>
      </c>
      <c r="AB132" s="31">
        <v>1250000</v>
      </c>
      <c r="AC132" s="31">
        <v>263218.12</v>
      </c>
      <c r="AD132" s="31">
        <v>66664.3</v>
      </c>
      <c r="AE132" s="19">
        <f t="shared" si="692"/>
        <v>0.210574496</v>
      </c>
      <c r="AF132" s="19" t="str">
        <f t="shared" si="704"/>
        <v>св.200</v>
      </c>
      <c r="AG132" s="31">
        <v>2750000</v>
      </c>
      <c r="AH132" s="31">
        <v>854549.51</v>
      </c>
      <c r="AI132" s="31">
        <v>1029428.99</v>
      </c>
      <c r="AJ132" s="19">
        <f t="shared" si="693"/>
        <v>0.31074527636363636</v>
      </c>
      <c r="AK132" s="19">
        <f t="shared" si="705"/>
        <v>0.83011991919908923</v>
      </c>
      <c r="AL132" s="31">
        <v>0</v>
      </c>
      <c r="AM132" s="31">
        <v>0</v>
      </c>
      <c r="AN132" s="6"/>
      <c r="AO132" s="19" t="str">
        <f t="shared" si="666"/>
        <v xml:space="preserve"> </v>
      </c>
      <c r="AP132" s="19" t="str">
        <f t="shared" si="706"/>
        <v xml:space="preserve"> </v>
      </c>
      <c r="AQ132" s="6">
        <f>AV132+BA132+BF132+BK132+BP132+BU132+BZ132+CE132+CY132+DD132+DL132+CT132</f>
        <v>2422137.9</v>
      </c>
      <c r="AR132" s="6">
        <f t="shared" ref="AR132" si="730">AW132+BB132+BG132+BL132+BQ132+BV132+CA132+CF132+CZ132+DE132+DM132+CU132+DI132</f>
        <v>915716.01</v>
      </c>
      <c r="AS132" s="6">
        <f t="shared" ref="AS132" si="731">AX132+BC132+BH132+BM132+BR132+BW132+CB132+CG132+DA132+DF132+DN132+CV132+DJ132</f>
        <v>1732888.0000000002</v>
      </c>
      <c r="AT132" s="19">
        <f t="shared" si="694"/>
        <v>0.37806105507039878</v>
      </c>
      <c r="AU132" s="19">
        <f t="shared" si="707"/>
        <v>0.52843346482865594</v>
      </c>
      <c r="AV132" s="31">
        <v>700000</v>
      </c>
      <c r="AW132" s="31">
        <v>346227.25</v>
      </c>
      <c r="AX132" s="31">
        <v>325304.34000000003</v>
      </c>
      <c r="AY132" s="19">
        <f t="shared" si="695"/>
        <v>0.49461035714285712</v>
      </c>
      <c r="AZ132" s="19">
        <f t="shared" si="708"/>
        <v>1.0643179553030249</v>
      </c>
      <c r="BA132" s="31">
        <v>90000</v>
      </c>
      <c r="BB132" s="31">
        <v>82979.47</v>
      </c>
      <c r="BC132" s="31">
        <v>122284.6</v>
      </c>
      <c r="BD132" s="19">
        <f t="shared" si="709"/>
        <v>0.92199411111111107</v>
      </c>
      <c r="BE132" s="19">
        <f t="shared" si="710"/>
        <v>0.67857661553458082</v>
      </c>
      <c r="BF132" s="31">
        <v>1487048.9</v>
      </c>
      <c r="BG132" s="31">
        <v>341420.31</v>
      </c>
      <c r="BH132" s="31">
        <v>1221034.51</v>
      </c>
      <c r="BI132" s="19">
        <f t="shared" si="696"/>
        <v>0.22959588618773735</v>
      </c>
      <c r="BJ132" s="19">
        <f t="shared" si="711"/>
        <v>0.27961561053667516</v>
      </c>
      <c r="BK132" s="31"/>
      <c r="BL132" s="31"/>
      <c r="BM132" s="20"/>
      <c r="BN132" s="19" t="str">
        <f>IF(BL132&lt;=0," ",IF(BK132&lt;=0," ",IF(BL132/BK132*100&gt;200,"СВ.200",BL132/BK132)))</f>
        <v xml:space="preserve"> </v>
      </c>
      <c r="BO132" s="19" t="str">
        <f>IF(BM132=0," ",IF(BL132/BM132*100&gt;200,"св.200",BL132/BM132))</f>
        <v xml:space="preserve"> </v>
      </c>
      <c r="BP132" s="31"/>
      <c r="BQ132" s="31"/>
      <c r="BR132" s="20"/>
      <c r="BS132" s="19" t="str">
        <f t="shared" si="697"/>
        <v xml:space="preserve"> </v>
      </c>
      <c r="BT132" s="19" t="str">
        <f t="shared" si="713"/>
        <v xml:space="preserve"> </v>
      </c>
      <c r="BU132" s="31">
        <v>0</v>
      </c>
      <c r="BV132" s="31">
        <v>0</v>
      </c>
      <c r="BW132" s="6"/>
      <c r="BX132" s="19" t="str">
        <f t="shared" si="670"/>
        <v xml:space="preserve"> </v>
      </c>
      <c r="BY132" s="19" t="str">
        <f t="shared" si="714"/>
        <v xml:space="preserve"> </v>
      </c>
      <c r="BZ132" s="31"/>
      <c r="CA132" s="31"/>
      <c r="CB132" s="20"/>
      <c r="CC132" s="19" t="str">
        <f t="shared" si="624"/>
        <v xml:space="preserve"> </v>
      </c>
      <c r="CD132" s="19" t="str">
        <f t="shared" si="715"/>
        <v xml:space="preserve"> </v>
      </c>
      <c r="CE132" s="18">
        <f t="shared" ref="CE132:CE137" si="732">CJ132+CO132</f>
        <v>141384</v>
      </c>
      <c r="CF132" s="18">
        <f t="shared" ref="CF132:CF137" si="733">CK132+CP132</f>
        <v>141383.98000000001</v>
      </c>
      <c r="CG132" s="31">
        <v>37185.65</v>
      </c>
      <c r="CH132" s="33">
        <f t="shared" si="716"/>
        <v>0.99999985854127771</v>
      </c>
      <c r="CI132" s="19" t="str">
        <f t="shared" si="717"/>
        <v>св.200</v>
      </c>
      <c r="CJ132" s="31">
        <v>141384</v>
      </c>
      <c r="CK132" s="31">
        <v>141383.98000000001</v>
      </c>
      <c r="CL132" s="31">
        <v>37185.65</v>
      </c>
      <c r="CM132" s="19">
        <f t="shared" si="718"/>
        <v>0.99999985854127771</v>
      </c>
      <c r="CN132" s="19" t="str">
        <f t="shared" si="719"/>
        <v>св.200</v>
      </c>
      <c r="CO132" s="31"/>
      <c r="CP132" s="31"/>
      <c r="CQ132" s="20"/>
      <c r="CR132" s="19" t="str">
        <f t="shared" si="720"/>
        <v xml:space="preserve"> </v>
      </c>
      <c r="CS132" s="19" t="str">
        <f t="shared" si="721"/>
        <v xml:space="preserve"> </v>
      </c>
      <c r="CT132" s="31"/>
      <c r="CU132" s="31"/>
      <c r="CV132" s="20"/>
      <c r="CW132" s="19" t="str">
        <f t="shared" si="419"/>
        <v xml:space="preserve"> </v>
      </c>
      <c r="CX132" s="19" t="str">
        <f t="shared" si="420"/>
        <v xml:space="preserve"> </v>
      </c>
      <c r="CY132" s="31"/>
      <c r="CZ132" s="31"/>
      <c r="DA132" s="20"/>
      <c r="DB132" s="19" t="str">
        <f t="shared" si="698"/>
        <v xml:space="preserve"> </v>
      </c>
      <c r="DC132" s="19" t="str">
        <f t="shared" si="722"/>
        <v xml:space="preserve"> </v>
      </c>
      <c r="DD132" s="31">
        <v>3705</v>
      </c>
      <c r="DE132" s="31">
        <v>3705</v>
      </c>
      <c r="DF132" s="27">
        <v>21492.54</v>
      </c>
      <c r="DG132" s="19">
        <f t="shared" si="699"/>
        <v>1</v>
      </c>
      <c r="DH132" s="19">
        <f t="shared" si="725"/>
        <v>0.17238539511849227</v>
      </c>
      <c r="DI132" s="31"/>
      <c r="DJ132" s="6"/>
      <c r="DK132" s="19" t="str">
        <f t="shared" si="727"/>
        <v xml:space="preserve"> </v>
      </c>
      <c r="DL132" s="31"/>
      <c r="DM132" s="31"/>
      <c r="DN132" s="20">
        <v>5586.36</v>
      </c>
      <c r="DO132" s="19" t="str">
        <f t="shared" si="700"/>
        <v xml:space="preserve"> </v>
      </c>
      <c r="DP132" s="19">
        <f t="shared" ref="DP132:DP143" si="734">IF(DN132=0," ",IF(DM132/DN132*100&gt;200,"св.200",DM132/DN132))</f>
        <v>0</v>
      </c>
    </row>
    <row r="133" spans="1:120" s="59" customFormat="1" ht="15.75" customHeight="1" outlineLevel="1" x14ac:dyDescent="0.25">
      <c r="A133" s="11">
        <v>108</v>
      </c>
      <c r="B133" s="5" t="s">
        <v>81</v>
      </c>
      <c r="C133" s="18">
        <f t="shared" si="728"/>
        <v>210000</v>
      </c>
      <c r="D133" s="18">
        <f t="shared" si="728"/>
        <v>55561.229999999996</v>
      </c>
      <c r="E133" s="18">
        <f t="shared" si="728"/>
        <v>82080.850000000006</v>
      </c>
      <c r="F133" s="19">
        <f t="shared" ref="F133:F137" si="735">IF(D133&lt;=0," ",IF(D133/C133*100&gt;200,"СВ.200",D133/C133))</f>
        <v>0.26457728571428568</v>
      </c>
      <c r="G133" s="19">
        <f t="shared" ref="G133:G137" si="736">IF(E133=0," ",IF(D133/E133*100&gt;200,"св.200",D133/E133))</f>
        <v>0.67690856027928548</v>
      </c>
      <c r="H133" s="10">
        <f t="shared" si="729"/>
        <v>209000</v>
      </c>
      <c r="I133" s="14">
        <f t="shared" si="729"/>
        <v>54647.56</v>
      </c>
      <c r="J133" s="10">
        <f t="shared" si="729"/>
        <v>82080.850000000006</v>
      </c>
      <c r="K133" s="19">
        <f t="shared" ref="K133:K137" si="737">IF(I133&lt;=0," ",IF(I133/H133*100&gt;200,"СВ.200",I133/H133))</f>
        <v>0.26147157894736839</v>
      </c>
      <c r="L133" s="19">
        <f t="shared" ref="L133:L137" si="738">IF(J133=0," ",IF(I133/J133*100&gt;200,"св.200",I133/J133))</f>
        <v>0.66577721843767446</v>
      </c>
      <c r="M133" s="31">
        <v>40000</v>
      </c>
      <c r="N133" s="31">
        <v>21771.75</v>
      </c>
      <c r="O133" s="31">
        <v>17566.95</v>
      </c>
      <c r="P133" s="19">
        <f t="shared" ref="P133:P137" si="739">IF(N133&lt;=0," ",IF(M133&lt;=0," ",IF(N133/M133*100&gt;200,"СВ.200",N133/M133)))</f>
        <v>0.54429375000000002</v>
      </c>
      <c r="Q133" s="19">
        <f t="shared" ref="Q133:Q136" si="740">IF(O133=0," ",IF(N133/O133*100&gt;200,"св.200",N133/O133))</f>
        <v>1.2393585682204367</v>
      </c>
      <c r="R133" s="31"/>
      <c r="S133" s="31"/>
      <c r="T133" s="20"/>
      <c r="U133" s="19" t="str">
        <f t="shared" ref="U133:U137" si="741">IF(S133&lt;=0," ",IF(R133&lt;=0," ",IF(S133/R133*100&gt;200,"СВ.200",S133/R133)))</f>
        <v xml:space="preserve"> </v>
      </c>
      <c r="V133" s="19" t="str">
        <f t="shared" ref="V133:V137" si="742">IF(S133=0," ",IF(S133/T133*100&gt;200,"св.200",S133/T133))</f>
        <v xml:space="preserve"> </v>
      </c>
      <c r="W133" s="31">
        <v>1000</v>
      </c>
      <c r="X133" s="31">
        <v>897.9</v>
      </c>
      <c r="Y133" s="31">
        <v>487.8</v>
      </c>
      <c r="Z133" s="19">
        <f t="shared" ref="Z133:Z137" si="743">IF(X133&lt;=0," ",IF(W133&lt;=0," ",IF(X133/W133*100&gt;200,"СВ.200",X133/W133)))</f>
        <v>0.89790000000000003</v>
      </c>
      <c r="AA133" s="19">
        <f t="shared" ref="AA133:AA137" si="744">IF(Y133=0," ",IF(X133/Y133*100&gt;200,"св.200",X133/Y133))</f>
        <v>1.8407134071340712</v>
      </c>
      <c r="AB133" s="31">
        <v>13000</v>
      </c>
      <c r="AC133" s="31">
        <v>12685.24</v>
      </c>
      <c r="AD133" s="31">
        <v>5940.95</v>
      </c>
      <c r="AE133" s="19">
        <f t="shared" ref="AE133:AE137" si="745">IF(AC133&lt;=0," ",IF(AB133&lt;=0," ",IF(AC133/AB133*100&gt;200,"СВ.200",AC133/AB133)))</f>
        <v>0.97578769230769224</v>
      </c>
      <c r="AF133" s="19" t="str">
        <f t="shared" ref="AF133:AF137" si="746">IF(AD133=0," ",IF(AC133/AD133*100&gt;200,"св.200",AC133/AD133))</f>
        <v>св.200</v>
      </c>
      <c r="AG133" s="31">
        <v>155000</v>
      </c>
      <c r="AH133" s="31">
        <v>19292.669999999998</v>
      </c>
      <c r="AI133" s="31">
        <v>58085.15</v>
      </c>
      <c r="AJ133" s="19">
        <f t="shared" ref="AJ133:AJ137" si="747">IF(AH133&lt;=0," ",IF(AG133&lt;=0," ",IF(AH133/AG133*100&gt;200,"СВ.200",AH133/AG133)))</f>
        <v>0.12446883870967741</v>
      </c>
      <c r="AK133" s="19">
        <f t="shared" ref="AK133:AK137" si="748">IF(AI133=0," ",IF(AH133/AI133*100&gt;200,"св.200",AH133/AI133))</f>
        <v>0.33214461871924233</v>
      </c>
      <c r="AL133" s="31">
        <v>0</v>
      </c>
      <c r="AM133" s="31">
        <v>0</v>
      </c>
      <c r="AN133" s="6"/>
      <c r="AO133" s="19" t="str">
        <f t="shared" ref="AO133:AO137" si="749">IF(AM133&lt;=0," ",IF(AL133&lt;=0," ",IF(AM133/AL133*100&gt;200,"СВ.200",AM133/AL133)))</f>
        <v xml:space="preserve"> </v>
      </c>
      <c r="AP133" s="19" t="str">
        <f t="shared" ref="AP133:AP137" si="750">IF(AN133=0," ",IF(AM133/AN133*100&gt;200,"св.200",AM133/AN133))</f>
        <v xml:space="preserve"> </v>
      </c>
      <c r="AQ133" s="6">
        <f t="shared" ref="AQ133:AQ137" si="751">AV133+BA133+BF133+BK133+BP133+BU133+BZ133+CE133+CY133+DD133+DL133+CT133</f>
        <v>1000</v>
      </c>
      <c r="AR133" s="6">
        <f t="shared" ref="AR133:AR137" si="752">AW133+BB133+BG133+BL133+BQ133+BV133+CA133+CF133+CZ133+DE133+DM133+CU133+DI133</f>
        <v>913.67</v>
      </c>
      <c r="AS133" s="6">
        <f t="shared" ref="AS133:AS137" si="753">AX133+BC133+BH133+BM133+BR133+BW133+CB133+CG133+DA133+DF133+DN133+CV133+DJ133</f>
        <v>0</v>
      </c>
      <c r="AT133" s="19">
        <f t="shared" ref="AT133:AT137" si="754">IF(AR133&lt;=0," ",IF(AQ133&lt;=0," ",IF(AR133/AQ133*100&gt;200,"СВ.200",AR133/AQ133)))</f>
        <v>0.91366999999999998</v>
      </c>
      <c r="AU133" s="19" t="str">
        <f t="shared" ref="AU133:AU136" si="755">IF(AS133=0," ",IF(AR133/AS133*100&gt;200,"св.200",AR133/AS133))</f>
        <v xml:space="preserve"> </v>
      </c>
      <c r="AV133" s="31"/>
      <c r="AW133" s="31"/>
      <c r="AX133" s="6"/>
      <c r="AY133" s="19" t="str">
        <f t="shared" ref="AY133:AY137" si="756">IF(AW133&lt;=0," ",IF(AV133&lt;=0," ",IF(AW133/AV133*100&gt;200,"СВ.200",AW133/AV133)))</f>
        <v xml:space="preserve"> </v>
      </c>
      <c r="AZ133" s="19" t="str">
        <f t="shared" ref="AZ133:AZ137" si="757">IF(AX133=0," ",IF(AW133/AX133*100&gt;200,"св.200",AW133/AX133))</f>
        <v xml:space="preserve"> </v>
      </c>
      <c r="BA133" s="31">
        <v>1000</v>
      </c>
      <c r="BB133" s="31">
        <v>913.67</v>
      </c>
      <c r="BC133" s="6"/>
      <c r="BD133" s="19">
        <f t="shared" ref="BD133:BD137" si="758">IF(BB133&lt;=0," ",IF(BA133&lt;=0," ",IF(BB133/BA133*100&gt;200,"СВ.200",BB133/BA133)))</f>
        <v>0.91366999999999998</v>
      </c>
      <c r="BE133" s="19" t="str">
        <f t="shared" ref="BE133:BE137" si="759">IF(BC133=0," ",IF(BB133/BC133*100&gt;200,"св.200",BB133/BC133))</f>
        <v xml:space="preserve"> </v>
      </c>
      <c r="BF133" s="31">
        <v>0</v>
      </c>
      <c r="BG133" s="31">
        <v>0</v>
      </c>
      <c r="BH133" s="31"/>
      <c r="BI133" s="19" t="str">
        <f t="shared" ref="BI133:BI137" si="760">IF(BG133&lt;=0," ",IF(BF133&lt;=0," ",IF(BG133/BF133*100&gt;200,"СВ.200",BG133/BF133)))</f>
        <v xml:space="preserve"> </v>
      </c>
      <c r="BJ133" s="19" t="str">
        <f t="shared" ref="BJ133:BJ137" si="761">IF(BH133=0," ",IF(BG133/BH133*100&gt;200,"св.200",BG133/BH133))</f>
        <v xml:space="preserve"> </v>
      </c>
      <c r="BK133" s="31"/>
      <c r="BL133" s="31"/>
      <c r="BM133" s="20"/>
      <c r="BN133" s="19" t="str">
        <f t="shared" ref="BN133:BN137" si="762">IF(BL133&lt;=0," ",IF(BK133&lt;=0," ",IF(BL133/BK133*100&gt;200,"СВ.200",BL133/BK133)))</f>
        <v xml:space="preserve"> </v>
      </c>
      <c r="BO133" s="19" t="str">
        <f t="shared" ref="BO133:BO137" si="763">IF(BM133=0," ",IF(BL133/BM133*100&gt;200,"св.200",BL133/BM133))</f>
        <v xml:space="preserve"> </v>
      </c>
      <c r="BP133" s="31"/>
      <c r="BQ133" s="31"/>
      <c r="BR133" s="20"/>
      <c r="BS133" s="19" t="str">
        <f t="shared" ref="BS133:BS137" si="764">IF(BQ133&lt;=0," ",IF(BP133&lt;=0," ",IF(BQ133/BP133*100&gt;200,"СВ.200",BQ133/BP133)))</f>
        <v xml:space="preserve"> </v>
      </c>
      <c r="BT133" s="19" t="str">
        <f t="shared" ref="BT133:BT137" si="765">IF(BR133=0," ",IF(BQ133/BR133*100&gt;200,"св.200",BQ133/BR133))</f>
        <v xml:space="preserve"> </v>
      </c>
      <c r="BU133" s="31">
        <v>0</v>
      </c>
      <c r="BV133" s="31">
        <v>0</v>
      </c>
      <c r="BW133" s="6"/>
      <c r="BX133" s="19" t="str">
        <f t="shared" ref="BX133:BX137" si="766">IF(BV133&lt;=0," ",IF(BU133&lt;=0," ",IF(BV133/BU133*100&gt;200,"СВ.200",BV133/BU133)))</f>
        <v xml:space="preserve"> </v>
      </c>
      <c r="BY133" s="19" t="str">
        <f t="shared" ref="BY133:BY137" si="767">IF(BW133=0," ",IF(BV133/BW133*100&gt;200,"св.200",BV133/BW133))</f>
        <v xml:space="preserve"> </v>
      </c>
      <c r="BZ133" s="31"/>
      <c r="CA133" s="31"/>
      <c r="CB133" s="20"/>
      <c r="CC133" s="19" t="str">
        <f t="shared" ref="CC133:CC137" si="768">IF(CA133&lt;=0," ",IF(BZ133&lt;=0," ",IF(CA133/BZ133*100&gt;200,"СВ.200",CA133/BZ133)))</f>
        <v xml:space="preserve"> </v>
      </c>
      <c r="CD133" s="19" t="str">
        <f t="shared" ref="CD133:CD137" si="769">IF(CB133=0," ",IF(CA133/CB133*100&gt;200,"св.200",CA133/CB133))</f>
        <v xml:space="preserve"> </v>
      </c>
      <c r="CE133" s="18">
        <f t="shared" si="732"/>
        <v>0</v>
      </c>
      <c r="CF133" s="18">
        <f t="shared" si="733"/>
        <v>0</v>
      </c>
      <c r="CG133" s="23"/>
      <c r="CH133" s="33" t="str">
        <f t="shared" ref="CH133:CH137" si="770">IF(CF133&lt;=0," ",IF(CE133&lt;=0," ",IF(CF133/CE133*100&gt;200,"СВ.200",CF133/CE133)))</f>
        <v xml:space="preserve"> </v>
      </c>
      <c r="CI133" s="19" t="str">
        <f t="shared" ref="CI133:CI137" si="771">IF(CG133=0," ",IF(CF133/CG133*100&gt;200,"св.200",CF133/CG133))</f>
        <v xml:space="preserve"> </v>
      </c>
      <c r="CJ133" s="31"/>
      <c r="CK133" s="31"/>
      <c r="CL133" s="20"/>
      <c r="CM133" s="19" t="str">
        <f t="shared" ref="CM133:CM137" si="772">IF(CK133&lt;=0," ",IF(CJ133&lt;=0," ",IF(CK133/CJ133*100&gt;200,"СВ.200",CK133/CJ133)))</f>
        <v xml:space="preserve"> </v>
      </c>
      <c r="CN133" s="19" t="str">
        <f t="shared" ref="CN133:CN137" si="773">IF(CL133=0," ",IF(CK133/CL133*100&gt;200,"св.200",CK133/CL133))</f>
        <v xml:space="preserve"> </v>
      </c>
      <c r="CO133" s="31"/>
      <c r="CP133" s="31"/>
      <c r="CQ133" s="20"/>
      <c r="CR133" s="19" t="str">
        <f t="shared" ref="CR133:CR137" si="774">IF(CP133&lt;=0," ",IF(CO133&lt;=0," ",IF(CP133/CO133*100&gt;200,"СВ.200",CP133/CO133)))</f>
        <v xml:space="preserve"> </v>
      </c>
      <c r="CS133" s="19" t="str">
        <f t="shared" ref="CS133:CS137" si="775">IF(CQ133=0," ",IF(CP133/CQ133*100&gt;200,"св.200",CP133/CQ133))</f>
        <v xml:space="preserve"> </v>
      </c>
      <c r="CT133" s="31"/>
      <c r="CU133" s="31"/>
      <c r="CV133" s="20"/>
      <c r="CW133" s="19" t="str">
        <f t="shared" si="419"/>
        <v xml:space="preserve"> </v>
      </c>
      <c r="CX133" s="19" t="str">
        <f t="shared" si="420"/>
        <v xml:space="preserve"> </v>
      </c>
      <c r="CY133" s="31"/>
      <c r="CZ133" s="31"/>
      <c r="DA133" s="20"/>
      <c r="DB133" s="19" t="str">
        <f t="shared" ref="DB133:DB137" si="776">IF(CZ133&lt;=0," ",IF(CY133&lt;=0," ",IF(CZ133/CY133*100&gt;200,"СВ.200",CZ133/CY133)))</f>
        <v xml:space="preserve"> </v>
      </c>
      <c r="DC133" s="19" t="str">
        <f t="shared" ref="DC133:DC137" si="777">IF(DA133=0," ",IF(CZ133/DA133*100&gt;200,"св.200",CZ133/DA133))</f>
        <v xml:space="preserve"> </v>
      </c>
      <c r="DD133" s="31"/>
      <c r="DE133" s="31"/>
      <c r="DF133" s="27"/>
      <c r="DG133" s="19" t="str">
        <f t="shared" ref="DG133:DG137" si="778">IF(DE133&lt;=0," ",IF(DD133&lt;=0," ",IF(DE133/DD133*100&gt;200,"СВ.200",DE133/DD133)))</f>
        <v xml:space="preserve"> </v>
      </c>
      <c r="DH133" s="19" t="str">
        <f t="shared" ref="DH133:DH137" si="779">IF(DF133=0," ",IF(DE133/DF133*100&gt;200,"св.200",DE133/DF133))</f>
        <v xml:space="preserve"> </v>
      </c>
      <c r="DI133" s="31"/>
      <c r="DJ133" s="6"/>
      <c r="DK133" s="19" t="str">
        <f t="shared" si="727"/>
        <v xml:space="preserve"> </v>
      </c>
      <c r="DL133" s="31"/>
      <c r="DM133" s="31"/>
      <c r="DN133" s="20"/>
      <c r="DO133" s="19" t="str">
        <f t="shared" ref="DO133:DO137" si="780">IF(DM133&lt;=0," ",IF(DL133&lt;=0," ",IF(DM133/DL133*100&gt;200,"СВ.200",DM133/DL133)))</f>
        <v xml:space="preserve"> </v>
      </c>
      <c r="DP133" s="19" t="str">
        <f t="shared" ref="DP133:DP136" si="781">IF(DN133=0," ",IF(DM133/DN133*100&gt;200,"св.200",DM133/DN133))</f>
        <v xml:space="preserve"> </v>
      </c>
    </row>
    <row r="134" spans="1:120" s="59" customFormat="1" ht="15.75" customHeight="1" outlineLevel="1" x14ac:dyDescent="0.25">
      <c r="A134" s="11">
        <v>109</v>
      </c>
      <c r="B134" s="5" t="s">
        <v>33</v>
      </c>
      <c r="C134" s="18">
        <f t="shared" si="728"/>
        <v>450000</v>
      </c>
      <c r="D134" s="18">
        <f t="shared" si="728"/>
        <v>104091.14000000001</v>
      </c>
      <c r="E134" s="18">
        <f t="shared" si="728"/>
        <v>133405.78</v>
      </c>
      <c r="F134" s="19">
        <f>IF(D134&lt;=0," ",IF(D134/C134*100&gt;200,"СВ.200",D134/C134))</f>
        <v>0.23131364444444447</v>
      </c>
      <c r="G134" s="19">
        <f t="shared" si="736"/>
        <v>0.78025959594854144</v>
      </c>
      <c r="H134" s="10">
        <f t="shared" ref="H134:I137" si="782">W134++AG134+M134+AB134+AL134+R134</f>
        <v>450000</v>
      </c>
      <c r="I134" s="14">
        <f t="shared" si="782"/>
        <v>104091.14000000001</v>
      </c>
      <c r="J134" s="10">
        <f>O134+T134+AD134+AI134</f>
        <v>133405.78</v>
      </c>
      <c r="K134" s="19">
        <f t="shared" si="737"/>
        <v>0.23131364444444447</v>
      </c>
      <c r="L134" s="19">
        <f t="shared" si="738"/>
        <v>0.78025959594854144</v>
      </c>
      <c r="M134" s="31">
        <v>80000</v>
      </c>
      <c r="N134" s="31">
        <v>46722.07</v>
      </c>
      <c r="O134" s="31">
        <v>43625.9</v>
      </c>
      <c r="P134" s="19">
        <f t="shared" si="739"/>
        <v>0.58402587500000003</v>
      </c>
      <c r="Q134" s="19">
        <f t="shared" si="740"/>
        <v>1.0709709140671022</v>
      </c>
      <c r="R134" s="31"/>
      <c r="S134" s="31"/>
      <c r="T134" s="18"/>
      <c r="U134" s="19" t="str">
        <f t="shared" si="741"/>
        <v xml:space="preserve"> </v>
      </c>
      <c r="V134" s="19" t="str">
        <f t="shared" si="742"/>
        <v xml:space="preserve"> </v>
      </c>
      <c r="W134" s="31">
        <v>0</v>
      </c>
      <c r="X134" s="31">
        <v>0</v>
      </c>
      <c r="Y134" s="31"/>
      <c r="Z134" s="19" t="str">
        <f t="shared" si="743"/>
        <v xml:space="preserve"> </v>
      </c>
      <c r="AA134" s="19" t="str">
        <f t="shared" si="744"/>
        <v xml:space="preserve"> </v>
      </c>
      <c r="AB134" s="31">
        <v>50000</v>
      </c>
      <c r="AC134" s="31">
        <v>1203.6600000000001</v>
      </c>
      <c r="AD134" s="31">
        <v>4484.29</v>
      </c>
      <c r="AE134" s="19">
        <f t="shared" si="745"/>
        <v>2.4073200000000003E-2</v>
      </c>
      <c r="AF134" s="19">
        <f t="shared" si="746"/>
        <v>0.26841707382885588</v>
      </c>
      <c r="AG134" s="31">
        <v>320000</v>
      </c>
      <c r="AH134" s="31">
        <v>56165.41</v>
      </c>
      <c r="AI134" s="31">
        <v>85295.59</v>
      </c>
      <c r="AJ134" s="19">
        <f t="shared" si="747"/>
        <v>0.17551690625000002</v>
      </c>
      <c r="AK134" s="19">
        <f t="shared" si="748"/>
        <v>0.65847964707202333</v>
      </c>
      <c r="AL134" s="31">
        <v>0</v>
      </c>
      <c r="AM134" s="31">
        <v>0</v>
      </c>
      <c r="AN134" s="18"/>
      <c r="AO134" s="19" t="str">
        <f t="shared" si="749"/>
        <v xml:space="preserve"> </v>
      </c>
      <c r="AP134" s="19" t="str">
        <f t="shared" si="750"/>
        <v xml:space="preserve"> </v>
      </c>
      <c r="AQ134" s="6">
        <f t="shared" si="751"/>
        <v>0</v>
      </c>
      <c r="AR134" s="6">
        <f t="shared" si="752"/>
        <v>0</v>
      </c>
      <c r="AS134" s="6">
        <f t="shared" si="753"/>
        <v>0</v>
      </c>
      <c r="AT134" s="19" t="str">
        <f t="shared" si="754"/>
        <v xml:space="preserve"> </v>
      </c>
      <c r="AU134" s="19" t="str">
        <f>IF(AR134=0," ",IF(AR134/AS134*100&gt;200,"св.200",AR134/AS134))</f>
        <v xml:space="preserve"> </v>
      </c>
      <c r="AV134" s="31"/>
      <c r="AW134" s="31"/>
      <c r="AX134" s="18"/>
      <c r="AY134" s="19" t="str">
        <f t="shared" si="756"/>
        <v xml:space="preserve"> </v>
      </c>
      <c r="AZ134" s="19" t="str">
        <f t="shared" si="757"/>
        <v xml:space="preserve"> </v>
      </c>
      <c r="BA134" s="31">
        <v>0</v>
      </c>
      <c r="BB134" s="31">
        <v>0</v>
      </c>
      <c r="BC134" s="18"/>
      <c r="BD134" s="19" t="str">
        <f t="shared" si="758"/>
        <v xml:space="preserve"> </v>
      </c>
      <c r="BE134" s="19" t="str">
        <f t="shared" si="759"/>
        <v xml:space="preserve"> </v>
      </c>
      <c r="BF134" s="31">
        <v>0</v>
      </c>
      <c r="BG134" s="31">
        <v>0</v>
      </c>
      <c r="BH134" s="31"/>
      <c r="BI134" s="19" t="str">
        <f t="shared" si="760"/>
        <v xml:space="preserve"> </v>
      </c>
      <c r="BJ134" s="19" t="str">
        <f t="shared" si="761"/>
        <v xml:space="preserve"> </v>
      </c>
      <c r="BK134" s="31"/>
      <c r="BL134" s="31"/>
      <c r="BM134" s="18"/>
      <c r="BN134" s="19" t="str">
        <f t="shared" si="762"/>
        <v xml:space="preserve"> </v>
      </c>
      <c r="BO134" s="19" t="str">
        <f t="shared" si="763"/>
        <v xml:space="preserve"> </v>
      </c>
      <c r="BP134" s="31"/>
      <c r="BQ134" s="31"/>
      <c r="BR134" s="18"/>
      <c r="BS134" s="19" t="str">
        <f t="shared" si="764"/>
        <v xml:space="preserve"> </v>
      </c>
      <c r="BT134" s="19" t="str">
        <f t="shared" si="765"/>
        <v xml:space="preserve"> </v>
      </c>
      <c r="BU134" s="31">
        <v>0</v>
      </c>
      <c r="BV134" s="31">
        <v>0</v>
      </c>
      <c r="BW134" s="18"/>
      <c r="BX134" s="19" t="str">
        <f t="shared" si="766"/>
        <v xml:space="preserve"> </v>
      </c>
      <c r="BY134" s="19" t="str">
        <f t="shared" ref="BY134" si="783">IF(BV134=0," ",IF(BV134/BW134*100&gt;200,"св.200",BV134/BW134))</f>
        <v xml:space="preserve"> </v>
      </c>
      <c r="BZ134" s="31"/>
      <c r="CA134" s="31"/>
      <c r="CB134" s="18"/>
      <c r="CC134" s="19" t="str">
        <f t="shared" si="768"/>
        <v xml:space="preserve"> </v>
      </c>
      <c r="CD134" s="19" t="str">
        <f t="shared" si="769"/>
        <v xml:space="preserve"> </v>
      </c>
      <c r="CE134" s="18">
        <f t="shared" si="732"/>
        <v>0</v>
      </c>
      <c r="CF134" s="18">
        <f t="shared" si="733"/>
        <v>0</v>
      </c>
      <c r="CG134" s="18"/>
      <c r="CH134" s="33" t="str">
        <f t="shared" si="770"/>
        <v xml:space="preserve"> </v>
      </c>
      <c r="CI134" s="19" t="str">
        <f t="shared" si="771"/>
        <v xml:space="preserve"> </v>
      </c>
      <c r="CJ134" s="31"/>
      <c r="CK134" s="31"/>
      <c r="CL134" s="18"/>
      <c r="CM134" s="19" t="str">
        <f t="shared" si="772"/>
        <v xml:space="preserve"> </v>
      </c>
      <c r="CN134" s="19" t="str">
        <f t="shared" si="773"/>
        <v xml:space="preserve"> </v>
      </c>
      <c r="CO134" s="31"/>
      <c r="CP134" s="31"/>
      <c r="CQ134" s="18"/>
      <c r="CR134" s="19" t="str">
        <f t="shared" si="774"/>
        <v xml:space="preserve"> </v>
      </c>
      <c r="CS134" s="19" t="str">
        <f t="shared" si="775"/>
        <v xml:space="preserve"> </v>
      </c>
      <c r="CT134" s="31"/>
      <c r="CU134" s="31"/>
      <c r="CV134" s="38"/>
      <c r="CW134" s="19" t="str">
        <f t="shared" ref="CW134:CW146" si="784">IF(CU134&lt;=0," ",IF(CT134&lt;=0," ",IF(CU134/CT134*100&gt;200,"СВ.200",CU134/CT134)))</f>
        <v xml:space="preserve"> </v>
      </c>
      <c r="CX134" s="19" t="str">
        <f t="shared" ref="CX134:CX146" si="785">IF(CV134=0," ",IF(CU134/CV134*100&gt;200,"св.200",CU134/CV134))</f>
        <v xml:space="preserve"> </v>
      </c>
      <c r="CY134" s="31"/>
      <c r="CZ134" s="31"/>
      <c r="DA134" s="18"/>
      <c r="DB134" s="19" t="str">
        <f t="shared" si="776"/>
        <v xml:space="preserve"> </v>
      </c>
      <c r="DC134" s="19" t="str">
        <f t="shared" si="777"/>
        <v xml:space="preserve"> </v>
      </c>
      <c r="DD134" s="31"/>
      <c r="DE134" s="31"/>
      <c r="DF134" s="18"/>
      <c r="DG134" s="19" t="str">
        <f t="shared" si="778"/>
        <v xml:space="preserve"> </v>
      </c>
      <c r="DH134" s="19" t="str">
        <f t="shared" si="779"/>
        <v xml:space="preserve"> </v>
      </c>
      <c r="DI134" s="31"/>
      <c r="DJ134" s="18"/>
      <c r="DK134" s="19" t="str">
        <f t="shared" si="727"/>
        <v xml:space="preserve"> </v>
      </c>
      <c r="DL134" s="31"/>
      <c r="DM134" s="31"/>
      <c r="DN134" s="45"/>
      <c r="DO134" s="19" t="str">
        <f t="shared" si="780"/>
        <v xml:space="preserve"> </v>
      </c>
      <c r="DP134" s="19" t="str">
        <f t="shared" si="781"/>
        <v xml:space="preserve"> </v>
      </c>
    </row>
    <row r="135" spans="1:120" s="59" customFormat="1" ht="15.75" customHeight="1" outlineLevel="1" x14ac:dyDescent="0.25">
      <c r="A135" s="11">
        <v>110</v>
      </c>
      <c r="B135" s="5" t="s">
        <v>167</v>
      </c>
      <c r="C135" s="18">
        <f t="shared" si="728"/>
        <v>2392100</v>
      </c>
      <c r="D135" s="18">
        <f t="shared" si="728"/>
        <v>989610.34</v>
      </c>
      <c r="E135" s="18">
        <f t="shared" si="728"/>
        <v>952418.71</v>
      </c>
      <c r="F135" s="19">
        <f t="shared" si="735"/>
        <v>0.41369940219890472</v>
      </c>
      <c r="G135" s="19">
        <f t="shared" si="736"/>
        <v>1.0390496633565713</v>
      </c>
      <c r="H135" s="10">
        <f t="shared" si="782"/>
        <v>2210100</v>
      </c>
      <c r="I135" s="14">
        <f t="shared" si="782"/>
        <v>887771.39</v>
      </c>
      <c r="J135" s="10">
        <f>Y135++AI135+O135+AD135+AN135+T135</f>
        <v>895869.51</v>
      </c>
      <c r="K135" s="19">
        <f t="shared" si="737"/>
        <v>0.40168833536944032</v>
      </c>
      <c r="L135" s="19">
        <f t="shared" si="738"/>
        <v>0.99096060317980905</v>
      </c>
      <c r="M135" s="36">
        <v>2002100</v>
      </c>
      <c r="N135" s="36">
        <v>867920.9</v>
      </c>
      <c r="O135" s="36">
        <v>878351.16</v>
      </c>
      <c r="P135" s="19">
        <f t="shared" si="739"/>
        <v>0.43350526946705958</v>
      </c>
      <c r="Q135" s="19">
        <f>IF(O135=0," ",IF(N135/O135*100&gt;200,"св.200",N135/O135))</f>
        <v>0.9881251821879532</v>
      </c>
      <c r="R135" s="36"/>
      <c r="S135" s="36"/>
      <c r="T135" s="20"/>
      <c r="U135" s="19" t="str">
        <f t="shared" si="741"/>
        <v xml:space="preserve"> </v>
      </c>
      <c r="V135" s="19" t="str">
        <f t="shared" si="742"/>
        <v xml:space="preserve"> </v>
      </c>
      <c r="W135" s="36">
        <v>0</v>
      </c>
      <c r="X135" s="36">
        <v>0</v>
      </c>
      <c r="Y135" s="36"/>
      <c r="Z135" s="19" t="str">
        <f t="shared" si="743"/>
        <v xml:space="preserve"> </v>
      </c>
      <c r="AA135" s="19" t="str">
        <f t="shared" si="744"/>
        <v xml:space="preserve"> </v>
      </c>
      <c r="AB135" s="36">
        <v>60000</v>
      </c>
      <c r="AC135" s="36">
        <v>19365.330000000002</v>
      </c>
      <c r="AD135" s="36">
        <v>6299.51</v>
      </c>
      <c r="AE135" s="19">
        <f t="shared" si="745"/>
        <v>0.32275550000000003</v>
      </c>
      <c r="AF135" s="19" t="str">
        <f t="shared" si="746"/>
        <v>св.200</v>
      </c>
      <c r="AG135" s="36">
        <v>147000</v>
      </c>
      <c r="AH135" s="36">
        <v>485.16</v>
      </c>
      <c r="AI135" s="36">
        <v>11218.84</v>
      </c>
      <c r="AJ135" s="19">
        <f t="shared" si="747"/>
        <v>3.3004081632653061E-3</v>
      </c>
      <c r="AK135" s="19">
        <f t="shared" si="748"/>
        <v>4.3245112685446979E-2</v>
      </c>
      <c r="AL135" s="36">
        <v>1000</v>
      </c>
      <c r="AM135" s="36">
        <v>0</v>
      </c>
      <c r="AN135" s="6"/>
      <c r="AO135" s="19" t="str">
        <f t="shared" si="749"/>
        <v xml:space="preserve"> </v>
      </c>
      <c r="AP135" s="19" t="str">
        <f t="shared" si="750"/>
        <v xml:space="preserve"> </v>
      </c>
      <c r="AQ135" s="6">
        <f t="shared" si="751"/>
        <v>182000</v>
      </c>
      <c r="AR135" s="6">
        <f t="shared" si="752"/>
        <v>101838.95</v>
      </c>
      <c r="AS135" s="6">
        <f t="shared" si="753"/>
        <v>56549.2</v>
      </c>
      <c r="AT135" s="19">
        <f t="shared" si="754"/>
        <v>0.55955467032967032</v>
      </c>
      <c r="AU135" s="19">
        <f t="shared" si="755"/>
        <v>1.8008910824556317</v>
      </c>
      <c r="AV135" s="36"/>
      <c r="AW135" s="36"/>
      <c r="AX135" s="6"/>
      <c r="AY135" s="19" t="str">
        <f t="shared" si="756"/>
        <v xml:space="preserve"> </v>
      </c>
      <c r="AZ135" s="19" t="str">
        <f t="shared" si="757"/>
        <v xml:space="preserve"> </v>
      </c>
      <c r="BA135" s="36">
        <v>50000</v>
      </c>
      <c r="BB135" s="36">
        <v>61729.75</v>
      </c>
      <c r="BC135" s="6"/>
      <c r="BD135" s="19">
        <f t="shared" si="758"/>
        <v>1.2345950000000001</v>
      </c>
      <c r="BE135" s="19" t="str">
        <f t="shared" si="759"/>
        <v xml:space="preserve"> </v>
      </c>
      <c r="BF135" s="36">
        <v>17000</v>
      </c>
      <c r="BG135" s="36">
        <v>7609.2</v>
      </c>
      <c r="BH135" s="36">
        <v>7609.2</v>
      </c>
      <c r="BI135" s="19">
        <f t="shared" si="760"/>
        <v>0.4476</v>
      </c>
      <c r="BJ135" s="19">
        <f t="shared" si="761"/>
        <v>1</v>
      </c>
      <c r="BK135" s="36"/>
      <c r="BL135" s="36"/>
      <c r="BM135" s="20"/>
      <c r="BN135" s="19" t="str">
        <f t="shared" si="762"/>
        <v xml:space="preserve"> </v>
      </c>
      <c r="BO135" s="19" t="str">
        <f t="shared" si="763"/>
        <v xml:space="preserve"> </v>
      </c>
      <c r="BP135" s="36"/>
      <c r="BQ135" s="36"/>
      <c r="BR135" s="20"/>
      <c r="BS135" s="19" t="str">
        <f t="shared" si="764"/>
        <v xml:space="preserve"> </v>
      </c>
      <c r="BT135" s="19" t="str">
        <f t="shared" si="765"/>
        <v xml:space="preserve"> </v>
      </c>
      <c r="BU135" s="36">
        <v>115000</v>
      </c>
      <c r="BV135" s="36">
        <v>32500</v>
      </c>
      <c r="BW135" s="6">
        <v>48940</v>
      </c>
      <c r="BX135" s="19">
        <f t="shared" si="766"/>
        <v>0.28260869565217389</v>
      </c>
      <c r="BY135" s="19">
        <f t="shared" si="767"/>
        <v>0.66407846342460153</v>
      </c>
      <c r="BZ135" s="36"/>
      <c r="CA135" s="36"/>
      <c r="CB135" s="20"/>
      <c r="CC135" s="19" t="str">
        <f t="shared" si="768"/>
        <v xml:space="preserve"> </v>
      </c>
      <c r="CD135" s="19" t="str">
        <f t="shared" si="769"/>
        <v xml:space="preserve"> </v>
      </c>
      <c r="CE135" s="18">
        <f t="shared" si="732"/>
        <v>0</v>
      </c>
      <c r="CF135" s="18">
        <f t="shared" si="733"/>
        <v>0</v>
      </c>
      <c r="CG135" s="23"/>
      <c r="CH135" s="33" t="str">
        <f t="shared" si="770"/>
        <v xml:space="preserve"> </v>
      </c>
      <c r="CI135" s="19" t="str">
        <f t="shared" si="771"/>
        <v xml:space="preserve"> </v>
      </c>
      <c r="CJ135" s="36"/>
      <c r="CK135" s="36"/>
      <c r="CL135" s="20"/>
      <c r="CM135" s="19" t="str">
        <f t="shared" si="772"/>
        <v xml:space="preserve"> </v>
      </c>
      <c r="CN135" s="19" t="str">
        <f t="shared" si="773"/>
        <v xml:space="preserve"> </v>
      </c>
      <c r="CO135" s="36"/>
      <c r="CP135" s="36"/>
      <c r="CQ135" s="20"/>
      <c r="CR135" s="19" t="str">
        <f t="shared" si="774"/>
        <v xml:space="preserve"> </v>
      </c>
      <c r="CS135" s="19" t="str">
        <f t="shared" si="775"/>
        <v xml:space="preserve"> </v>
      </c>
      <c r="CT135" s="36"/>
      <c r="CU135" s="36"/>
      <c r="CV135" s="20"/>
      <c r="CW135" s="19" t="str">
        <f t="shared" si="784"/>
        <v xml:space="preserve"> </v>
      </c>
      <c r="CX135" s="19" t="str">
        <f t="shared" si="785"/>
        <v xml:space="preserve"> </v>
      </c>
      <c r="CY135" s="36"/>
      <c r="CZ135" s="36"/>
      <c r="DA135" s="20"/>
      <c r="DB135" s="19" t="str">
        <f t="shared" si="776"/>
        <v xml:space="preserve"> </v>
      </c>
      <c r="DC135" s="19" t="str">
        <f t="shared" si="777"/>
        <v xml:space="preserve"> </v>
      </c>
      <c r="DD135" s="36"/>
      <c r="DE135" s="36"/>
      <c r="DF135" s="27"/>
      <c r="DG135" s="19" t="str">
        <f t="shared" si="778"/>
        <v xml:space="preserve"> </v>
      </c>
      <c r="DH135" s="19" t="str">
        <f t="shared" si="779"/>
        <v xml:space="preserve"> </v>
      </c>
      <c r="DI135" s="36"/>
      <c r="DJ135" s="6"/>
      <c r="DK135" s="19" t="str">
        <f t="shared" si="727"/>
        <v xml:space="preserve"> </v>
      </c>
      <c r="DL135" s="36"/>
      <c r="DM135" s="36"/>
      <c r="DN135" s="20"/>
      <c r="DO135" s="19" t="str">
        <f t="shared" si="780"/>
        <v xml:space="preserve"> </v>
      </c>
      <c r="DP135" s="19" t="str">
        <f t="shared" si="781"/>
        <v xml:space="preserve"> </v>
      </c>
    </row>
    <row r="136" spans="1:120" s="59" customFormat="1" ht="15.75" customHeight="1" outlineLevel="1" x14ac:dyDescent="0.25">
      <c r="A136" s="11">
        <v>111</v>
      </c>
      <c r="B136" s="5" t="s">
        <v>47</v>
      </c>
      <c r="C136" s="18">
        <f t="shared" si="728"/>
        <v>797378</v>
      </c>
      <c r="D136" s="18">
        <f t="shared" si="728"/>
        <v>229520.13999999998</v>
      </c>
      <c r="E136" s="18">
        <f t="shared" si="728"/>
        <v>148671.65000000002</v>
      </c>
      <c r="F136" s="19">
        <f t="shared" si="735"/>
        <v>0.28784358234112301</v>
      </c>
      <c r="G136" s="19">
        <f t="shared" si="736"/>
        <v>1.5438056953023656</v>
      </c>
      <c r="H136" s="10">
        <f t="shared" si="782"/>
        <v>772778</v>
      </c>
      <c r="I136" s="14">
        <f t="shared" si="782"/>
        <v>215858.90999999997</v>
      </c>
      <c r="J136" s="10">
        <f>Y136++AI136+O136+AD136+AN136+T136</f>
        <v>148659.51</v>
      </c>
      <c r="K136" s="19">
        <f t="shared" si="737"/>
        <v>0.27932848761222495</v>
      </c>
      <c r="L136" s="19">
        <f t="shared" si="738"/>
        <v>1.4520356618961003</v>
      </c>
      <c r="M136" s="31">
        <v>286800</v>
      </c>
      <c r="N136" s="31">
        <v>129382.52</v>
      </c>
      <c r="O136" s="31">
        <v>105093.13</v>
      </c>
      <c r="P136" s="19">
        <f t="shared" si="739"/>
        <v>0.45112454672245467</v>
      </c>
      <c r="Q136" s="19">
        <f t="shared" si="740"/>
        <v>1.2311225291320185</v>
      </c>
      <c r="R136" s="31"/>
      <c r="S136" s="31"/>
      <c r="T136" s="20"/>
      <c r="U136" s="19" t="str">
        <f t="shared" si="741"/>
        <v xml:space="preserve"> </v>
      </c>
      <c r="V136" s="19" t="str">
        <f t="shared" si="742"/>
        <v xml:space="preserve"> </v>
      </c>
      <c r="W136" s="31">
        <v>2978</v>
      </c>
      <c r="X136" s="31">
        <v>2978.1</v>
      </c>
      <c r="Y136" s="31">
        <v>75.040000000000006</v>
      </c>
      <c r="Z136" s="19">
        <f t="shared" si="743"/>
        <v>1.0000335795836131</v>
      </c>
      <c r="AA136" s="19" t="str">
        <f t="shared" si="744"/>
        <v>св.200</v>
      </c>
      <c r="AB136" s="31">
        <v>42000</v>
      </c>
      <c r="AC136" s="31">
        <v>12248.86</v>
      </c>
      <c r="AD136" s="31">
        <v>2124.81</v>
      </c>
      <c r="AE136" s="19">
        <f t="shared" si="745"/>
        <v>0.29163952380952385</v>
      </c>
      <c r="AF136" s="19" t="str">
        <f t="shared" si="746"/>
        <v>св.200</v>
      </c>
      <c r="AG136" s="31">
        <v>436000</v>
      </c>
      <c r="AH136" s="31">
        <v>71249.429999999993</v>
      </c>
      <c r="AI136" s="31">
        <v>41366.53</v>
      </c>
      <c r="AJ136" s="19">
        <f t="shared" si="747"/>
        <v>0.163416123853211</v>
      </c>
      <c r="AK136" s="19">
        <f t="shared" si="748"/>
        <v>1.722393200493249</v>
      </c>
      <c r="AL136" s="31">
        <v>5000</v>
      </c>
      <c r="AM136" s="31">
        <v>0</v>
      </c>
      <c r="AN136" s="6"/>
      <c r="AO136" s="19" t="str">
        <f t="shared" si="749"/>
        <v xml:space="preserve"> </v>
      </c>
      <c r="AP136" s="19" t="str">
        <f>IF(AM136=0," ",IF(AM136/AN136*100&gt;200,"св.200",AM136/AN136))</f>
        <v xml:space="preserve"> </v>
      </c>
      <c r="AQ136" s="6">
        <f t="shared" si="751"/>
        <v>24600</v>
      </c>
      <c r="AR136" s="6">
        <f t="shared" si="752"/>
        <v>13661.23</v>
      </c>
      <c r="AS136" s="6">
        <f t="shared" si="753"/>
        <v>12.14</v>
      </c>
      <c r="AT136" s="19">
        <f t="shared" si="754"/>
        <v>0.55533455284552846</v>
      </c>
      <c r="AU136" s="19" t="str">
        <f t="shared" si="755"/>
        <v>св.200</v>
      </c>
      <c r="AV136" s="31"/>
      <c r="AW136" s="31"/>
      <c r="AX136" s="6"/>
      <c r="AY136" s="19" t="str">
        <f t="shared" si="756"/>
        <v xml:space="preserve"> </v>
      </c>
      <c r="AZ136" s="19" t="str">
        <f t="shared" si="757"/>
        <v xml:space="preserve"> </v>
      </c>
      <c r="BA136" s="31">
        <v>5400</v>
      </c>
      <c r="BB136" s="31">
        <v>161.22999999999999</v>
      </c>
      <c r="BC136" s="6">
        <v>12.14</v>
      </c>
      <c r="BD136" s="19">
        <f t="shared" si="758"/>
        <v>2.9857407407407405E-2</v>
      </c>
      <c r="BE136" s="19" t="str">
        <f t="shared" si="759"/>
        <v>св.200</v>
      </c>
      <c r="BF136" s="31">
        <v>0</v>
      </c>
      <c r="BG136" s="31">
        <v>0</v>
      </c>
      <c r="BH136" s="6"/>
      <c r="BI136" s="19" t="str">
        <f t="shared" si="760"/>
        <v xml:space="preserve"> </v>
      </c>
      <c r="BJ136" s="19" t="str">
        <f t="shared" si="761"/>
        <v xml:space="preserve"> </v>
      </c>
      <c r="BK136" s="31"/>
      <c r="BL136" s="31"/>
      <c r="BM136" s="20"/>
      <c r="BN136" s="19" t="str">
        <f t="shared" si="762"/>
        <v xml:space="preserve"> </v>
      </c>
      <c r="BO136" s="19" t="str">
        <f t="shared" si="763"/>
        <v xml:space="preserve"> </v>
      </c>
      <c r="BP136" s="31"/>
      <c r="BQ136" s="31"/>
      <c r="BR136" s="20"/>
      <c r="BS136" s="19" t="str">
        <f t="shared" si="764"/>
        <v xml:space="preserve"> </v>
      </c>
      <c r="BT136" s="19" t="str">
        <f t="shared" si="765"/>
        <v xml:space="preserve"> </v>
      </c>
      <c r="BU136" s="31">
        <v>5700</v>
      </c>
      <c r="BV136" s="31">
        <v>0</v>
      </c>
      <c r="BW136" s="31"/>
      <c r="BX136" s="19" t="str">
        <f t="shared" si="766"/>
        <v xml:space="preserve"> </v>
      </c>
      <c r="BY136" s="19" t="str">
        <f t="shared" si="767"/>
        <v xml:space="preserve"> </v>
      </c>
      <c r="BZ136" s="31">
        <v>13500</v>
      </c>
      <c r="CA136" s="31">
        <v>13500</v>
      </c>
      <c r="CB136" s="31"/>
      <c r="CC136" s="19">
        <f t="shared" si="768"/>
        <v>1</v>
      </c>
      <c r="CD136" s="19" t="str">
        <f t="shared" si="769"/>
        <v xml:space="preserve"> </v>
      </c>
      <c r="CE136" s="18">
        <f t="shared" si="732"/>
        <v>0</v>
      </c>
      <c r="CF136" s="18">
        <f t="shared" si="733"/>
        <v>0</v>
      </c>
      <c r="CG136" s="23"/>
      <c r="CH136" s="33" t="str">
        <f t="shared" si="770"/>
        <v xml:space="preserve"> </v>
      </c>
      <c r="CI136" s="19" t="str">
        <f t="shared" si="771"/>
        <v xml:space="preserve"> </v>
      </c>
      <c r="CJ136" s="31"/>
      <c r="CK136" s="31"/>
      <c r="CL136" s="20"/>
      <c r="CM136" s="19" t="str">
        <f t="shared" si="772"/>
        <v xml:space="preserve"> </v>
      </c>
      <c r="CN136" s="19" t="str">
        <f t="shared" si="773"/>
        <v xml:space="preserve"> </v>
      </c>
      <c r="CO136" s="31"/>
      <c r="CP136" s="31"/>
      <c r="CQ136" s="20"/>
      <c r="CR136" s="19" t="str">
        <f t="shared" si="774"/>
        <v xml:space="preserve"> </v>
      </c>
      <c r="CS136" s="19" t="str">
        <f t="shared" si="775"/>
        <v xml:space="preserve"> </v>
      </c>
      <c r="CT136" s="31"/>
      <c r="CU136" s="31"/>
      <c r="CV136" s="20"/>
      <c r="CW136" s="19" t="str">
        <f t="shared" si="784"/>
        <v xml:space="preserve"> </v>
      </c>
      <c r="CX136" s="19" t="str">
        <f t="shared" si="785"/>
        <v xml:space="preserve"> </v>
      </c>
      <c r="CY136" s="31"/>
      <c r="CZ136" s="31"/>
      <c r="DA136" s="20"/>
      <c r="DB136" s="19" t="str">
        <f t="shared" si="776"/>
        <v xml:space="preserve"> </v>
      </c>
      <c r="DC136" s="19" t="str">
        <f t="shared" si="777"/>
        <v xml:space="preserve"> </v>
      </c>
      <c r="DD136" s="31"/>
      <c r="DE136" s="31"/>
      <c r="DF136" s="27"/>
      <c r="DG136" s="19" t="str">
        <f t="shared" si="778"/>
        <v xml:space="preserve"> </v>
      </c>
      <c r="DH136" s="19" t="str">
        <f t="shared" si="779"/>
        <v xml:space="preserve"> </v>
      </c>
      <c r="DI136" s="31"/>
      <c r="DJ136" s="6"/>
      <c r="DK136" s="19" t="str">
        <f t="shared" si="727"/>
        <v xml:space="preserve"> </v>
      </c>
      <c r="DL136" s="31"/>
      <c r="DM136" s="31"/>
      <c r="DN136" s="20"/>
      <c r="DO136" s="19" t="str">
        <f t="shared" si="780"/>
        <v xml:space="preserve"> </v>
      </c>
      <c r="DP136" s="19" t="str">
        <f t="shared" si="781"/>
        <v xml:space="preserve"> </v>
      </c>
    </row>
    <row r="137" spans="1:120" s="59" customFormat="1" ht="15.75" customHeight="1" outlineLevel="1" x14ac:dyDescent="0.25">
      <c r="A137" s="11">
        <f t="shared" ref="A137" si="786">A136+1</f>
        <v>112</v>
      </c>
      <c r="B137" s="5" t="s">
        <v>68</v>
      </c>
      <c r="C137" s="18">
        <f t="shared" si="728"/>
        <v>845700</v>
      </c>
      <c r="D137" s="18">
        <f t="shared" si="728"/>
        <v>66318.98</v>
      </c>
      <c r="E137" s="18">
        <f t="shared" si="728"/>
        <v>52629.579999999994</v>
      </c>
      <c r="F137" s="19">
        <f t="shared" si="735"/>
        <v>7.841903748374128E-2</v>
      </c>
      <c r="G137" s="19">
        <f t="shared" si="736"/>
        <v>1.2601084789200294</v>
      </c>
      <c r="H137" s="10">
        <f t="shared" si="782"/>
        <v>835000</v>
      </c>
      <c r="I137" s="14">
        <f t="shared" si="782"/>
        <v>66316.31</v>
      </c>
      <c r="J137" s="10">
        <f>Y137++AI137+O137+AD137+AN137+T137</f>
        <v>52629.579999999994</v>
      </c>
      <c r="K137" s="19">
        <f t="shared" si="737"/>
        <v>7.9420730538922152E-2</v>
      </c>
      <c r="L137" s="19">
        <f t="shared" si="738"/>
        <v>1.2600577469932308</v>
      </c>
      <c r="M137" s="31">
        <v>20000</v>
      </c>
      <c r="N137" s="31">
        <v>8867.14</v>
      </c>
      <c r="O137" s="31">
        <v>8349.49</v>
      </c>
      <c r="P137" s="19">
        <f t="shared" si="739"/>
        <v>0.44335699999999995</v>
      </c>
      <c r="Q137" s="19">
        <f>IF(O137=0," ",IF(N137/O137*100&gt;200,"св.200",N137/O137))</f>
        <v>1.0619977986679425</v>
      </c>
      <c r="R137" s="31"/>
      <c r="S137" s="31"/>
      <c r="T137" s="20"/>
      <c r="U137" s="19" t="str">
        <f t="shared" si="741"/>
        <v xml:space="preserve"> </v>
      </c>
      <c r="V137" s="19" t="str">
        <f t="shared" si="742"/>
        <v xml:space="preserve"> </v>
      </c>
      <c r="W137" s="31">
        <v>0</v>
      </c>
      <c r="X137" s="31">
        <v>0</v>
      </c>
      <c r="Y137" s="6"/>
      <c r="Z137" s="19" t="str">
        <f t="shared" si="743"/>
        <v xml:space="preserve"> </v>
      </c>
      <c r="AA137" s="19" t="str">
        <f t="shared" si="744"/>
        <v xml:space="preserve"> </v>
      </c>
      <c r="AB137" s="31">
        <v>200000</v>
      </c>
      <c r="AC137" s="31">
        <v>1576.45</v>
      </c>
      <c r="AD137" s="31">
        <v>7084.85</v>
      </c>
      <c r="AE137" s="19">
        <f t="shared" si="745"/>
        <v>7.8822500000000004E-3</v>
      </c>
      <c r="AF137" s="19">
        <f t="shared" si="746"/>
        <v>0.22251000374037558</v>
      </c>
      <c r="AG137" s="31">
        <v>615000</v>
      </c>
      <c r="AH137" s="31">
        <v>55872.72</v>
      </c>
      <c r="AI137" s="31">
        <v>37195.24</v>
      </c>
      <c r="AJ137" s="19">
        <f t="shared" si="747"/>
        <v>9.0849951219512198E-2</v>
      </c>
      <c r="AK137" s="19">
        <f t="shared" si="748"/>
        <v>1.5021470489234645</v>
      </c>
      <c r="AL137" s="31">
        <v>0</v>
      </c>
      <c r="AM137" s="31">
        <v>0</v>
      </c>
      <c r="AN137" s="6"/>
      <c r="AO137" s="19" t="str">
        <f t="shared" si="749"/>
        <v xml:space="preserve"> </v>
      </c>
      <c r="AP137" s="19" t="str">
        <f t="shared" si="750"/>
        <v xml:space="preserve"> </v>
      </c>
      <c r="AQ137" s="6">
        <f t="shared" si="751"/>
        <v>10700</v>
      </c>
      <c r="AR137" s="6">
        <f t="shared" si="752"/>
        <v>2.67</v>
      </c>
      <c r="AS137" s="6">
        <f t="shared" si="753"/>
        <v>0</v>
      </c>
      <c r="AT137" s="19">
        <f t="shared" si="754"/>
        <v>2.4953271028037381E-4</v>
      </c>
      <c r="AU137" s="19" t="e">
        <f>IF(AR137=0," ",IF(AR137/AS137*100&gt;200,"св.200",AR137/AS137))</f>
        <v>#DIV/0!</v>
      </c>
      <c r="AV137" s="31"/>
      <c r="AW137" s="31"/>
      <c r="AX137" s="6"/>
      <c r="AY137" s="19" t="str">
        <f t="shared" si="756"/>
        <v xml:space="preserve"> </v>
      </c>
      <c r="AZ137" s="19" t="str">
        <f t="shared" si="757"/>
        <v xml:space="preserve"> </v>
      </c>
      <c r="BA137" s="31">
        <v>10700</v>
      </c>
      <c r="BB137" s="31">
        <v>2.67</v>
      </c>
      <c r="BC137" s="31"/>
      <c r="BD137" s="19">
        <f t="shared" si="758"/>
        <v>2.4953271028037381E-4</v>
      </c>
      <c r="BE137" s="19" t="str">
        <f t="shared" si="759"/>
        <v xml:space="preserve"> </v>
      </c>
      <c r="BF137" s="31">
        <v>0</v>
      </c>
      <c r="BG137" s="31">
        <v>0</v>
      </c>
      <c r="BH137" s="6"/>
      <c r="BI137" s="19" t="str">
        <f t="shared" si="760"/>
        <v xml:space="preserve"> </v>
      </c>
      <c r="BJ137" s="19" t="str">
        <f t="shared" si="761"/>
        <v xml:space="preserve"> </v>
      </c>
      <c r="BK137" s="31"/>
      <c r="BL137" s="31"/>
      <c r="BM137" s="20"/>
      <c r="BN137" s="19" t="str">
        <f t="shared" si="762"/>
        <v xml:space="preserve"> </v>
      </c>
      <c r="BO137" s="19" t="str">
        <f t="shared" si="763"/>
        <v xml:space="preserve"> </v>
      </c>
      <c r="BP137" s="31"/>
      <c r="BQ137" s="31"/>
      <c r="BR137" s="20"/>
      <c r="BS137" s="19" t="str">
        <f t="shared" si="764"/>
        <v xml:space="preserve"> </v>
      </c>
      <c r="BT137" s="19" t="str">
        <f t="shared" si="765"/>
        <v xml:space="preserve"> </v>
      </c>
      <c r="BU137" s="31">
        <v>0</v>
      </c>
      <c r="BV137" s="31">
        <v>0</v>
      </c>
      <c r="BW137" s="20"/>
      <c r="BX137" s="19" t="str">
        <f t="shared" si="766"/>
        <v xml:space="preserve"> </v>
      </c>
      <c r="BY137" s="19" t="str">
        <f t="shared" si="767"/>
        <v xml:space="preserve"> </v>
      </c>
      <c r="BZ137" s="31"/>
      <c r="CA137" s="31"/>
      <c r="CB137" s="20"/>
      <c r="CC137" s="19" t="str">
        <f t="shared" si="768"/>
        <v xml:space="preserve"> </v>
      </c>
      <c r="CD137" s="19" t="str">
        <f t="shared" si="769"/>
        <v xml:space="preserve"> </v>
      </c>
      <c r="CE137" s="18">
        <f t="shared" si="732"/>
        <v>0</v>
      </c>
      <c r="CF137" s="18">
        <f t="shared" si="733"/>
        <v>0</v>
      </c>
      <c r="CG137" s="23"/>
      <c r="CH137" s="33" t="str">
        <f t="shared" si="770"/>
        <v xml:space="preserve"> </v>
      </c>
      <c r="CI137" s="19" t="str">
        <f t="shared" si="771"/>
        <v xml:space="preserve"> </v>
      </c>
      <c r="CJ137" s="31"/>
      <c r="CK137" s="31"/>
      <c r="CL137" s="20"/>
      <c r="CM137" s="19" t="str">
        <f t="shared" si="772"/>
        <v xml:space="preserve"> </v>
      </c>
      <c r="CN137" s="19" t="str">
        <f t="shared" si="773"/>
        <v xml:space="preserve"> </v>
      </c>
      <c r="CO137" s="31"/>
      <c r="CP137" s="31"/>
      <c r="CQ137" s="20"/>
      <c r="CR137" s="19" t="str">
        <f t="shared" si="774"/>
        <v xml:space="preserve"> </v>
      </c>
      <c r="CS137" s="19" t="str">
        <f t="shared" si="775"/>
        <v xml:space="preserve"> </v>
      </c>
      <c r="CT137" s="31"/>
      <c r="CU137" s="31"/>
      <c r="CV137" s="20"/>
      <c r="CW137" s="19" t="str">
        <f t="shared" si="784"/>
        <v xml:space="preserve"> </v>
      </c>
      <c r="CX137" s="19" t="str">
        <f t="shared" si="785"/>
        <v xml:space="preserve"> </v>
      </c>
      <c r="CY137" s="31"/>
      <c r="CZ137" s="31"/>
      <c r="DA137" s="20"/>
      <c r="DB137" s="19" t="str">
        <f t="shared" si="776"/>
        <v xml:space="preserve"> </v>
      </c>
      <c r="DC137" s="19" t="str">
        <f t="shared" si="777"/>
        <v xml:space="preserve"> </v>
      </c>
      <c r="DD137" s="31"/>
      <c r="DE137" s="31"/>
      <c r="DF137" s="27"/>
      <c r="DG137" s="19" t="str">
        <f t="shared" si="778"/>
        <v xml:space="preserve"> </v>
      </c>
      <c r="DH137" s="19" t="str">
        <f t="shared" si="779"/>
        <v xml:space="preserve"> </v>
      </c>
      <c r="DI137" s="31"/>
      <c r="DJ137" s="6"/>
      <c r="DK137" s="19" t="str">
        <f t="shared" si="727"/>
        <v xml:space="preserve"> </v>
      </c>
      <c r="DL137" s="31"/>
      <c r="DM137" s="31"/>
      <c r="DN137" s="20"/>
      <c r="DO137" s="19" t="str">
        <f t="shared" si="780"/>
        <v xml:space="preserve"> </v>
      </c>
      <c r="DP137" s="19" t="str">
        <f>IF(DM137=0," ",IF(DM137/DN137*100&gt;200,"св.200",DM137/DN137))</f>
        <v xml:space="preserve"> </v>
      </c>
    </row>
    <row r="138" spans="1:120" s="58" customFormat="1" ht="32.1" customHeight="1" x14ac:dyDescent="0.25">
      <c r="A138" s="12"/>
      <c r="B138" s="4" t="s">
        <v>157</v>
      </c>
      <c r="C138" s="24">
        <f>SUM(C139:C142)</f>
        <v>33046802.41</v>
      </c>
      <c r="D138" s="24">
        <f>SUM(D139:D142)</f>
        <v>13300987.770000001</v>
      </c>
      <c r="E138" s="24">
        <f>SUM(E139:E140,E141,E142)</f>
        <v>13469834.83</v>
      </c>
      <c r="F138" s="16">
        <f t="shared" si="687"/>
        <v>0.40248940290740831</v>
      </c>
      <c r="G138" s="16">
        <f t="shared" si="701"/>
        <v>0.98746480100676937</v>
      </c>
      <c r="H138" s="15">
        <f>SUM(H139:H142)</f>
        <v>30871141.990000002</v>
      </c>
      <c r="I138" s="15">
        <f>SUM(I139:I142)</f>
        <v>12319028.370000001</v>
      </c>
      <c r="J138" s="15">
        <f>SUM(J139:J140,J141,J142)</f>
        <v>12663296.050000001</v>
      </c>
      <c r="K138" s="16">
        <f t="shared" si="688"/>
        <v>0.39904673348302006</v>
      </c>
      <c r="L138" s="16">
        <f t="shared" si="702"/>
        <v>0.97281373833157758</v>
      </c>
      <c r="M138" s="15">
        <f>SUM(M139:M142)</f>
        <v>22453000</v>
      </c>
      <c r="N138" s="15">
        <f>SUM(N139:N142)</f>
        <v>10024352.48</v>
      </c>
      <c r="O138" s="15">
        <f>SUM(O139:O142)</f>
        <v>9929658.3900000025</v>
      </c>
      <c r="P138" s="16">
        <f t="shared" si="689"/>
        <v>0.4464593809290518</v>
      </c>
      <c r="Q138" s="16">
        <f t="shared" si="703"/>
        <v>1.0095364902074941</v>
      </c>
      <c r="R138" s="15">
        <f>SUM(R139:R142)</f>
        <v>2547941.9900000002</v>
      </c>
      <c r="S138" s="15">
        <f>SUM(S139:S142)</f>
        <v>1139556.18</v>
      </c>
      <c r="T138" s="15">
        <f>SUM(T139:T142)</f>
        <v>1277724.76</v>
      </c>
      <c r="U138" s="16">
        <f t="shared" si="690"/>
        <v>0.44724573183865923</v>
      </c>
      <c r="V138" s="16">
        <f t="shared" si="726"/>
        <v>0.89186358101098384</v>
      </c>
      <c r="W138" s="15">
        <f>SUM(W139:W142)</f>
        <v>86200</v>
      </c>
      <c r="X138" s="15">
        <f>SUM(X139:X142)</f>
        <v>79930.5</v>
      </c>
      <c r="Y138" s="15">
        <f>SUM(Y139:Y142)</f>
        <v>45134.080000000002</v>
      </c>
      <c r="Z138" s="16">
        <f t="shared" si="691"/>
        <v>0.92726798143851508</v>
      </c>
      <c r="AA138" s="16">
        <f t="shared" si="723"/>
        <v>1.7709566695499277</v>
      </c>
      <c r="AB138" s="15">
        <f>SUM(AB139:AB142)</f>
        <v>1874000</v>
      </c>
      <c r="AC138" s="15">
        <f>SUM(AC139:AC142)</f>
        <v>261125.55999999997</v>
      </c>
      <c r="AD138" s="15">
        <f>SUM(AD139:AD142)</f>
        <v>111859.83000000002</v>
      </c>
      <c r="AE138" s="16">
        <f t="shared" si="692"/>
        <v>0.13934128068303092</v>
      </c>
      <c r="AF138" s="16" t="str">
        <f t="shared" si="704"/>
        <v>св.200</v>
      </c>
      <c r="AG138" s="15">
        <f>SUM(AG139:AG142)</f>
        <v>3910000</v>
      </c>
      <c r="AH138" s="15">
        <f>SUM(AH139:AH142)</f>
        <v>814063.64999999991</v>
      </c>
      <c r="AI138" s="15">
        <f>SUM(AI139:AI142)</f>
        <v>1298918.9899999998</v>
      </c>
      <c r="AJ138" s="16">
        <f t="shared" si="693"/>
        <v>0.20820042199488489</v>
      </c>
      <c r="AK138" s="16">
        <f t="shared" si="705"/>
        <v>0.62672395758876387</v>
      </c>
      <c r="AL138" s="15">
        <f>SUM(AL139:AL142)</f>
        <v>0</v>
      </c>
      <c r="AM138" s="15">
        <f>SUM(AM139:AM142)</f>
        <v>0</v>
      </c>
      <c r="AN138" s="15">
        <f>SUM(AN139:AN142)</f>
        <v>0</v>
      </c>
      <c r="AO138" s="16" t="str">
        <f t="shared" si="666"/>
        <v xml:space="preserve"> </v>
      </c>
      <c r="AP138" s="16" t="str">
        <f t="shared" si="706"/>
        <v xml:space="preserve"> </v>
      </c>
      <c r="AQ138" s="15">
        <f>SUM(AQ139:AQ142)</f>
        <v>2175660.42</v>
      </c>
      <c r="AR138" s="15">
        <f>SUM(AR139:AR142)</f>
        <v>981959.4</v>
      </c>
      <c r="AS138" s="15">
        <f>SUM(AS139:AS140,AS141,AS142)</f>
        <v>806538.77999999991</v>
      </c>
      <c r="AT138" s="16">
        <f t="shared" si="694"/>
        <v>0.45133854114972594</v>
      </c>
      <c r="AU138" s="16">
        <f t="shared" si="707"/>
        <v>1.2174980600436847</v>
      </c>
      <c r="AV138" s="15">
        <f>SUM(AV139:AV142)</f>
        <v>450000</v>
      </c>
      <c r="AW138" s="15">
        <f>SUM(AW139:AW142)</f>
        <v>223604.33</v>
      </c>
      <c r="AX138" s="15">
        <f>SUM(AX139:AX142)</f>
        <v>148466.31</v>
      </c>
      <c r="AY138" s="16">
        <f t="shared" si="695"/>
        <v>0.49689851111111111</v>
      </c>
      <c r="AZ138" s="16">
        <f t="shared" si="708"/>
        <v>1.5060947497112307</v>
      </c>
      <c r="BA138" s="15">
        <f>SUM(BA139:BA142)</f>
        <v>458580.42</v>
      </c>
      <c r="BB138" s="15">
        <f>SUM(BB139:BB142)</f>
        <v>219066.5</v>
      </c>
      <c r="BC138" s="17">
        <f>SUM(BC139:BC142)</f>
        <v>0</v>
      </c>
      <c r="BD138" s="16">
        <f t="shared" si="709"/>
        <v>0.47770574243008457</v>
      </c>
      <c r="BE138" s="16" t="str">
        <f t="shared" si="710"/>
        <v xml:space="preserve"> </v>
      </c>
      <c r="BF138" s="15">
        <f>SUM(BF139:BF142)</f>
        <v>51080</v>
      </c>
      <c r="BG138" s="15">
        <f>SUM(BG139:BG142)</f>
        <v>20803.78</v>
      </c>
      <c r="BH138" s="17">
        <f>SUM(BH139:BH142)</f>
        <v>33247.58</v>
      </c>
      <c r="BI138" s="16">
        <f t="shared" si="696"/>
        <v>0.40727838684416601</v>
      </c>
      <c r="BJ138" s="16">
        <f t="shared" si="711"/>
        <v>0.62572313533797042</v>
      </c>
      <c r="BK138" s="15">
        <f>SUM(BK139:BK142)</f>
        <v>0</v>
      </c>
      <c r="BL138" s="15">
        <f>SUM(BL139:BL142)</f>
        <v>0</v>
      </c>
      <c r="BM138" s="15">
        <f>SUM(BM139:BM142)</f>
        <v>0</v>
      </c>
      <c r="BN138" s="16" t="str">
        <f t="shared" si="652"/>
        <v xml:space="preserve"> </v>
      </c>
      <c r="BO138" s="16" t="str">
        <f t="shared" si="712"/>
        <v xml:space="preserve"> </v>
      </c>
      <c r="BP138" s="15">
        <f>SUM(BP139:BP142)</f>
        <v>730000</v>
      </c>
      <c r="BQ138" s="15">
        <f>SUM(BQ139:BQ142)</f>
        <v>408231.83</v>
      </c>
      <c r="BR138" s="15">
        <f>SUM(BR139:BR142)</f>
        <v>395123.85</v>
      </c>
      <c r="BS138" s="16">
        <f t="shared" si="697"/>
        <v>0.55922168493150692</v>
      </c>
      <c r="BT138" s="16">
        <f t="shared" si="713"/>
        <v>1.033174357862731</v>
      </c>
      <c r="BU138" s="15">
        <f>SUM(BU139:BU142)</f>
        <v>165000</v>
      </c>
      <c r="BV138" s="15">
        <f>SUM(BV139:BV142)</f>
        <v>52309.81</v>
      </c>
      <c r="BW138" s="15">
        <f>SUM(BW139:BW142)</f>
        <v>153766.41</v>
      </c>
      <c r="BX138" s="16">
        <f t="shared" si="670"/>
        <v>0.31702915151515149</v>
      </c>
      <c r="BY138" s="16">
        <f t="shared" si="714"/>
        <v>0.34019009743415352</v>
      </c>
      <c r="BZ138" s="15">
        <f>SUM(BZ139:BZ142)</f>
        <v>1000</v>
      </c>
      <c r="CA138" s="15">
        <f>SUM(CA139:CA142)</f>
        <v>0</v>
      </c>
      <c r="CB138" s="15">
        <f>SUM(CB139:CB142)</f>
        <v>0</v>
      </c>
      <c r="CC138" s="16" t="str">
        <f t="shared" ref="CC138:CC143" si="787">IF(CA138&lt;=0," ",IF(BZ138&lt;=0," ",IF(CA138/BZ138*100&gt;200,"СВ.200",CA138/BZ138)))</f>
        <v xml:space="preserve"> </v>
      </c>
      <c r="CD138" s="16" t="str">
        <f t="shared" si="715"/>
        <v xml:space="preserve"> </v>
      </c>
      <c r="CE138" s="24">
        <f>SUM(CE139:CE142)</f>
        <v>320000</v>
      </c>
      <c r="CF138" s="24">
        <f>SUM(CF139:CF142)</f>
        <v>57943.15</v>
      </c>
      <c r="CG138" s="34">
        <f>SUM(CG139:CG142)</f>
        <v>73581.63</v>
      </c>
      <c r="CH138" s="16">
        <f t="shared" si="716"/>
        <v>0.18107234375</v>
      </c>
      <c r="CI138" s="16">
        <f t="shared" si="717"/>
        <v>0.78746760570539143</v>
      </c>
      <c r="CJ138" s="15">
        <f>SUM(CJ139:CJ142)</f>
        <v>320000</v>
      </c>
      <c r="CK138" s="15">
        <f>SUM(CK139:CK142)</f>
        <v>57943.15</v>
      </c>
      <c r="CL138" s="17">
        <f>SUM(CL139:CL142)</f>
        <v>73581.63</v>
      </c>
      <c r="CM138" s="16">
        <f t="shared" si="718"/>
        <v>0.18107234375</v>
      </c>
      <c r="CN138" s="16">
        <f t="shared" si="719"/>
        <v>0.78746760570539143</v>
      </c>
      <c r="CO138" s="15">
        <f>SUM(CO139:CO142)</f>
        <v>0</v>
      </c>
      <c r="CP138" s="15">
        <f>SUM(CP139:CP142)</f>
        <v>0</v>
      </c>
      <c r="CQ138" s="17">
        <f>SUM(CQ139:CQ142)</f>
        <v>0</v>
      </c>
      <c r="CR138" s="16" t="str">
        <f t="shared" si="720"/>
        <v xml:space="preserve"> </v>
      </c>
      <c r="CS138" s="16" t="str">
        <f t="shared" si="721"/>
        <v xml:space="preserve"> </v>
      </c>
      <c r="CT138" s="15">
        <f>SUM(CT139:CT142)</f>
        <v>0</v>
      </c>
      <c r="CU138" s="15">
        <f>SUM(CU139:CU142)</f>
        <v>0</v>
      </c>
      <c r="CV138" s="17">
        <f t="shared" ref="CV138" si="788">SUM(CV139:CV142)</f>
        <v>0</v>
      </c>
      <c r="CW138" s="43" t="str">
        <f t="shared" si="784"/>
        <v xml:space="preserve"> </v>
      </c>
      <c r="CX138" s="43" t="str">
        <f t="shared" si="785"/>
        <v xml:space="preserve"> </v>
      </c>
      <c r="CY138" s="15">
        <f>SUM(CY139:CY142)</f>
        <v>0</v>
      </c>
      <c r="CZ138" s="15">
        <f>SUM(CZ139:CZ142)</f>
        <v>0</v>
      </c>
      <c r="DA138" s="15">
        <f>SUM(DA139:DA142)</f>
        <v>0</v>
      </c>
      <c r="DB138" s="16" t="str">
        <f t="shared" si="698"/>
        <v xml:space="preserve"> </v>
      </c>
      <c r="DC138" s="16" t="str">
        <f t="shared" si="722"/>
        <v xml:space="preserve"> </v>
      </c>
      <c r="DD138" s="15">
        <f>SUM(DD139:DD142)</f>
        <v>0</v>
      </c>
      <c r="DE138" s="15">
        <f>SUM(DE139:DE142)</f>
        <v>0</v>
      </c>
      <c r="DF138" s="15">
        <f>SUM(DF139:DF142)</f>
        <v>0</v>
      </c>
      <c r="DG138" s="16" t="str">
        <f t="shared" si="699"/>
        <v xml:space="preserve"> </v>
      </c>
      <c r="DH138" s="16" t="str">
        <f t="shared" si="725"/>
        <v xml:space="preserve"> </v>
      </c>
      <c r="DI138" s="15">
        <f>SUM(DI139:DI142)</f>
        <v>0</v>
      </c>
      <c r="DJ138" s="15">
        <f>SUM(DJ139:DJ142)</f>
        <v>0</v>
      </c>
      <c r="DK138" s="16" t="str">
        <f t="shared" si="727"/>
        <v xml:space="preserve"> </v>
      </c>
      <c r="DL138" s="15">
        <f>SUM(DL139:DL142)</f>
        <v>0</v>
      </c>
      <c r="DM138" s="15">
        <f>SUM(DM139:DM142)</f>
        <v>0</v>
      </c>
      <c r="DN138" s="15">
        <f>SUM(DN139:DN142)</f>
        <v>2353</v>
      </c>
      <c r="DO138" s="16" t="str">
        <f t="shared" si="700"/>
        <v xml:space="preserve"> </v>
      </c>
      <c r="DP138" s="16">
        <f t="shared" si="734"/>
        <v>0</v>
      </c>
    </row>
    <row r="139" spans="1:120" s="59" customFormat="1" ht="15.75" customHeight="1" outlineLevel="1" x14ac:dyDescent="0.25">
      <c r="A139" s="11">
        <v>113</v>
      </c>
      <c r="B139" s="5" t="s">
        <v>75</v>
      </c>
      <c r="C139" s="18">
        <f t="shared" ref="C139:E142" si="789">H139+AQ139</f>
        <v>29900941.990000002</v>
      </c>
      <c r="D139" s="18">
        <f t="shared" si="789"/>
        <v>12243288</v>
      </c>
      <c r="E139" s="18">
        <f t="shared" si="789"/>
        <v>12462478.48</v>
      </c>
      <c r="F139" s="19">
        <f t="shared" si="687"/>
        <v>0.40946161509208023</v>
      </c>
      <c r="G139" s="19">
        <f t="shared" si="701"/>
        <v>0.98241196722210911</v>
      </c>
      <c r="H139" s="10">
        <f>W139++AG139+M139+AB139+AL139+R139</f>
        <v>28400941.990000002</v>
      </c>
      <c r="I139" s="14">
        <f>X139++AH139+N139+AC139+AM139+S139</f>
        <v>11553508.689999999</v>
      </c>
      <c r="J139" s="10">
        <f>Y139++AI139+O139+AD139+AN139+T139</f>
        <v>11842953.690000001</v>
      </c>
      <c r="K139" s="19">
        <f t="shared" si="688"/>
        <v>0.40680019324950561</v>
      </c>
      <c r="L139" s="19">
        <f t="shared" si="702"/>
        <v>0.97555972879937847</v>
      </c>
      <c r="M139" s="31">
        <v>21852000</v>
      </c>
      <c r="N139" s="31">
        <v>9759032.4399999995</v>
      </c>
      <c r="O139" s="31">
        <v>9668622.8800000008</v>
      </c>
      <c r="P139" s="19">
        <f t="shared" si="689"/>
        <v>0.446596761852462</v>
      </c>
      <c r="Q139" s="19">
        <f t="shared" si="703"/>
        <v>1.0093508208068613</v>
      </c>
      <c r="R139" s="31">
        <v>2547941.9900000002</v>
      </c>
      <c r="S139" s="31">
        <v>1139556.18</v>
      </c>
      <c r="T139" s="31">
        <v>1277724.76</v>
      </c>
      <c r="U139" s="19">
        <f t="shared" si="690"/>
        <v>0.44724573183865923</v>
      </c>
      <c r="V139" s="19">
        <f t="shared" si="726"/>
        <v>0.89186358101098384</v>
      </c>
      <c r="W139" s="31">
        <v>0</v>
      </c>
      <c r="X139" s="31">
        <v>0</v>
      </c>
      <c r="Y139" s="6"/>
      <c r="Z139" s="19" t="str">
        <f t="shared" si="691"/>
        <v xml:space="preserve"> </v>
      </c>
      <c r="AA139" s="19" t="str">
        <f t="shared" si="723"/>
        <v xml:space="preserve"> </v>
      </c>
      <c r="AB139" s="31">
        <v>1700000</v>
      </c>
      <c r="AC139" s="31">
        <v>247280.47</v>
      </c>
      <c r="AD139" s="6">
        <v>100145.82</v>
      </c>
      <c r="AE139" s="19">
        <f t="shared" si="692"/>
        <v>0.14545910000000001</v>
      </c>
      <c r="AF139" s="19" t="str">
        <f t="shared" si="704"/>
        <v>св.200</v>
      </c>
      <c r="AG139" s="31">
        <v>2301000</v>
      </c>
      <c r="AH139" s="31">
        <v>407639.6</v>
      </c>
      <c r="AI139" s="6">
        <v>796460.23</v>
      </c>
      <c r="AJ139" s="19">
        <f t="shared" si="693"/>
        <v>0.17715758365927856</v>
      </c>
      <c r="AK139" s="19">
        <f t="shared" si="705"/>
        <v>0.5118141303803706</v>
      </c>
      <c r="AL139" s="31"/>
      <c r="AM139" s="31"/>
      <c r="AN139" s="20"/>
      <c r="AO139" s="19" t="str">
        <f t="shared" si="666"/>
        <v xml:space="preserve"> </v>
      </c>
      <c r="AP139" s="19" t="str">
        <f t="shared" si="706"/>
        <v xml:space="preserve"> </v>
      </c>
      <c r="AQ139" s="6">
        <f>AV139+BA139+BF139+BK139+BP139+BU139+BZ139+CE139+CY139+DD139+DL139+CT139</f>
        <v>1500000</v>
      </c>
      <c r="AR139" s="6">
        <f t="shared" ref="AR139" si="790">AW139+BB139+BG139+BL139+BQ139+BV139+CA139+CF139+CZ139+DE139+DM139+CU139+DI139</f>
        <v>689779.31</v>
      </c>
      <c r="AS139" s="6">
        <f t="shared" ref="AS139" si="791">AX139+BC139+BH139+BM139+BR139+BW139+CB139+CG139+DA139+DF139+DN139+CV139+DJ139</f>
        <v>619524.78999999992</v>
      </c>
      <c r="AT139" s="19">
        <f t="shared" si="694"/>
        <v>0.45985287333333336</v>
      </c>
      <c r="AU139" s="19">
        <f t="shared" si="707"/>
        <v>1.1134006598831987</v>
      </c>
      <c r="AV139" s="31">
        <v>450000</v>
      </c>
      <c r="AW139" s="31">
        <v>223604.33</v>
      </c>
      <c r="AX139" s="6">
        <v>148466.31</v>
      </c>
      <c r="AY139" s="19">
        <f t="shared" si="695"/>
        <v>0.49689851111111111</v>
      </c>
      <c r="AZ139" s="19">
        <f t="shared" si="708"/>
        <v>1.5060947497112307</v>
      </c>
      <c r="BA139" s="31">
        <v>0</v>
      </c>
      <c r="BB139" s="31">
        <v>0</v>
      </c>
      <c r="BC139" s="20"/>
      <c r="BD139" s="19" t="str">
        <f t="shared" si="709"/>
        <v xml:space="preserve"> </v>
      </c>
      <c r="BE139" s="19" t="str">
        <f t="shared" si="710"/>
        <v xml:space="preserve"> </v>
      </c>
      <c r="BF139" s="31">
        <v>0</v>
      </c>
      <c r="BG139" s="31">
        <v>0</v>
      </c>
      <c r="BH139" s="6"/>
      <c r="BI139" s="19" t="str">
        <f t="shared" si="696"/>
        <v xml:space="preserve"> </v>
      </c>
      <c r="BJ139" s="19" t="str">
        <f t="shared" si="711"/>
        <v xml:space="preserve"> </v>
      </c>
      <c r="BK139" s="31"/>
      <c r="BL139" s="31"/>
      <c r="BM139" s="20"/>
      <c r="BN139" s="19" t="str">
        <f t="shared" si="652"/>
        <v xml:space="preserve"> </v>
      </c>
      <c r="BO139" s="19" t="str">
        <f t="shared" si="712"/>
        <v xml:space="preserve"> </v>
      </c>
      <c r="BP139" s="31">
        <v>730000</v>
      </c>
      <c r="BQ139" s="31">
        <v>408231.83</v>
      </c>
      <c r="BR139" s="20">
        <v>395123.85</v>
      </c>
      <c r="BS139" s="19">
        <f t="shared" si="697"/>
        <v>0.55922168493150692</v>
      </c>
      <c r="BT139" s="19">
        <f t="shared" ref="BT139" si="792">IF(BR139=0," ",IF(BQ139/BR139*100&gt;200,"св.200",BQ139/BR139))</f>
        <v>1.033174357862731</v>
      </c>
      <c r="BU139" s="31">
        <v>0</v>
      </c>
      <c r="BV139" s="31">
        <v>0</v>
      </c>
      <c r="BW139" s="6"/>
      <c r="BX139" s="19" t="str">
        <f t="shared" si="670"/>
        <v xml:space="preserve"> </v>
      </c>
      <c r="BY139" s="19" t="str">
        <f t="shared" si="714"/>
        <v xml:space="preserve"> </v>
      </c>
      <c r="BZ139" s="31">
        <v>0</v>
      </c>
      <c r="CA139" s="31">
        <v>0</v>
      </c>
      <c r="CB139" s="6"/>
      <c r="CC139" s="19" t="str">
        <f t="shared" si="787"/>
        <v xml:space="preserve"> </v>
      </c>
      <c r="CD139" s="19" t="str">
        <f t="shared" si="715"/>
        <v xml:space="preserve"> </v>
      </c>
      <c r="CE139" s="18">
        <f t="shared" ref="CE139:CE142" si="793">CJ139+CO139</f>
        <v>320000</v>
      </c>
      <c r="CF139" s="18">
        <f t="shared" ref="CF139:CF142" si="794">CK139+CP139</f>
        <v>57943.15</v>
      </c>
      <c r="CG139" s="31">
        <v>73581.63</v>
      </c>
      <c r="CH139" s="33">
        <f t="shared" si="716"/>
        <v>0.18107234375</v>
      </c>
      <c r="CI139" s="19">
        <f t="shared" si="717"/>
        <v>0.78746760570539143</v>
      </c>
      <c r="CJ139" s="31">
        <v>320000</v>
      </c>
      <c r="CK139" s="31">
        <v>57943.15</v>
      </c>
      <c r="CL139" s="31">
        <v>73581.63</v>
      </c>
      <c r="CM139" s="19">
        <f t="shared" si="718"/>
        <v>0.18107234375</v>
      </c>
      <c r="CN139" s="19">
        <f t="shared" si="719"/>
        <v>0.78746760570539143</v>
      </c>
      <c r="CO139" s="31"/>
      <c r="CP139" s="31"/>
      <c r="CQ139" s="20"/>
      <c r="CR139" s="19" t="str">
        <f t="shared" si="720"/>
        <v xml:space="preserve"> </v>
      </c>
      <c r="CS139" s="19" t="str">
        <f t="shared" si="721"/>
        <v xml:space="preserve"> </v>
      </c>
      <c r="CT139" s="31"/>
      <c r="CU139" s="31"/>
      <c r="CV139" s="20"/>
      <c r="CW139" s="19" t="str">
        <f t="shared" si="784"/>
        <v xml:space="preserve"> </v>
      </c>
      <c r="CX139" s="19" t="str">
        <f t="shared" si="785"/>
        <v xml:space="preserve"> </v>
      </c>
      <c r="CY139" s="31"/>
      <c r="CZ139" s="31"/>
      <c r="DA139" s="20"/>
      <c r="DB139" s="19" t="str">
        <f t="shared" si="698"/>
        <v xml:space="preserve"> </v>
      </c>
      <c r="DC139" s="19" t="str">
        <f t="shared" si="722"/>
        <v xml:space="preserve"> </v>
      </c>
      <c r="DD139" s="31"/>
      <c r="DE139" s="31"/>
      <c r="DF139" s="27"/>
      <c r="DG139" s="19" t="str">
        <f t="shared" si="699"/>
        <v xml:space="preserve"> </v>
      </c>
      <c r="DH139" s="19" t="str">
        <f t="shared" si="725"/>
        <v xml:space="preserve"> </v>
      </c>
      <c r="DI139" s="31"/>
      <c r="DJ139" s="6"/>
      <c r="DK139" s="19" t="str">
        <f t="shared" si="727"/>
        <v xml:space="preserve"> </v>
      </c>
      <c r="DL139" s="31"/>
      <c r="DM139" s="31"/>
      <c r="DN139" s="6">
        <v>2353</v>
      </c>
      <c r="DO139" s="19" t="str">
        <f t="shared" si="700"/>
        <v xml:space="preserve"> </v>
      </c>
      <c r="DP139" s="19">
        <f t="shared" si="734"/>
        <v>0</v>
      </c>
    </row>
    <row r="140" spans="1:120" s="59" customFormat="1" ht="15.75" customHeight="1" outlineLevel="1" x14ac:dyDescent="0.25">
      <c r="A140" s="11">
        <v>114</v>
      </c>
      <c r="B140" s="5" t="s">
        <v>57</v>
      </c>
      <c r="C140" s="18">
        <f t="shared" si="789"/>
        <v>1653915.15</v>
      </c>
      <c r="D140" s="18">
        <f t="shared" si="789"/>
        <v>452563.79999999993</v>
      </c>
      <c r="E140" s="18">
        <f t="shared" si="789"/>
        <v>519654.57999999996</v>
      </c>
      <c r="F140" s="19">
        <f t="shared" ref="F140:F142" si="795">IF(D140&lt;=0," ",IF(D140/C140*100&gt;200,"СВ.200",D140/C140))</f>
        <v>0.27363181236957651</v>
      </c>
      <c r="G140" s="19">
        <f t="shared" ref="G140:G142" si="796">IF(E140=0," ",IF(D140/E140*100&gt;200,"св.200",D140/E140))</f>
        <v>0.87089350776048191</v>
      </c>
      <c r="H140" s="10">
        <f t="shared" ref="H140:I142" si="797">W140++AG140+M140+AB140+AL140+R140</f>
        <v>1272200</v>
      </c>
      <c r="I140" s="14">
        <f t="shared" si="797"/>
        <v>366981.04999999993</v>
      </c>
      <c r="J140" s="10">
        <f>O140+T140+Y140+AD140+AI140</f>
        <v>374670.83999999997</v>
      </c>
      <c r="K140" s="19">
        <f t="shared" ref="K140:K142" si="798">IF(I140&lt;=0," ",IF(I140/H140*100&gt;200,"СВ.200",I140/H140))</f>
        <v>0.28846175915736516</v>
      </c>
      <c r="L140" s="19">
        <f t="shared" ref="L140:L142" si="799">IF(J140=0," ",IF(I140/J140*100&gt;200,"св.200",I140/J140))</f>
        <v>0.97947587808007675</v>
      </c>
      <c r="M140" s="31">
        <v>310000</v>
      </c>
      <c r="N140" s="31">
        <v>128755.59</v>
      </c>
      <c r="O140" s="31">
        <v>118707.72</v>
      </c>
      <c r="P140" s="19">
        <f t="shared" ref="P140:P142" si="800">IF(N140&lt;=0," ",IF(M140&lt;=0," ",IF(N140/M140*100&gt;200,"СВ.200",N140/M140)))</f>
        <v>0.41534061290322577</v>
      </c>
      <c r="Q140" s="19">
        <f t="shared" ref="Q140:Q142" si="801">IF(O140=0," ",IF(N140/O140*100&gt;200,"св.200",N140/O140))</f>
        <v>1.0846437788544838</v>
      </c>
      <c r="R140" s="31"/>
      <c r="S140" s="31"/>
      <c r="T140" s="18"/>
      <c r="U140" s="19" t="str">
        <f t="shared" ref="U140:U142" si="802">IF(S140&lt;=0," ",IF(R140&lt;=0," ",IF(S140/R140*100&gt;200,"СВ.200",S140/R140)))</f>
        <v xml:space="preserve"> </v>
      </c>
      <c r="V140" s="19" t="str">
        <f t="shared" ref="V140:V142" si="803">IF(S140=0," ",IF(S140/T140*100&gt;200,"св.200",S140/T140))</f>
        <v xml:space="preserve"> </v>
      </c>
      <c r="W140" s="31">
        <v>66200</v>
      </c>
      <c r="X140" s="31">
        <v>66575.7</v>
      </c>
      <c r="Y140" s="31">
        <v>45026.400000000001</v>
      </c>
      <c r="Z140" s="19">
        <f t="shared" ref="Z140:Z142" si="804">IF(X140&lt;=0," ",IF(W140&lt;=0," ",IF(X140/W140*100&gt;200,"СВ.200",X140/W140)))</f>
        <v>1.0056752265861026</v>
      </c>
      <c r="AA140" s="19">
        <f t="shared" ref="AA140:AA141" si="805">IF(Y140=0," ",IF(X140/Y140*100&gt;200,"св.200",X140/Y140))</f>
        <v>1.4785925590320343</v>
      </c>
      <c r="AB140" s="31">
        <v>87000</v>
      </c>
      <c r="AC140" s="31">
        <v>7507.36</v>
      </c>
      <c r="AD140" s="18">
        <v>1774.61</v>
      </c>
      <c r="AE140" s="19">
        <f t="shared" ref="AE140:AE142" si="806">IF(AC140&lt;=0," ",IF(AB140&lt;=0," ",IF(AC140/AB140*100&gt;200,"СВ.200",AC140/AB140)))</f>
        <v>8.6291494252873566E-2</v>
      </c>
      <c r="AF140" s="19" t="str">
        <f t="shared" ref="AF140:AF141" si="807">IF(AD140=0," ",IF(AC140/AD140*100&gt;200,"св.200",AC140/AD140))</f>
        <v>св.200</v>
      </c>
      <c r="AG140" s="31">
        <v>809000</v>
      </c>
      <c r="AH140" s="31">
        <v>164142.39999999999</v>
      </c>
      <c r="AI140" s="18">
        <v>209162.11</v>
      </c>
      <c r="AJ140" s="19">
        <f t="shared" ref="AJ140:AJ142" si="808">IF(AH140&lt;=0," ",IF(AG140&lt;=0," ",IF(AH140/AG140*100&gt;200,"СВ.200",AH140/AG140)))</f>
        <v>0.20289542645241038</v>
      </c>
      <c r="AK140" s="19">
        <f t="shared" ref="AK140:AK142" si="809">IF(AI140=0," ",IF(AH140/AI140*100&gt;200,"св.200",AH140/AI140))</f>
        <v>0.78476163775551899</v>
      </c>
      <c r="AL140" s="31"/>
      <c r="AM140" s="31"/>
      <c r="AN140" s="18"/>
      <c r="AO140" s="19" t="str">
        <f t="shared" ref="AO140:AO142" si="810">IF(AM140&lt;=0," ",IF(AL140&lt;=0," ",IF(AM140/AL140*100&gt;200,"СВ.200",AM140/AL140)))</f>
        <v xml:space="preserve"> </v>
      </c>
      <c r="AP140" s="19" t="str">
        <f t="shared" ref="AP140:AP142" si="811">IF(AN140=0," ",IF(AM140/AN140*100&gt;200,"св.200",AM140/AN140))</f>
        <v xml:space="preserve"> </v>
      </c>
      <c r="AQ140" s="6">
        <f t="shared" ref="AQ140:AQ142" si="812">AV140+BA140+BF140+BK140+BP140+BU140+BZ140+CE140+CY140+DD140+DL140+CT140</f>
        <v>381715.15</v>
      </c>
      <c r="AR140" s="6">
        <f t="shared" ref="AR140:AR142" si="813">AW140+BB140+BG140+BL140+BQ140+BV140+CA140+CF140+CZ140+DE140+DM140+CU140+DI140</f>
        <v>85582.75</v>
      </c>
      <c r="AS140" s="6">
        <f t="shared" ref="AS140:AS142" si="814">AX140+BC140+BH140+BM140+BR140+BW140+CB140+CG140+DA140+DF140+DN140+CV140+DJ140</f>
        <v>144983.74</v>
      </c>
      <c r="AT140" s="19">
        <f t="shared" ref="AT140:AT142" si="815">IF(AR140&lt;=0," ",IF(AQ140&lt;=0," ",IF(AR140/AQ140*100&gt;200,"СВ.200",AR140/AQ140)))</f>
        <v>0.22420579848612243</v>
      </c>
      <c r="AU140" s="19">
        <f t="shared" ref="AU140:AU142" si="816">IF(AS140=0," ",IF(AR140/AS140*100&gt;200,"св.200",AR140/AS140))</f>
        <v>0.59029205619885383</v>
      </c>
      <c r="AV140" s="31"/>
      <c r="AW140" s="31"/>
      <c r="AX140" s="6"/>
      <c r="AY140" s="19" t="str">
        <f t="shared" ref="AY140:AY142" si="817">IF(AW140&lt;=0," ",IF(AV140&lt;=0," ",IF(AW140/AV140*100&gt;200,"СВ.200",AW140/AV140)))</f>
        <v xml:space="preserve"> </v>
      </c>
      <c r="AZ140" s="19" t="str">
        <f t="shared" ref="AZ140:AZ142" si="818">IF(AX140=0," ",IF(AW140/AX140*100&gt;200,"св.200",AW140/AX140))</f>
        <v xml:space="preserve"> </v>
      </c>
      <c r="BA140" s="31">
        <v>239715.15</v>
      </c>
      <c r="BB140" s="31">
        <v>35640.480000000003</v>
      </c>
      <c r="BC140" s="18"/>
      <c r="BD140" s="19">
        <f t="shared" ref="BD140:BD142" si="819">IF(BB140&lt;=0," ",IF(BA140&lt;=0," ",IF(BB140/BA140*100&gt;200,"СВ.200",BB140/BA140)))</f>
        <v>0.148678462750477</v>
      </c>
      <c r="BE140" s="19" t="str">
        <f t="shared" ref="BE140:BE142" si="820">IF(BC140=0," ",IF(BB140/BC140*100&gt;200,"св.200",BB140/BC140))</f>
        <v xml:space="preserve"> </v>
      </c>
      <c r="BF140" s="31">
        <v>41000</v>
      </c>
      <c r="BG140" s="31">
        <v>15763.78</v>
      </c>
      <c r="BH140" s="18">
        <v>24727.58</v>
      </c>
      <c r="BI140" s="19">
        <f t="shared" ref="BI140:BI142" si="821">IF(BG140&lt;=0," ",IF(BF140&lt;=0," ",IF(BG140/BF140*100&gt;200,"СВ.200",BG140/BF140)))</f>
        <v>0.38448243902439028</v>
      </c>
      <c r="BJ140" s="19">
        <f t="shared" ref="BJ140:BJ142" si="822">IF(BH140=0," ",IF(BG140/BH140*100&gt;200,"св.200",BG140/BH140))</f>
        <v>0.63749788697478682</v>
      </c>
      <c r="BK140" s="31"/>
      <c r="BL140" s="31"/>
      <c r="BM140" s="18"/>
      <c r="BN140" s="19" t="str">
        <f t="shared" ref="BN140:BN142" si="823">IF(BL140&lt;=0," ",IF(BK140&lt;=0," ",IF(BL140/BK140*100&gt;200,"СВ.200",BL140/BK140)))</f>
        <v xml:space="preserve"> </v>
      </c>
      <c r="BO140" s="19" t="str">
        <f t="shared" ref="BO140:BO142" si="824">IF(BM140=0," ",IF(BL140/BM140*100&gt;200,"св.200",BL140/BM140))</f>
        <v xml:space="preserve"> </v>
      </c>
      <c r="BP140" s="31"/>
      <c r="BQ140" s="31"/>
      <c r="BR140" s="18"/>
      <c r="BS140" s="19" t="str">
        <f t="shared" ref="BS140:BS142" si="825">IF(BQ140&lt;=0," ",IF(BP140&lt;=0," ",IF(BQ140/BP140*100&gt;200,"СВ.200",BQ140/BP140)))</f>
        <v xml:space="preserve"> </v>
      </c>
      <c r="BT140" s="19" t="str">
        <f t="shared" ref="BT140:BT142" si="826">IF(BR140=0," ",IF(BQ140/BR140*100&gt;200,"св.200",BQ140/BR140))</f>
        <v xml:space="preserve"> </v>
      </c>
      <c r="BU140" s="31">
        <v>100000</v>
      </c>
      <c r="BV140" s="31">
        <v>34178.49</v>
      </c>
      <c r="BW140" s="18">
        <v>120256.16</v>
      </c>
      <c r="BX140" s="19">
        <f t="shared" ref="BX140:BX142" si="827">IF(BV140&lt;=0," ",IF(BU140&lt;=0," ",IF(BV140/BU140*100&gt;200,"СВ.200",BV140/BU140)))</f>
        <v>0.3417849</v>
      </c>
      <c r="BY140" s="19">
        <f>IF(BV140=0," ",IF(BV140/BW140*100&gt;200,"св.200",BV140/BW140))</f>
        <v>0.284214047746078</v>
      </c>
      <c r="BZ140" s="31">
        <v>1000</v>
      </c>
      <c r="CA140" s="31">
        <v>0</v>
      </c>
      <c r="CB140" s="31"/>
      <c r="CC140" s="19" t="str">
        <f t="shared" ref="CC140:CC142" si="828">IF(CA140&lt;=0," ",IF(BZ140&lt;=0," ",IF(CA140/BZ140*100&gt;200,"СВ.200",CA140/BZ140)))</f>
        <v xml:space="preserve"> </v>
      </c>
      <c r="CD140" s="19" t="str">
        <f t="shared" ref="CD140:CD142" si="829">IF(CB140=0," ",IF(CA140/CB140*100&gt;200,"св.200",CA140/CB140))</f>
        <v xml:space="preserve"> </v>
      </c>
      <c r="CE140" s="18">
        <f t="shared" si="793"/>
        <v>0</v>
      </c>
      <c r="CF140" s="18">
        <f t="shared" si="794"/>
        <v>0</v>
      </c>
      <c r="CG140" s="18"/>
      <c r="CH140" s="33" t="str">
        <f t="shared" ref="CH140:CH142" si="830">IF(CF140&lt;=0," ",IF(CE140&lt;=0," ",IF(CF140/CE140*100&gt;200,"СВ.200",CF140/CE140)))</f>
        <v xml:space="preserve"> </v>
      </c>
      <c r="CI140" s="19" t="str">
        <f t="shared" ref="CI140:CI142" si="831">IF(CG140=0," ",IF(CF140/CG140*100&gt;200,"св.200",CF140/CG140))</f>
        <v xml:space="preserve"> </v>
      </c>
      <c r="CJ140" s="31"/>
      <c r="CK140" s="31"/>
      <c r="CL140" s="18"/>
      <c r="CM140" s="19" t="str">
        <f t="shared" ref="CM140:CM142" si="832">IF(CK140&lt;=0," ",IF(CJ140&lt;=0," ",IF(CK140/CJ140*100&gt;200,"СВ.200",CK140/CJ140)))</f>
        <v xml:space="preserve"> </v>
      </c>
      <c r="CN140" s="19" t="str">
        <f t="shared" ref="CN140:CN142" si="833">IF(CL140=0," ",IF(CK140/CL140*100&gt;200,"св.200",CK140/CL140))</f>
        <v xml:space="preserve"> </v>
      </c>
      <c r="CO140" s="31"/>
      <c r="CP140" s="31"/>
      <c r="CQ140" s="18"/>
      <c r="CR140" s="19" t="str">
        <f t="shared" ref="CR140:CR142" si="834">IF(CP140&lt;=0," ",IF(CO140&lt;=0," ",IF(CP140/CO140*100&gt;200,"СВ.200",CP140/CO140)))</f>
        <v xml:space="preserve"> </v>
      </c>
      <c r="CS140" s="19" t="str">
        <f t="shared" ref="CS140:CS142" si="835">IF(CQ140=0," ",IF(CP140/CQ140*100&gt;200,"св.200",CP140/CQ140))</f>
        <v xml:space="preserve"> </v>
      </c>
      <c r="CT140" s="31"/>
      <c r="CU140" s="31"/>
      <c r="CV140" s="38"/>
      <c r="CW140" s="19" t="str">
        <f t="shared" si="784"/>
        <v xml:space="preserve"> </v>
      </c>
      <c r="CX140" s="19" t="str">
        <f t="shared" si="785"/>
        <v xml:space="preserve"> </v>
      </c>
      <c r="CY140" s="31"/>
      <c r="CZ140" s="31"/>
      <c r="DA140" s="18"/>
      <c r="DB140" s="19" t="str">
        <f t="shared" ref="DB140:DB142" si="836">IF(CZ140&lt;=0," ",IF(CY140&lt;=0," ",IF(CZ140/CY140*100&gt;200,"СВ.200",CZ140/CY140)))</f>
        <v xml:space="preserve"> </v>
      </c>
      <c r="DC140" s="19" t="str">
        <f t="shared" ref="DC140:DC142" si="837">IF(DA140=0," ",IF(CZ140/DA140*100&gt;200,"св.200",CZ140/DA140))</f>
        <v xml:space="preserve"> </v>
      </c>
      <c r="DD140" s="31"/>
      <c r="DE140" s="31"/>
      <c r="DF140" s="18"/>
      <c r="DG140" s="19" t="str">
        <f t="shared" ref="DG140:DG142" si="838">IF(DE140&lt;=0," ",IF(DD140&lt;=0," ",IF(DE140/DD140*100&gt;200,"СВ.200",DE140/DD140)))</f>
        <v xml:space="preserve"> </v>
      </c>
      <c r="DH140" s="19" t="str">
        <f t="shared" ref="DH140:DH142" si="839">IF(DF140=0," ",IF(DE140/DF140*100&gt;200,"св.200",DE140/DF140))</f>
        <v xml:space="preserve"> </v>
      </c>
      <c r="DI140" s="31"/>
      <c r="DJ140" s="18"/>
      <c r="DK140" s="19" t="str">
        <f t="shared" si="727"/>
        <v xml:space="preserve"> </v>
      </c>
      <c r="DL140" s="31"/>
      <c r="DM140" s="31"/>
      <c r="DN140" s="45"/>
      <c r="DO140" s="19" t="str">
        <f t="shared" ref="DO140:DO142" si="840">IF(DM140&lt;=0," ",IF(DL140&lt;=0," ",IF(DM140/DL140*100&gt;200,"СВ.200",DM140/DL140)))</f>
        <v xml:space="preserve"> </v>
      </c>
      <c r="DP140" s="19" t="str">
        <f t="shared" ref="DP140:DP142" si="841">IF(DN140=0," ",IF(DM140/DN140*100&gt;200,"св.200",DM140/DN140))</f>
        <v xml:space="preserve"> </v>
      </c>
    </row>
    <row r="141" spans="1:120" s="59" customFormat="1" ht="15.75" customHeight="1" outlineLevel="1" x14ac:dyDescent="0.25">
      <c r="A141" s="11">
        <v>115</v>
      </c>
      <c r="B141" s="5" t="s">
        <v>111</v>
      </c>
      <c r="C141" s="18">
        <f t="shared" si="789"/>
        <v>468000</v>
      </c>
      <c r="D141" s="18">
        <f t="shared" si="789"/>
        <v>135045.32</v>
      </c>
      <c r="E141" s="18">
        <f t="shared" si="789"/>
        <v>130677.23999999999</v>
      </c>
      <c r="F141" s="19">
        <f t="shared" si="795"/>
        <v>0.28855837606837609</v>
      </c>
      <c r="G141" s="19">
        <f t="shared" si="796"/>
        <v>1.0334264788573742</v>
      </c>
      <c r="H141" s="10">
        <f t="shared" si="797"/>
        <v>463000</v>
      </c>
      <c r="I141" s="14">
        <f t="shared" si="797"/>
        <v>134414</v>
      </c>
      <c r="J141" s="10">
        <f>O141+T141+Y141+AD141+AI141</f>
        <v>125186.98999999999</v>
      </c>
      <c r="K141" s="19">
        <f t="shared" si="798"/>
        <v>0.29031101511879048</v>
      </c>
      <c r="L141" s="19">
        <f t="shared" si="799"/>
        <v>1.0737058219867737</v>
      </c>
      <c r="M141" s="31">
        <v>111000</v>
      </c>
      <c r="N141" s="31">
        <v>51983.65</v>
      </c>
      <c r="O141" s="31">
        <v>48843.14</v>
      </c>
      <c r="P141" s="19">
        <f t="shared" si="800"/>
        <v>0.46832117117117117</v>
      </c>
      <c r="Q141" s="19">
        <f t="shared" si="801"/>
        <v>1.0642978727411874</v>
      </c>
      <c r="R141" s="31"/>
      <c r="S141" s="31"/>
      <c r="T141" s="18"/>
      <c r="U141" s="19" t="str">
        <f t="shared" si="802"/>
        <v xml:space="preserve"> </v>
      </c>
      <c r="V141" s="19" t="str">
        <f t="shared" si="803"/>
        <v xml:space="preserve"> </v>
      </c>
      <c r="W141" s="31">
        <v>0</v>
      </c>
      <c r="X141" s="31">
        <v>0</v>
      </c>
      <c r="Y141" s="18"/>
      <c r="Z141" s="19" t="str">
        <f t="shared" si="804"/>
        <v xml:space="preserve"> </v>
      </c>
      <c r="AA141" s="19" t="str">
        <f t="shared" si="805"/>
        <v xml:space="preserve"> </v>
      </c>
      <c r="AB141" s="31">
        <v>52000</v>
      </c>
      <c r="AC141" s="31">
        <v>2666.9</v>
      </c>
      <c r="AD141" s="18">
        <v>6920.85</v>
      </c>
      <c r="AE141" s="19">
        <f t="shared" si="806"/>
        <v>5.1286538461538467E-2</v>
      </c>
      <c r="AF141" s="19">
        <f t="shared" si="807"/>
        <v>0.38534284083602449</v>
      </c>
      <c r="AG141" s="31">
        <v>300000</v>
      </c>
      <c r="AH141" s="31">
        <v>79763.45</v>
      </c>
      <c r="AI141" s="18">
        <v>69423</v>
      </c>
      <c r="AJ141" s="19">
        <f t="shared" si="808"/>
        <v>0.26587816666666664</v>
      </c>
      <c r="AK141" s="19">
        <f t="shared" si="809"/>
        <v>1.1489484752891692</v>
      </c>
      <c r="AL141" s="31"/>
      <c r="AM141" s="31"/>
      <c r="AN141" s="18"/>
      <c r="AO141" s="19" t="str">
        <f t="shared" si="810"/>
        <v xml:space="preserve"> </v>
      </c>
      <c r="AP141" s="19" t="str">
        <f t="shared" si="811"/>
        <v xml:space="preserve"> </v>
      </c>
      <c r="AQ141" s="6">
        <f t="shared" si="812"/>
        <v>5000</v>
      </c>
      <c r="AR141" s="6">
        <f t="shared" si="813"/>
        <v>631.32000000000005</v>
      </c>
      <c r="AS141" s="6">
        <f t="shared" si="814"/>
        <v>5490.25</v>
      </c>
      <c r="AT141" s="19">
        <f t="shared" si="815"/>
        <v>0.12626400000000002</v>
      </c>
      <c r="AU141" s="19">
        <f t="shared" si="816"/>
        <v>0.1149892992122399</v>
      </c>
      <c r="AV141" s="31"/>
      <c r="AW141" s="31"/>
      <c r="AX141" s="6"/>
      <c r="AY141" s="19" t="str">
        <f t="shared" si="817"/>
        <v xml:space="preserve"> </v>
      </c>
      <c r="AZ141" s="19" t="str">
        <f t="shared" si="818"/>
        <v xml:space="preserve"> </v>
      </c>
      <c r="BA141" s="31">
        <v>0</v>
      </c>
      <c r="BB141" s="31">
        <v>0</v>
      </c>
      <c r="BC141" s="18"/>
      <c r="BD141" s="19" t="str">
        <f t="shared" si="819"/>
        <v xml:space="preserve"> </v>
      </c>
      <c r="BE141" s="19" t="str">
        <f t="shared" si="820"/>
        <v xml:space="preserve"> </v>
      </c>
      <c r="BF141" s="31">
        <v>0</v>
      </c>
      <c r="BG141" s="31">
        <v>0</v>
      </c>
      <c r="BH141" s="18">
        <v>3480</v>
      </c>
      <c r="BI141" s="19" t="str">
        <f t="shared" si="821"/>
        <v xml:space="preserve"> </v>
      </c>
      <c r="BJ141" s="19" t="str">
        <f>IF(BG141=0," ",IF(BG141/BH141*100&gt;200,"св.200",BG141/BH141))</f>
        <v xml:space="preserve"> </v>
      </c>
      <c r="BK141" s="31"/>
      <c r="BL141" s="31"/>
      <c r="BM141" s="18"/>
      <c r="BN141" s="19" t="str">
        <f t="shared" si="823"/>
        <v xml:space="preserve"> </v>
      </c>
      <c r="BO141" s="19" t="str">
        <f t="shared" si="824"/>
        <v xml:space="preserve"> </v>
      </c>
      <c r="BP141" s="31"/>
      <c r="BQ141" s="31"/>
      <c r="BR141" s="18"/>
      <c r="BS141" s="19" t="str">
        <f t="shared" si="825"/>
        <v xml:space="preserve"> </v>
      </c>
      <c r="BT141" s="19" t="str">
        <f t="shared" si="826"/>
        <v xml:space="preserve"> </v>
      </c>
      <c r="BU141" s="31">
        <v>5000</v>
      </c>
      <c r="BV141" s="31">
        <v>631.32000000000005</v>
      </c>
      <c r="BW141" s="18">
        <v>2010.25</v>
      </c>
      <c r="BX141" s="19">
        <f t="shared" si="827"/>
        <v>0.12626400000000002</v>
      </c>
      <c r="BY141" s="19">
        <f t="shared" ref="BY141:BY142" si="842">IF(BW141=0," ",IF(BV141/BW141*100&gt;200,"св.200",BV141/BW141))</f>
        <v>0.31405049123243378</v>
      </c>
      <c r="BZ141" s="31">
        <v>0</v>
      </c>
      <c r="CA141" s="31">
        <v>0</v>
      </c>
      <c r="CB141" s="18"/>
      <c r="CC141" s="19" t="str">
        <f t="shared" si="828"/>
        <v xml:space="preserve"> </v>
      </c>
      <c r="CD141" s="19" t="str">
        <f t="shared" si="829"/>
        <v xml:space="preserve"> </v>
      </c>
      <c r="CE141" s="18">
        <f t="shared" si="793"/>
        <v>0</v>
      </c>
      <c r="CF141" s="18">
        <f t="shared" si="794"/>
        <v>0</v>
      </c>
      <c r="CG141" s="18"/>
      <c r="CH141" s="33" t="str">
        <f t="shared" si="830"/>
        <v xml:space="preserve"> </v>
      </c>
      <c r="CI141" s="19" t="str">
        <f t="shared" si="831"/>
        <v xml:space="preserve"> </v>
      </c>
      <c r="CJ141" s="31"/>
      <c r="CK141" s="31"/>
      <c r="CL141" s="18"/>
      <c r="CM141" s="19" t="str">
        <f t="shared" si="832"/>
        <v xml:space="preserve"> </v>
      </c>
      <c r="CN141" s="19" t="str">
        <f t="shared" si="833"/>
        <v xml:space="preserve"> </v>
      </c>
      <c r="CO141" s="31"/>
      <c r="CP141" s="31"/>
      <c r="CQ141" s="18"/>
      <c r="CR141" s="19" t="str">
        <f t="shared" si="834"/>
        <v xml:space="preserve"> </v>
      </c>
      <c r="CS141" s="19" t="str">
        <f t="shared" si="835"/>
        <v xml:space="preserve"> </v>
      </c>
      <c r="CT141" s="31"/>
      <c r="CU141" s="31"/>
      <c r="CV141" s="38"/>
      <c r="CW141" s="19" t="str">
        <f t="shared" si="784"/>
        <v xml:space="preserve"> </v>
      </c>
      <c r="CX141" s="19" t="str">
        <f t="shared" si="785"/>
        <v xml:space="preserve"> </v>
      </c>
      <c r="CY141" s="31"/>
      <c r="CZ141" s="31"/>
      <c r="DA141" s="18"/>
      <c r="DB141" s="19" t="str">
        <f t="shared" si="836"/>
        <v xml:space="preserve"> </v>
      </c>
      <c r="DC141" s="19" t="str">
        <f t="shared" si="837"/>
        <v xml:space="preserve"> </v>
      </c>
      <c r="DD141" s="31"/>
      <c r="DE141" s="31"/>
      <c r="DF141" s="18"/>
      <c r="DG141" s="19" t="str">
        <f t="shared" si="838"/>
        <v xml:space="preserve"> </v>
      </c>
      <c r="DH141" s="19" t="str">
        <f t="shared" si="839"/>
        <v xml:space="preserve"> </v>
      </c>
      <c r="DI141" s="31"/>
      <c r="DJ141" s="18"/>
      <c r="DK141" s="19" t="str">
        <f t="shared" si="727"/>
        <v xml:space="preserve"> </v>
      </c>
      <c r="DL141" s="31"/>
      <c r="DM141" s="31"/>
      <c r="DN141" s="31"/>
      <c r="DO141" s="19" t="str">
        <f t="shared" si="840"/>
        <v xml:space="preserve"> </v>
      </c>
      <c r="DP141" s="19" t="str">
        <f t="shared" si="841"/>
        <v xml:space="preserve"> </v>
      </c>
    </row>
    <row r="142" spans="1:120" s="59" customFormat="1" ht="15.75" customHeight="1" outlineLevel="1" x14ac:dyDescent="0.25">
      <c r="A142" s="11">
        <v>116</v>
      </c>
      <c r="B142" s="5" t="s">
        <v>2</v>
      </c>
      <c r="C142" s="18">
        <f t="shared" si="789"/>
        <v>1023945.27</v>
      </c>
      <c r="D142" s="18">
        <f t="shared" si="789"/>
        <v>470090.65</v>
      </c>
      <c r="E142" s="18">
        <f t="shared" si="789"/>
        <v>357024.52999999997</v>
      </c>
      <c r="F142" s="19">
        <f t="shared" si="795"/>
        <v>0.45909743789333585</v>
      </c>
      <c r="G142" s="19">
        <f t="shared" si="796"/>
        <v>1.3166900604840794</v>
      </c>
      <c r="H142" s="10">
        <f t="shared" si="797"/>
        <v>735000</v>
      </c>
      <c r="I142" s="14">
        <f t="shared" si="797"/>
        <v>264124.63</v>
      </c>
      <c r="J142" s="10">
        <f>O142+T142+Y142+AD142+AI142</f>
        <v>320484.52999999997</v>
      </c>
      <c r="K142" s="19">
        <f t="shared" si="798"/>
        <v>0.35935323809523811</v>
      </c>
      <c r="L142" s="19">
        <f t="shared" si="799"/>
        <v>0.82414158961120532</v>
      </c>
      <c r="M142" s="31">
        <v>180000</v>
      </c>
      <c r="N142" s="31">
        <v>84580.800000000003</v>
      </c>
      <c r="O142" s="31">
        <v>93484.65</v>
      </c>
      <c r="P142" s="19">
        <f t="shared" si="800"/>
        <v>0.46989333333333333</v>
      </c>
      <c r="Q142" s="19">
        <f t="shared" si="801"/>
        <v>0.90475602144309264</v>
      </c>
      <c r="R142" s="31"/>
      <c r="S142" s="31"/>
      <c r="T142" s="18"/>
      <c r="U142" s="19" t="str">
        <f t="shared" si="802"/>
        <v xml:space="preserve"> </v>
      </c>
      <c r="V142" s="19" t="str">
        <f t="shared" si="803"/>
        <v xml:space="preserve"> </v>
      </c>
      <c r="W142" s="31">
        <v>20000</v>
      </c>
      <c r="X142" s="31">
        <v>13354.8</v>
      </c>
      <c r="Y142" s="18">
        <v>107.68</v>
      </c>
      <c r="Z142" s="19">
        <f t="shared" si="804"/>
        <v>0.66774</v>
      </c>
      <c r="AA142" s="19" t="str">
        <f>IF(X142=0," ",IF(X142/Y142*100&gt;200,"св.200",X142/Y142))</f>
        <v>св.200</v>
      </c>
      <c r="AB142" s="31">
        <v>35000</v>
      </c>
      <c r="AC142" s="31">
        <v>3670.83</v>
      </c>
      <c r="AD142" s="18">
        <v>3018.55</v>
      </c>
      <c r="AE142" s="19">
        <f t="shared" si="806"/>
        <v>0.10488085714285714</v>
      </c>
      <c r="AF142" s="19">
        <f>IF(AD142&lt;=0," ",IF(AC142/AD142*100&gt;200,"св.200",AC142/AD142))</f>
        <v>1.2160905070315216</v>
      </c>
      <c r="AG142" s="31">
        <v>500000</v>
      </c>
      <c r="AH142" s="31">
        <v>162518.20000000001</v>
      </c>
      <c r="AI142" s="18">
        <v>223873.65</v>
      </c>
      <c r="AJ142" s="19">
        <f t="shared" si="808"/>
        <v>0.3250364</v>
      </c>
      <c r="AK142" s="19">
        <f t="shared" si="809"/>
        <v>0.7259371524965087</v>
      </c>
      <c r="AL142" s="31"/>
      <c r="AM142" s="31"/>
      <c r="AN142" s="18"/>
      <c r="AO142" s="19" t="str">
        <f t="shared" si="810"/>
        <v xml:space="preserve"> </v>
      </c>
      <c r="AP142" s="19" t="str">
        <f t="shared" si="811"/>
        <v xml:space="preserve"> </v>
      </c>
      <c r="AQ142" s="6">
        <f t="shared" si="812"/>
        <v>288945.27</v>
      </c>
      <c r="AR142" s="6">
        <f t="shared" si="813"/>
        <v>205966.02</v>
      </c>
      <c r="AS142" s="6">
        <f t="shared" si="814"/>
        <v>36540</v>
      </c>
      <c r="AT142" s="19">
        <f t="shared" si="815"/>
        <v>0.71282018217498411</v>
      </c>
      <c r="AU142" s="19" t="str">
        <f t="shared" si="816"/>
        <v>св.200</v>
      </c>
      <c r="AV142" s="31"/>
      <c r="AW142" s="31"/>
      <c r="AX142" s="6"/>
      <c r="AY142" s="19" t="str">
        <f t="shared" si="817"/>
        <v xml:space="preserve"> </v>
      </c>
      <c r="AZ142" s="19" t="str">
        <f t="shared" si="818"/>
        <v xml:space="preserve"> </v>
      </c>
      <c r="BA142" s="31">
        <v>218865.27</v>
      </c>
      <c r="BB142" s="31">
        <v>183426.02</v>
      </c>
      <c r="BC142" s="18"/>
      <c r="BD142" s="19">
        <f t="shared" si="819"/>
        <v>0.83807732492231413</v>
      </c>
      <c r="BE142" s="19" t="str">
        <f t="shared" si="820"/>
        <v xml:space="preserve"> </v>
      </c>
      <c r="BF142" s="31">
        <v>10080</v>
      </c>
      <c r="BG142" s="31">
        <v>5040</v>
      </c>
      <c r="BH142" s="18">
        <v>5040</v>
      </c>
      <c r="BI142" s="19">
        <f t="shared" si="821"/>
        <v>0.5</v>
      </c>
      <c r="BJ142" s="19">
        <f t="shared" si="822"/>
        <v>1</v>
      </c>
      <c r="BK142" s="31"/>
      <c r="BL142" s="31"/>
      <c r="BM142" s="18"/>
      <c r="BN142" s="19" t="str">
        <f t="shared" si="823"/>
        <v xml:space="preserve"> </v>
      </c>
      <c r="BO142" s="19" t="str">
        <f t="shared" si="824"/>
        <v xml:space="preserve"> </v>
      </c>
      <c r="BP142" s="31"/>
      <c r="BQ142" s="31"/>
      <c r="BR142" s="18"/>
      <c r="BS142" s="19" t="str">
        <f t="shared" si="825"/>
        <v xml:space="preserve"> </v>
      </c>
      <c r="BT142" s="19" t="str">
        <f t="shared" si="826"/>
        <v xml:space="preserve"> </v>
      </c>
      <c r="BU142" s="31">
        <v>60000</v>
      </c>
      <c r="BV142" s="31">
        <v>17500</v>
      </c>
      <c r="BW142" s="18">
        <v>31500</v>
      </c>
      <c r="BX142" s="19">
        <f t="shared" si="827"/>
        <v>0.29166666666666669</v>
      </c>
      <c r="BY142" s="19">
        <f t="shared" si="842"/>
        <v>0.55555555555555558</v>
      </c>
      <c r="BZ142" s="31"/>
      <c r="CA142" s="31"/>
      <c r="CB142" s="18"/>
      <c r="CC142" s="19" t="str">
        <f t="shared" si="828"/>
        <v xml:space="preserve"> </v>
      </c>
      <c r="CD142" s="19" t="str">
        <f t="shared" si="829"/>
        <v xml:space="preserve"> </v>
      </c>
      <c r="CE142" s="18">
        <f t="shared" si="793"/>
        <v>0</v>
      </c>
      <c r="CF142" s="18">
        <f t="shared" si="794"/>
        <v>0</v>
      </c>
      <c r="CG142" s="18"/>
      <c r="CH142" s="33" t="str">
        <f t="shared" si="830"/>
        <v xml:space="preserve"> </v>
      </c>
      <c r="CI142" s="19" t="str">
        <f t="shared" si="831"/>
        <v xml:space="preserve"> </v>
      </c>
      <c r="CJ142" s="31"/>
      <c r="CK142" s="31"/>
      <c r="CL142" s="18"/>
      <c r="CM142" s="19" t="str">
        <f t="shared" si="832"/>
        <v xml:space="preserve"> </v>
      </c>
      <c r="CN142" s="19" t="str">
        <f t="shared" si="833"/>
        <v xml:space="preserve"> </v>
      </c>
      <c r="CO142" s="31"/>
      <c r="CP142" s="31"/>
      <c r="CQ142" s="18"/>
      <c r="CR142" s="19" t="str">
        <f t="shared" si="834"/>
        <v xml:space="preserve"> </v>
      </c>
      <c r="CS142" s="19" t="str">
        <f t="shared" si="835"/>
        <v xml:space="preserve"> </v>
      </c>
      <c r="CT142" s="31"/>
      <c r="CU142" s="31"/>
      <c r="CV142" s="38"/>
      <c r="CW142" s="19" t="str">
        <f t="shared" si="784"/>
        <v xml:space="preserve"> </v>
      </c>
      <c r="CX142" s="19" t="str">
        <f t="shared" si="785"/>
        <v xml:space="preserve"> </v>
      </c>
      <c r="CY142" s="31"/>
      <c r="CZ142" s="31"/>
      <c r="DA142" s="18"/>
      <c r="DB142" s="19" t="str">
        <f t="shared" si="836"/>
        <v xml:space="preserve"> </v>
      </c>
      <c r="DC142" s="19" t="str">
        <f t="shared" si="837"/>
        <v xml:space="preserve"> </v>
      </c>
      <c r="DD142" s="31"/>
      <c r="DE142" s="31"/>
      <c r="DF142" s="18"/>
      <c r="DG142" s="19" t="str">
        <f t="shared" si="838"/>
        <v xml:space="preserve"> </v>
      </c>
      <c r="DH142" s="19" t="str">
        <f t="shared" si="839"/>
        <v xml:space="preserve"> </v>
      </c>
      <c r="DI142" s="31"/>
      <c r="DJ142" s="18"/>
      <c r="DK142" s="19" t="str">
        <f t="shared" si="727"/>
        <v xml:space="preserve"> </v>
      </c>
      <c r="DL142" s="31"/>
      <c r="DM142" s="31"/>
      <c r="DN142" s="45"/>
      <c r="DO142" s="19" t="str">
        <f t="shared" si="840"/>
        <v xml:space="preserve"> </v>
      </c>
      <c r="DP142" s="19" t="str">
        <f t="shared" si="841"/>
        <v xml:space="preserve"> </v>
      </c>
    </row>
    <row r="143" spans="1:120" s="61" customFormat="1" ht="32.1" customHeight="1" x14ac:dyDescent="0.25">
      <c r="A143" s="60"/>
      <c r="B143" s="39" t="s">
        <v>158</v>
      </c>
      <c r="C143" s="30">
        <f>C138+C131+C122+C115+C108+C101+C96+C90+C84+C80+C75+C69+C63+C56+C48+C42+C30+C24+C18+C11+C6</f>
        <v>1108445301.7400002</v>
      </c>
      <c r="D143" s="30">
        <f>D138+D131+D122+D115+D108+D101+D96+D90+D84+D80+D75+D69+D63+D56+D48+D42+D30+D24+D18+D11+D6</f>
        <v>473813146.99000001</v>
      </c>
      <c r="E143" s="30">
        <f>E138+E131+E122+E115+E108+E101+E96+E90+E84+E80+E75+E69+E63+E56+E48+E42+E30+E24+E18+E11+E6</f>
        <v>499821092.10000002</v>
      </c>
      <c r="F143" s="16">
        <f t="shared" si="687"/>
        <v>0.42745740023997941</v>
      </c>
      <c r="G143" s="16">
        <f t="shared" si="701"/>
        <v>0.94796549101053829</v>
      </c>
      <c r="H143" s="42">
        <f>H138+H131+H122+H115+H101+H96+H90+H84+H80+H75+H69+H63+H56+H48+H42+H30+H24+H18+H11+H6+H108</f>
        <v>1035950283.6800001</v>
      </c>
      <c r="I143" s="42">
        <f>I138+I131+I122+I115+I101+I96+I90+I84+I80+I75+I69+I63+I56+I48+I42+I30+I24+I18+I11+I6+I108</f>
        <v>445616060.99000001</v>
      </c>
      <c r="J143" s="42">
        <f>J138+J131+J122+J115+J101+J96+J90+J84+J80+J75+J69+J63+J56+J48+J42+J30+J24+J18+J11+J6+J108</f>
        <v>465850075.16000009</v>
      </c>
      <c r="K143" s="16">
        <f t="shared" si="688"/>
        <v>0.4301519754471621</v>
      </c>
      <c r="L143" s="16">
        <f t="shared" si="702"/>
        <v>0.95656539464322177</v>
      </c>
      <c r="M143" s="42">
        <f>M6+M11+M18+M24+M30+M42+M48+M56+M63+M69+M75+M80+M84+M90+M96+M101+M108+M115+M122+M131+M138</f>
        <v>759680074.21000004</v>
      </c>
      <c r="N143" s="42">
        <f>N6+N11+N18+N24+N30+N42+N48+N56+N63+N69+N75+N80+N84+N90+N96+N101+N108+N115+N122+N131+N138</f>
        <v>356500013.78000003</v>
      </c>
      <c r="O143" s="42">
        <f>O6+O11+O18+O24+O30+O42+O48+O56+O63+O69+O75+O80+O84+O90+O96+O101+O108+O115+O122+O131+O138</f>
        <v>356419956.79000002</v>
      </c>
      <c r="P143" s="16">
        <f t="shared" si="689"/>
        <v>0.46927650978700269</v>
      </c>
      <c r="Q143" s="16">
        <f t="shared" si="703"/>
        <v>1.0002246142183535</v>
      </c>
      <c r="R143" s="42">
        <f>R6+R11+R18+R24+R30+R42+R48+R56+R63+R69+R75+R80+R84+R90+R96+R101+R108+R115+R122+R131+R138</f>
        <v>35049198.960000001</v>
      </c>
      <c r="S143" s="42">
        <f>S6+S11+S18+S24+S30+S42+S48+S56+S63+S69+S75+S80+S84+S90+S96+S101+S108+S115+S122+S131+S138</f>
        <v>14749727.270000001</v>
      </c>
      <c r="T143" s="42">
        <f>T138+T131+T122+T115+T101+T96+T90+T84+T80+T75+T69+T63+T56+T48+T42+T30+T24+T18+T11+T6+T108</f>
        <v>16205000.440000001</v>
      </c>
      <c r="U143" s="16">
        <f t="shared" si="690"/>
        <v>0.42082922599267303</v>
      </c>
      <c r="V143" s="16">
        <f t="shared" si="726"/>
        <v>0.91019604254944408</v>
      </c>
      <c r="W143" s="42">
        <f>W6+W11+W18+W24+W30+W42+W48+W56+W63+W69+W75+W80+W84+W90+W96+W101+W108+W115+W122+W131+W138</f>
        <v>2890960.48</v>
      </c>
      <c r="X143" s="42">
        <f>X6+X11+X18+X24+X30+X42+X48+X56+X63+X69+X75+X80+X84+X90+X96+X101+X108+X115+X122+X131+X138</f>
        <v>2818481.56</v>
      </c>
      <c r="Y143" s="42">
        <f>Y138+Y131+Y122+Y115+Y101+Y96+Y90+Y84+Y80+Y75+Y69+Y63+Y56+Y48+Y42+Y30+Y24+Y18+Y11+Y6+Y108</f>
        <v>3673955.7499999995</v>
      </c>
      <c r="Z143" s="16">
        <f t="shared" si="691"/>
        <v>0.97492912113416375</v>
      </c>
      <c r="AA143" s="16">
        <f t="shared" si="723"/>
        <v>0.76715174373017436</v>
      </c>
      <c r="AB143" s="42">
        <f>AB6+AB11+AB18+AB24+AB30+AB42+AB48+AB56+AB63+AB69+AB75+AB80+AB84+AB90+AB96+AB101+AB108+AB115+AB122+AB131+AB138</f>
        <v>36267100</v>
      </c>
      <c r="AC143" s="42">
        <f>AC6+AC11+AC18+AC24+AC30+AC42+AC48+AC56+AC63+AC69+AC75+AC80+AC84+AC90+AC96+AC101+AC108+AC115+AC122+AC131+AC138</f>
        <v>671532.26000000059</v>
      </c>
      <c r="AD143" s="42">
        <f>AD138+AD131+AD122+AD115+AD101+AD96+AD90+AD84+AD80+AD75+AD69+AD63+AD56+AD48+AD42+AD30+AD24+AD18+AD11+AD6+AD108</f>
        <v>4409569.5200000005</v>
      </c>
      <c r="AE143" s="16">
        <f t="shared" si="692"/>
        <v>1.8516293279583991E-2</v>
      </c>
      <c r="AF143" s="16">
        <f t="shared" si="704"/>
        <v>0.15228975457903668</v>
      </c>
      <c r="AG143" s="42">
        <f>AG6+AG11+AG18+AG24+AG30+AG42+AG48+AG56+AG63+AG69+AG75+AG80+AG84+AG90+AG96+AG101+AG108+AG115+AG122+AG131+AG138</f>
        <v>201727450.03</v>
      </c>
      <c r="AH143" s="42">
        <f>AH6+AH11+AH18+AH24+AH30+AH42+AH48+AH56+AH63+AH69+AH75+AH80+AH84+AH90+AH96+AH101+AH108+AH115+AH122+AH131+AH138</f>
        <v>70740326.120000005</v>
      </c>
      <c r="AI143" s="42">
        <f>AI138+AI131+AI122+AI115+AI101+AI96+AI90+AI84+AI80+AI75+AI69+AI63+AI56+AI48+AI42+AI30+AI24+AI18+AI11+AI6+AI108</f>
        <v>85002962.50999999</v>
      </c>
      <c r="AJ143" s="16">
        <f t="shared" si="693"/>
        <v>0.35067278206054664</v>
      </c>
      <c r="AK143" s="16">
        <f t="shared" si="705"/>
        <v>0.83221012575506303</v>
      </c>
      <c r="AL143" s="42">
        <f>AL6+AL11+AL18+AL24+AL30+AL42+AL48+AL56+AL63+AL69+AL75+AL80+AL84+AL90+AL96+AL101+AL108+AL115+AL122+AL131+AL138</f>
        <v>335500</v>
      </c>
      <c r="AM143" s="42">
        <f>AM6+AM11+AM18+AM24+AM30+AM42+AM48+AM56+AM63+AM69+AM75+AM80+AM84+AM90+AM96+AM101+AM108+AM115+AM122+AM131+AM138</f>
        <v>135980</v>
      </c>
      <c r="AN143" s="42">
        <f>AN138+AN131+AN122+AN115+AN101+AN96+AN90+AN84+AN80+AN75+AN69+AN63+AN56+AN48+AN42+AN30+AN24+AN18+AN11+AN6+AN108</f>
        <v>159655.43</v>
      </c>
      <c r="AO143" s="16">
        <f t="shared" si="666"/>
        <v>0.40530551415797317</v>
      </c>
      <c r="AP143" s="16">
        <f t="shared" si="706"/>
        <v>0.85170920901343605</v>
      </c>
      <c r="AQ143" s="8">
        <f>AQ6+AQ11+AQ18+AQ24+AQ30+AQ42+AQ48+AQ56+AQ63+AQ69+AQ75+AQ80+AQ84+AQ90+AQ96+AQ101+AQ108+AQ115+AQ122+AQ131+AQ138</f>
        <v>72495018.060000002</v>
      </c>
      <c r="AR143" s="8">
        <f>AR6+AR11+AR18+AR24+AR30+AR42+AR48+AR56+AR63+AR69+AR75+AR80+AR84+AR90+AR96+AR101+AR108+AR115+AR122+AR131+AR138</f>
        <v>28197086.000000007</v>
      </c>
      <c r="AS143" s="8">
        <f>AS6+AS11+AS18+AS24+AS30+AS42+AS48+AS56+AS63+AS69+AS75+AS80+AS84+AS90+AS96+AS101+AS108+AS115+AS122+AS131+AS138</f>
        <v>33971016.940000005</v>
      </c>
      <c r="AT143" s="16">
        <f t="shared" si="694"/>
        <v>0.38895205152804962</v>
      </c>
      <c r="AU143" s="16">
        <f t="shared" si="707"/>
        <v>0.83003361511967744</v>
      </c>
      <c r="AV143" s="42">
        <f>AV6+AV11+AV18+AV24+AV30+AV42+AV48+AV56+AV63+AV69+AV75+AV80+AV84+AV90+AV96+AV101+AV108+AV115+AV122+AV131+AV138</f>
        <v>15218230.129999999</v>
      </c>
      <c r="AW143" s="42">
        <f>AW6+AW11+AW18+AW24+AW30+AW42+AW48+AW56+AW63+AW69+AW75+AW80+AW84+AW90+AW96+AW101+AW108+AW115+AW122+AW131+AW138</f>
        <v>5631830.6700000009</v>
      </c>
      <c r="AX143" s="42">
        <f>AX138+AX131+AX122+AX115+AX101+AX96+AX90+AX84+AX80+AX75+AX69+AX63+AX56+AX48+AX42+AX30+AX24+AX18+AX11+AX6+AX108</f>
        <v>5968602.3799999999</v>
      </c>
      <c r="AY143" s="16">
        <f t="shared" si="695"/>
        <v>0.37007133036435436</v>
      </c>
      <c r="AZ143" s="16">
        <f t="shared" si="708"/>
        <v>0.94357611907127925</v>
      </c>
      <c r="BA143" s="42">
        <f>BA6+BA11+BA18+BA24+BA30+BA42+BA48+BA56+BA63+BA69+BA75+BA80+BA84+BA90+BA96+BA101+BA108+BA115+BA122+BA131+BA138</f>
        <v>1934400.4</v>
      </c>
      <c r="BB143" s="42">
        <f>BB6+BB11+BB18+BB24+BB30+BB42+BB48+BB56+BB63+BB69+BB75+BB80+BB84+BB90+BB96+BB101+BB108+BB115+BB122+BB131+BB138</f>
        <v>780420.03</v>
      </c>
      <c r="BC143" s="42">
        <f>BC138+BC131+BC122+BC115+BC101+BC96+BC90+BC84+BC80+BC75+BC69+BC63+BC56+BC48+BC42+BC30+BC24+BC18+BC11+BC6+BC108</f>
        <v>357691.53</v>
      </c>
      <c r="BD143" s="16">
        <f t="shared" si="709"/>
        <v>0.40344286012347808</v>
      </c>
      <c r="BE143" s="16" t="str">
        <f t="shared" si="710"/>
        <v>св.200</v>
      </c>
      <c r="BF143" s="42">
        <f>BF6+BF11+BF18+BF24+BF30+BF42+BF48+BF56+BF63+BF69+BF75+BF80+BF84+BF90+BF96+BF101+BF108+BF115+BF122+BF131+BF138</f>
        <v>7584453.7699999996</v>
      </c>
      <c r="BG143" s="42">
        <f>BG6+BG11+BG18+BG24+BG30+BG42+BG48+BG56+BG63+BG69+BG75+BG80+BG84+BG90+BG96+BG101+BG108+BG115+BG122+BG131+BG138</f>
        <v>2544657.6999999997</v>
      </c>
      <c r="BH143" s="42">
        <f>BH138+BH131+BH122+BH115+BH101+BH96+BH90+BH84+BH80+BH75+BH69+BH63+BH56+BH48+BH42+BH30+BH24+BH18+BH11+BH6+BH108</f>
        <v>4379330.1000000006</v>
      </c>
      <c r="BI143" s="16">
        <f t="shared" si="696"/>
        <v>0.33550968562367545</v>
      </c>
      <c r="BJ143" s="16">
        <f t="shared" si="711"/>
        <v>0.58106094811167563</v>
      </c>
      <c r="BK143" s="42">
        <f>BK6+BK11+BK18+BK24+BK30+BK42+BK48+BK56+BK63+BK69+BK75+BK80+BK84+BK90+BK96+BK101+BK108+BK115+BK122+BK131+BK138</f>
        <v>1569561.71</v>
      </c>
      <c r="BL143" s="42">
        <f>BL6+BL11+BL18+BL24+BL30+BL42+BL48+BL56+BL63+BL69+BL75+BL80+BL84+BL90+BL96+BL101+BL108+BL115+BL122+BL131+BL138</f>
        <v>621328.52</v>
      </c>
      <c r="BM143" s="42">
        <f>BM138+BM131+BM122+BM115+BM101+BM96+BM90+BM84+BM80+BM75+BM69+BM63+BM56+BM48+BM42+BM30+BM24+BM18+BM11+BM6+BM108</f>
        <v>644166.53</v>
      </c>
      <c r="BN143" s="16">
        <f t="shared" si="652"/>
        <v>0.39586116050193404</v>
      </c>
      <c r="BO143" s="16">
        <f t="shared" si="712"/>
        <v>0.9645464193863037</v>
      </c>
      <c r="BP143" s="42">
        <f>BP6+BP11+BP18+BP24+BP30+BP42+BP48+BP56+BP63+BP69+BP75+BP80+BP84+BP90+BP96+BP101+BP108+BP115+BP122+BP131+BP138</f>
        <v>13710195.819999998</v>
      </c>
      <c r="BQ143" s="42">
        <f>BQ6+BQ11+BQ18+BQ24+BQ30+BQ42+BQ48+BQ56+BQ63+BQ69+BQ75+BQ80+BQ84+BQ90+BQ96+BQ101+BQ108+BQ115+BQ122+BQ131+BQ138</f>
        <v>6176857.1000000015</v>
      </c>
      <c r="BR143" s="42">
        <f>BR138+BR131+BR122+BR115+BR101+BR96+BR90+BR84+BR80+BR75+BR69+BR63+BR56+BR48+BR42+BR30+BR24+BR18+BR11+BR6+BR108</f>
        <v>5990847.3399999999</v>
      </c>
      <c r="BS143" s="16">
        <f t="shared" si="697"/>
        <v>0.45053018797801547</v>
      </c>
      <c r="BT143" s="16">
        <f t="shared" si="713"/>
        <v>1.0310489901416853</v>
      </c>
      <c r="BU143" s="42">
        <f>BU6+BU11+BU18+BU24+BU30+BU42+BU48+BU56+BU63+BU69+BU75+BU80+BU84+BU90+BU96+BU101+BU108+BU115+BU122+BU131+BU138</f>
        <v>9236880.6099999994</v>
      </c>
      <c r="BV143" s="42">
        <f>BV6+BV11+BV18+BV24+BV30+BV42+BV48+BV56+BV63+BV69+BV75+BV80+BV84+BV90+BV96+BV101+BV108+BV115+BV122+BV131+BV138</f>
        <v>4595771.2200000007</v>
      </c>
      <c r="BW143" s="42">
        <f>BW138+BW131+BW122+BW115+BW101+BW96+BW90+BW84+BW80+BW75+BW69+BW63+BW56+BW48+BW42+BW30+BW24+BW18+BW11+BW6+BW108</f>
        <v>5836367.1600000001</v>
      </c>
      <c r="BX143" s="16">
        <f t="shared" si="670"/>
        <v>0.49754580729608466</v>
      </c>
      <c r="BY143" s="16">
        <f t="shared" si="714"/>
        <v>0.78743696104273198</v>
      </c>
      <c r="BZ143" s="42">
        <f>BZ6+BZ11+BZ18+BZ24+BZ30+BZ42+BZ48+BZ56+BZ63+BZ69+BZ75+BZ80+BZ84+BZ90+BZ96+BZ101+BZ108+BZ115+BZ122+BZ131+BZ138</f>
        <v>6575974.0500000007</v>
      </c>
      <c r="CA143" s="42">
        <f>CA6+CA11+CA18+CA24+CA30+CA42+CA48+CA56+CA63+CA69+CA75+CA80+CA84+CA90+CA96+CA101+CA108+CA115+CA122+CA131+CA138</f>
        <v>1685297.06</v>
      </c>
      <c r="CB143" s="42">
        <f>CB138+CB131+CB122+CB115+CB101+CB96+CB90+CB84+CB80+CB75+CB69+CB63+CB56+CB48+CB42+CB30+CB24+CB18+CB11+CB6+CB108</f>
        <v>2470168.4</v>
      </c>
      <c r="CC143" s="16">
        <f t="shared" si="787"/>
        <v>0.25628097787277609</v>
      </c>
      <c r="CD143" s="16">
        <f t="shared" si="715"/>
        <v>0.68225998680899658</v>
      </c>
      <c r="CE143" s="30">
        <f>CE138+CE131+CE122+CE115+CE108+CE101+CE96+CE90+CE84+CE80+CE75+CE69+CE63+CE56+CE48+CE42+CE30+CE24+CE18+CE11+CE6</f>
        <v>12217597.07</v>
      </c>
      <c r="CF143" s="30">
        <f>CF138+CF131+CF122+CF115+CF108+CF101+CF96+CF90+CF84+CF80+CF75+CF69+CF63+CF56+CF48+CF42+CF30+CF24+CF18+CF11+CF6</f>
        <v>3351208.1799999997</v>
      </c>
      <c r="CG143" s="42">
        <f>CG138+CG131+CG122+CG115+CG101+CG96+CG90+CG84+CG80+CG75+CG69+CG63+CG56+CG48+CG42+CG30+CG24+CG18+CG11+CG6+CG108</f>
        <v>4609381.8899999997</v>
      </c>
      <c r="CH143" s="16">
        <f t="shared" si="716"/>
        <v>0.27429355877423772</v>
      </c>
      <c r="CI143" s="16">
        <f t="shared" si="717"/>
        <v>0.72704068787843479</v>
      </c>
      <c r="CJ143" s="42">
        <f>CJ6+CJ11+CJ18+CJ24+CJ30+CJ42+CJ48+CJ56+CJ63+CJ69+CJ75+CJ80+CJ84+CJ90+CJ96+CJ101+CJ108+CJ115+CJ122+CJ131+CJ138</f>
        <v>5085418</v>
      </c>
      <c r="CK143" s="42">
        <f>CK6+CK11+CK18+CK24+CK30+CK42+CK48+CK56+CK63+CK69+CK75+CK80+CK84+CK90+CK96+CK101+CK108+CK115+CK122+CK131+CK138</f>
        <v>1353171.72</v>
      </c>
      <c r="CL143" s="17">
        <f>CL6+CL11+CL18+CL24+CL30+CL42+CL48+CL56+CL63+CL69+CL75+CL80+CL84+CL90+CL96+CL101+CL108+CL115+CL122+CL131+CL138</f>
        <v>2779832.1399999997</v>
      </c>
      <c r="CM143" s="16">
        <f t="shared" si="718"/>
        <v>0.26608859291409281</v>
      </c>
      <c r="CN143" s="16">
        <f t="shared" si="719"/>
        <v>0.48678180978222668</v>
      </c>
      <c r="CO143" s="42">
        <f>CO6+CO11+CO18+CO24+CO30+CO42+CO48+CO56+CO63+CO69+CO75+CO80+CO84+CO90+CO96+CO101+CO108+CO115+CO122+CO131+CO138</f>
        <v>7132179.0700000003</v>
      </c>
      <c r="CP143" s="42">
        <f>CP6+CP11+CP18+CP24+CP30+CP42+CP48+CP56+CP63+CP69+CP75+CP80+CP84+CP90+CP96+CP101+CP108+CP115+CP122+CP131+CP138</f>
        <v>1998036.4600000002</v>
      </c>
      <c r="CQ143" s="17">
        <f>CQ6+CQ11+CQ18+CQ24+CQ30+CQ42+CQ48+CQ56+CQ63+CQ69+CQ75+CQ80+CQ84+CQ90+CQ96+CQ101+CQ108+CQ115+CQ122+CQ131+CQ138</f>
        <v>1829549.75</v>
      </c>
      <c r="CR143" s="16">
        <f t="shared" si="720"/>
        <v>0.28014389997642053</v>
      </c>
      <c r="CS143" s="16">
        <f t="shared" si="721"/>
        <v>1.0920918985668469</v>
      </c>
      <c r="CT143" s="42">
        <f>CT6+CT11+CT18+CT24+CT30+CT42+CT48+CT56+CT63+CT69+CT75+CT80+CT84+CT90+CT96+CT101+CT108+CT115+CT122+CT131+CT138</f>
        <v>270500</v>
      </c>
      <c r="CU143" s="42">
        <f>CU6+CU11+CU18+CU24+CU30+CU42+CU48+CU56+CU63+CU69+CU75+CU80+CU84+CU90+CU96+CU101+CU108+CU115+CU122+CU131+CU138</f>
        <v>92163.56</v>
      </c>
      <c r="CV143" s="17">
        <f>CV6+CV11+CV18+CV24+CV30+CV42+CV48+CV56+CV63+CV69+CV75+CV80+CV84+CV90+CV96+CV101+CV108+CV115+CV122+CV131+CV138</f>
        <v>181936.38999999998</v>
      </c>
      <c r="CW143" s="43">
        <f t="shared" si="784"/>
        <v>0.34071556377079482</v>
      </c>
      <c r="CX143" s="43">
        <f t="shared" si="785"/>
        <v>0.50657023589398475</v>
      </c>
      <c r="CY143" s="42">
        <f>CY6+CY11+CY18+CY24+CY30+CY42+CY48+CY56+CY63+CY69+CY75+CY80+CY84+CY90+CY96+CY101+CY108+CY115+CY122+CY131+CY138</f>
        <v>500000</v>
      </c>
      <c r="CZ143" s="42">
        <f>CZ6+CZ11+CZ18+CZ24+CZ30+CZ42+CZ48+CZ56+CZ63+CZ69+CZ75+CZ80+CZ84+CZ90+CZ96+CZ101+CZ108+CZ115+CZ122+CZ131+CZ138</f>
        <v>377017.14</v>
      </c>
      <c r="DA143" s="42">
        <f>DA138+DA131+DA122+DA115+DA101+DA96+DA90+DA84+DA80+DA75+DA69+DA63+DA56+DA48+DA42+DA30+DA24+DA18+DA11+DA6+DA108</f>
        <v>288933.71999999997</v>
      </c>
      <c r="DB143" s="16">
        <f t="shared" si="698"/>
        <v>0.75403428000000006</v>
      </c>
      <c r="DC143" s="16">
        <f t="shared" si="722"/>
        <v>1.3048568370628393</v>
      </c>
      <c r="DD143" s="42">
        <f>DD6+DD11+DD18+DD24+DD30+DD42+DD48+DD56+DD63+DD69+DD75+DD80+DD84+DD90+DD96+DD101+DD108+DD115+DD122+DD131+DD138</f>
        <v>580235.29</v>
      </c>
      <c r="DE143" s="42">
        <f>DE6+DE11+DE18+DE24+DE30+DE42+DE48+DE56+DE63+DE69+DE75+DE80+DE84+DE90+DE96+DE101+DE108+DE115+DE122+DE131+DE138</f>
        <v>909054.29</v>
      </c>
      <c r="DF143" s="42">
        <f>DF138+DF131+DF122+DF115+DF101+DF96+DF90+DF84+DF80+DF75+DF69+DF63+DF56+DF48+DF42+DF30+DF24+DF18+DF11+DF6+DF108</f>
        <v>1230528.0000000002</v>
      </c>
      <c r="DG143" s="16">
        <f t="shared" si="699"/>
        <v>1.5666994160248335</v>
      </c>
      <c r="DH143" s="16">
        <f>IF(DE143&lt;=0," ",IF(DE143/DF143*100&gt;200,"св.200",DE143/DF143))</f>
        <v>0.73875140590055643</v>
      </c>
      <c r="DI143" s="42">
        <f>DI6+DI11+DI18+DI24+DI30+DI42+DI48+DI56+DI63+DI69+DI75+DI80+DI84+DI90+DI96+DI101+DI108+DI115+DI122+DI131+DI138</f>
        <v>1058913.8500000001</v>
      </c>
      <c r="DJ143" s="42">
        <f>DJ6+DJ11+DJ18+DJ24+DJ30+DJ42+DJ48+DJ56+DJ63+DJ69+DJ75+DJ80+DJ84+DJ90+DJ96+DJ101+DJ108+DJ115+DJ122+DJ131+DJ138</f>
        <v>-241680.57</v>
      </c>
      <c r="DK143" s="16">
        <f t="shared" si="724"/>
        <v>-4.3814604128085266</v>
      </c>
      <c r="DL143" s="42">
        <f>DL6+DL11+DL18+DL24+DL30+DL42+DL48+DL56+DL63+DL69+DL75+DL80+DL84+DL90+DL96+DL101+DL108+DL115+DL122+DL131+DL138</f>
        <v>2697079.21</v>
      </c>
      <c r="DM143" s="42">
        <f>DM6+DM11+DM18+DM24+DM30+DM42+DM48+DM56+DM63+DM69+DM75+DM80+DM84+DM90+DM96+DM101+DM108+DM115+DM122+DM131+DM138</f>
        <v>372566.67999999993</v>
      </c>
      <c r="DN143" s="42">
        <f>DN138+DN131+DN122+DN115+DN101+DN96+DN90+DN84+DN80+DN75+DN69+DN63+DN56+DN48+DN42+DN30+DN24+DN18+DN11+DN6+DN108</f>
        <v>1994344.07</v>
      </c>
      <c r="DO143" s="16">
        <f t="shared" si="700"/>
        <v>0.13813709238446872</v>
      </c>
      <c r="DP143" s="16">
        <f t="shared" si="734"/>
        <v>0.18681163677037932</v>
      </c>
    </row>
    <row r="144" spans="1:120" s="63" customFormat="1" ht="15.75" x14ac:dyDescent="0.25">
      <c r="A144" s="62"/>
      <c r="B144" s="32"/>
      <c r="C144" s="32"/>
      <c r="D144" s="32"/>
      <c r="E144" s="32"/>
      <c r="F144" s="35"/>
      <c r="G144" s="35"/>
      <c r="H144" s="32"/>
      <c r="I144" s="32"/>
      <c r="J144" s="32"/>
      <c r="K144" s="35"/>
      <c r="L144" s="35"/>
      <c r="M144" s="32"/>
      <c r="N144" s="32"/>
      <c r="O144" s="32"/>
      <c r="P144" s="35"/>
      <c r="Q144" s="35"/>
      <c r="R144" s="32"/>
      <c r="S144" s="32"/>
      <c r="T144" s="32"/>
      <c r="U144" s="35"/>
      <c r="V144" s="35"/>
      <c r="W144" s="32"/>
      <c r="X144" s="32"/>
      <c r="Y144" s="32"/>
      <c r="Z144" s="35"/>
      <c r="AA144" s="35"/>
      <c r="AB144" s="32"/>
      <c r="AC144" s="32"/>
      <c r="AD144" s="32"/>
      <c r="AE144" s="35"/>
      <c r="AF144" s="35"/>
      <c r="AG144" s="32"/>
      <c r="AH144" s="32"/>
      <c r="AI144" s="32"/>
      <c r="AJ144" s="35"/>
      <c r="AK144" s="35"/>
      <c r="AL144" s="32"/>
      <c r="AM144" s="32"/>
      <c r="AN144" s="32"/>
      <c r="AO144" s="35"/>
      <c r="AP144" s="35"/>
      <c r="AQ144" s="32"/>
      <c r="AR144" s="32"/>
      <c r="AS144" s="32"/>
      <c r="AT144" s="35"/>
      <c r="AU144" s="35"/>
      <c r="AV144" s="32"/>
      <c r="AW144" s="32"/>
      <c r="AX144" s="32"/>
      <c r="AY144" s="35"/>
      <c r="AZ144" s="35"/>
      <c r="BA144" s="32"/>
      <c r="BB144" s="32"/>
      <c r="BC144" s="32"/>
      <c r="BD144" s="35"/>
      <c r="BE144" s="35"/>
      <c r="BF144" s="32"/>
      <c r="BG144" s="32"/>
      <c r="BH144" s="32"/>
      <c r="BI144" s="35"/>
      <c r="BJ144" s="35"/>
      <c r="BK144" s="32"/>
      <c r="BL144" s="32"/>
      <c r="BM144" s="32"/>
      <c r="BN144" s="35"/>
      <c r="BO144" s="35"/>
      <c r="BP144" s="32"/>
      <c r="BQ144" s="32"/>
      <c r="BR144" s="32"/>
      <c r="BS144" s="35"/>
      <c r="BT144" s="35"/>
      <c r="BU144" s="32"/>
      <c r="BV144" s="32"/>
      <c r="BW144" s="32"/>
      <c r="BX144" s="35"/>
      <c r="BY144" s="35"/>
      <c r="BZ144" s="32"/>
      <c r="CA144" s="32"/>
      <c r="CB144" s="32"/>
      <c r="CC144" s="35"/>
      <c r="CD144" s="35"/>
      <c r="CE144" s="32"/>
      <c r="CF144" s="32"/>
      <c r="CG144" s="32"/>
      <c r="CH144" s="35"/>
      <c r="CI144" s="35"/>
      <c r="CJ144" s="32"/>
      <c r="CK144" s="32"/>
      <c r="CL144" s="32"/>
      <c r="CM144" s="35"/>
      <c r="CN144" s="35"/>
      <c r="CO144" s="32"/>
      <c r="CP144" s="32"/>
      <c r="CQ144" s="32"/>
      <c r="CR144" s="35"/>
      <c r="CS144" s="35"/>
      <c r="CT144" s="32"/>
      <c r="CU144" s="32"/>
      <c r="CV144" s="35"/>
      <c r="CW144" s="44" t="str">
        <f t="shared" si="784"/>
        <v xml:space="preserve"> </v>
      </c>
      <c r="CX144" s="44" t="str">
        <f t="shared" si="785"/>
        <v xml:space="preserve"> </v>
      </c>
      <c r="CY144" s="32"/>
      <c r="CZ144" s="32"/>
      <c r="DA144" s="32"/>
      <c r="DB144" s="35"/>
      <c r="DC144" s="35"/>
      <c r="DD144" s="32"/>
      <c r="DE144" s="32"/>
      <c r="DF144" s="32"/>
      <c r="DG144" s="35"/>
      <c r="DH144" s="35"/>
      <c r="DI144" s="32"/>
      <c r="DJ144" s="32"/>
      <c r="DK144" s="35"/>
      <c r="DL144" s="32"/>
      <c r="DM144" s="32"/>
      <c r="DN144" s="32"/>
      <c r="DO144" s="35"/>
      <c r="DP144" s="35"/>
    </row>
    <row r="145" spans="1:120" s="28" customFormat="1" ht="15.75" x14ac:dyDescent="0.25">
      <c r="A145" s="40"/>
      <c r="B145" s="69" t="s">
        <v>163</v>
      </c>
      <c r="C145" s="48">
        <f>C7+C12+C13+C14+C19+C20+C25+C43+C49+C57+C64+C70+C76+C81+C85+C86+C91+C97+C102+C109+C116+C123+C132+C139</f>
        <v>891286701.88000011</v>
      </c>
      <c r="D145" s="48">
        <f>D7+D12+D13+D14+D19+D20+D25+D43+D49+D57+D64+D70+D76+D81+D85+D86+D91+D97+D102+D109+D116+D123+D132+D139</f>
        <v>396279544.01999998</v>
      </c>
      <c r="E145" s="48">
        <f>E7+E12+E13+E14+E19+E20+E25+E43+E49+E57+E64+E70+E76+E81+E85+E86+E91+E97+E102+E109+E116+E123+E132+E139</f>
        <v>411988138.09999996</v>
      </c>
      <c r="F145" s="51">
        <f>IF(D145&lt;=0," ",IF(D145/C145*100&gt;200,"СВ.200",D145/C145))</f>
        <v>0.4446151201225414</v>
      </c>
      <c r="G145" s="51">
        <f t="shared" si="701"/>
        <v>0.96187124670034285</v>
      </c>
      <c r="H145" s="48">
        <f>H7+H12+H13+H14+H19+H20+H25+H43+H49+H57+H64+H70+H76+H81+H85+H86+H91+H97+H102+H109+H116+H123+H132+H139</f>
        <v>846537353.24000001</v>
      </c>
      <c r="I145" s="48">
        <f>I7+I12+I13+I14+I19+I20+I25+I43+I49+I57+I64+I70+I76+I81+I85+I86+I91+I97+I102+I109+I116+I123+I132+I139</f>
        <v>378470468.01999998</v>
      </c>
      <c r="J145" s="48">
        <f>J7+J12+J13+J14+J19+J20+J25+J43+J49+J57+J64+J70+J76+J81+J85+J86+J91+J97+J102+J109+J116+J123+J132+J139</f>
        <v>388894123.54000002</v>
      </c>
      <c r="K145" s="51">
        <f t="shared" ref="K145" si="843">IF(I145&lt;=0," ",IF(I145/H145*100&gt;200,"СВ.200",I145/H145))</f>
        <v>0.44708064750061965</v>
      </c>
      <c r="L145" s="51">
        <f t="shared" ref="L145" si="844">IF(J145=0," ",IF(I145/J145*100&gt;200,"св.200",I145/J145))</f>
        <v>0.9731966751641391</v>
      </c>
      <c r="M145" s="48">
        <f>M7+M12+M13+M14+M19+M20+M25+M43+M49+M57+M64+M70+M76+M81+M85+M86+M91+M97+M102+M109+M116+M123+M132+M139</f>
        <v>707758932.38</v>
      </c>
      <c r="N145" s="48">
        <f>N7+N12+N13+N14+N19+N20+N25+N43+N49+N57+N64+N70+N76+N81+N85+N86+N91+N97+N102+N109+N116+N123+N132+N139</f>
        <v>330837555.49999994</v>
      </c>
      <c r="O145" s="48">
        <f>O7+O12+O13+O14+O19+O20+O25+O43+O49+O57+O64+O70+O76+O81+O85+O86+O91+O97+O102+O109+O116+O123+O132+O139</f>
        <v>332483051.97000003</v>
      </c>
      <c r="P145" s="51">
        <f t="shared" ref="P145" si="845">IF(N145&lt;=0," ",IF(M145&lt;=0," ",IF(N145/M145*100&gt;200,"СВ.200",N145/M145)))</f>
        <v>0.46744384332598049</v>
      </c>
      <c r="Q145" s="51">
        <f t="shared" ref="Q145" si="846">IF(O145=0," ",IF(N145/O145*100&gt;200,"св.200",N145/O145))</f>
        <v>0.99505088617224147</v>
      </c>
      <c r="R145" s="48">
        <f>R7+R12+R13+R14+R19+R20+R25+R43+R49+R57+R64+R70+R76+R81+R85+R86+R91+R97+R102+R109+R116+R123+R132+R139</f>
        <v>35049198.960000001</v>
      </c>
      <c r="S145" s="48">
        <f>S7+S12+S13+S14+S19+S20+S25+S43+S49+S57+S64+S70+S76+S81+S85+S86+S91+S97+S102+S109+S116+S123+S132+S139</f>
        <v>14749727.270000001</v>
      </c>
      <c r="T145" s="48">
        <f>T7+T12+T13+T14+T19+T20+T25+T43+T49+T57+T64+T70+T76+T81+T85+T86+T91+T97+T102+T109+T116+T123+T132+T139</f>
        <v>16205000.439999999</v>
      </c>
      <c r="U145" s="51">
        <f t="shared" ref="U145" si="847">IF(S145&lt;=0," ",IF(R145&lt;=0," ",IF(S145/R145*100&gt;200,"СВ.200",S145/R145)))</f>
        <v>0.42082922599267303</v>
      </c>
      <c r="V145" s="51">
        <f t="shared" ref="V145" si="848">IF(T145=0," ",IF(S145/T145*100&gt;200,"св.200",S145/T145))</f>
        <v>0.9101960425494442</v>
      </c>
      <c r="W145" s="48">
        <f>W7+W12+W13+W14+W19+W20+W25+W43+W49+W57+W64+W70+W76+W81+W85+W86+W91+W97+W102+W109+W116+W123+W132+W139</f>
        <v>639542.5</v>
      </c>
      <c r="X145" s="48">
        <f>X7+X12+X13+X14+X19+X20+X25+X43+X49+X57+X64+X70+X76+X81+X85+X86+X91+X97+X102+X109+X116+X123+X132+X139</f>
        <v>1034370.22</v>
      </c>
      <c r="Y145" s="48">
        <f>Y7+Y12+Y13+Y14+Y19+Y20+Y25+Y43+Y49+Y57+Y64+Y70+Y76+Y81+Y85+Y86+Y91+Y97+Y102+Y109+Y116+Y123+Y132+Y139</f>
        <v>444158.40000000008</v>
      </c>
      <c r="Z145" s="51">
        <f t="shared" ref="Z145" si="849">IF(X145&lt;=0," ",IF(W145&lt;=0," ",IF(X145/W145*100&gt;200,"СВ.200",X145/W145)))</f>
        <v>1.6173596281717009</v>
      </c>
      <c r="AA145" s="51" t="str">
        <f t="shared" ref="AA145" si="850">IF(Y145=0," ",IF(X145/Y145*100&gt;200,"св.200",X145/Y145))</f>
        <v>св.200</v>
      </c>
      <c r="AB145" s="48">
        <f>AB7+AB12+AB13+AB14+AB19+AB20+AB25+AB43+AB49+AB57+AB64+AB70+AB76+AB81+AB85+AB86+AB91+AB97+AB102+AB109+AB116+AB123+AB132+AB139</f>
        <v>28082500</v>
      </c>
      <c r="AC145" s="48">
        <f>AC7+AC12+AC13+AC14+AC19+AC20+AC25+AC43+AC49+AC57+AC64+AC70+AC76+AC81+AC85+AC86+AC91+AC97+AC102+AC109+AC116+AC123+AC132+AC139</f>
        <v>3016174.3300000005</v>
      </c>
      <c r="AD145" s="48">
        <f>AD7+AD12+AD13+AD14+AD19+AD20+AD25+AD43+AD49+AD57+AD64+AD70+AD76+AD81+AD85+AD86+AD91+AD97+AD102+AD109+AD116+AD123+AD132+AD139</f>
        <v>2875641.9599999995</v>
      </c>
      <c r="AE145" s="51">
        <f t="shared" ref="AE145" si="851">IF(AC145&lt;=0," ",IF(AB145&lt;=0," ",IF(AC145/AB145*100&gt;200,"СВ.200",AC145/AB145)))</f>
        <v>0.10740405341404792</v>
      </c>
      <c r="AF145" s="51">
        <f t="shared" ref="AF145" si="852">IF(AD145=0," ",IF(AC145/AD145*100&gt;200,"св.200",AC145/AD145))</f>
        <v>1.0488699121638916</v>
      </c>
      <c r="AG145" s="48">
        <f>AG7+AG12+AG13+AG14+AG19+AG20+AG25+AG43+AG49+AG57+AG64+AG70+AG76+AG81+AG85+AG86+AG91+AG97+AG102+AG109+AG116+AG123+AG132+AG139</f>
        <v>74996879.400000006</v>
      </c>
      <c r="AH145" s="48">
        <f>AH7+AH12+AH13+AH14+AH19+AH20+AH25+AH43+AH49+AH57+AH64+AH70+AH76+AH81+AH85+AH86+AH91+AH97+AH102+AH109+AH116+AH123+AH132+AH139</f>
        <v>28826115.700000003</v>
      </c>
      <c r="AI145" s="48">
        <f>AI7+AI12+AI13+AI14+AI19+AI20+AI25+AI43+AI49+AI57+AI64+AI70+AI76+AI81+AI85+AI86+AI91+AI97+AI102+AI109+AI116+AI123+AI132+AI139</f>
        <v>36903505.119999997</v>
      </c>
      <c r="AJ145" s="51">
        <f t="shared" ref="AJ145" si="853">IF(AH145&lt;=0," ",IF(AG145&lt;=0," ",IF(AH145/AG145*100&gt;200,"СВ.200",AH145/AG145)))</f>
        <v>0.38436420195904847</v>
      </c>
      <c r="AK145" s="51">
        <f t="shared" ref="AK145" si="854">IF(AI145=0," ",IF(AH145/AI145*100&gt;200,"св.200",AH145/AI145))</f>
        <v>0.78112134894139307</v>
      </c>
      <c r="AL145" s="48">
        <f>AL7+AL12+AL13+AL14+AL19+AL20+AL25+AL43+AL49+AL57+AL64+AL70+AL76+AL81+AL85+AL86+AL91+AL97+AL102+AL109+AL116+AL123+AL132+AL139</f>
        <v>10300</v>
      </c>
      <c r="AM145" s="48">
        <f>AM7+AM12+AM13+AM14+AM19+AM20+AM25+AM43+AM49+AM57+AM64+AM70+AM76+AM81+AM85+AM86+AM91+AM97+AM102+AM109+AM116+AM123+AM132+AM139</f>
        <v>6525</v>
      </c>
      <c r="AN145" s="48">
        <f>AN7+AN12+AN13+AN14+AN19+AN20+AN25+AN43+AN49+AN57+AN64+AN70+AN76+AN81+AN85+AN86+AN91+AN97+AN102+AN109+AN116+AN123+AN132+AN139</f>
        <v>3550</v>
      </c>
      <c r="AO145" s="51">
        <f t="shared" ref="AO145" si="855">IF(AM145&lt;=0," ",IF(AL145&lt;=0," ",IF(AM145/AL145*100&gt;200,"СВ.200",AM145/AL145)))</f>
        <v>0.63349514563106801</v>
      </c>
      <c r="AP145" s="51">
        <f t="shared" ref="AP145" si="856">IF(AN145=0," ",IF(AM145/AN145*100&gt;200,"св.200",AM145/AN145))</f>
        <v>1.8380281690140845</v>
      </c>
      <c r="AQ145" s="48">
        <f>AQ7+AQ12+AQ13+AQ14+AQ19+AQ20+AQ25+AQ43+AQ49+AQ57+AQ64+AQ70+AQ76+AQ81+AQ85+AQ86+AQ91+AQ97+AQ102+AQ109+AQ116+AQ123+AQ132+AQ139</f>
        <v>44749348.640000008</v>
      </c>
      <c r="AR145" s="48">
        <f>AR7+AR12+AR13+AR14+AR19+AR20+AR25+AR43+AR49+AR57+AR64+AR70+AR76+AR81+AR85+AR86+AR91+AR97+AR102+AR109+AR116+AR123+AR132+AR139</f>
        <v>17809076</v>
      </c>
      <c r="AS145" s="48">
        <f>AS7+AS12+AS13+AS14+AS19+AS20+AS25+AS43+AS49+AS57+AS64+AS70+AS76+AS81+AS85+AS86+AS91+AS97+AS102+AS109+AS116+AS123+AS132+AS139</f>
        <v>23094014.560000002</v>
      </c>
      <c r="AT145" s="51">
        <f t="shared" ref="AT145" si="857">IF(AR145&lt;=0," ",IF(AQ145&lt;=0," ",IF(AR145/AQ145*100&gt;200,"СВ.200",AR145/AQ145)))</f>
        <v>0.39797397149331998</v>
      </c>
      <c r="AU145" s="51">
        <f t="shared" ref="AU145" si="858">IF(AS145=0," ",IF(AR145/AS145*100&gt;200,"св.200",AR145/AS145))</f>
        <v>0.77115548506002152</v>
      </c>
      <c r="AV145" s="48">
        <f>AV7+AV12+AV13+AV14+AV19+AV20+AV25+AV43+AV49+AV57+AV64+AV70+AV76+AV81+AV85+AV86+AV91+AV97+AV102+AV109+AV116+AV123+AV132+AV139</f>
        <v>15218230.129999999</v>
      </c>
      <c r="AW145" s="48">
        <f>AW7+AW12+AW13+AW14+AW19+AW20+AW25+AW43+AW49+AW57+AW64+AW70+AW76+AW81+AW85+AW86+AW91+AW97+AW102+AW109+AW116+AW123+AW132+AW139</f>
        <v>5631830.6700000009</v>
      </c>
      <c r="AX145" s="48">
        <f>AX7+AX12+AX13+AX14+AX19+AX20+AX25+AX43+AX49+AX57+AX64+AX70+AX76+AX81+AX85+AX86+AX91+AX97+AX102+AX109+AX116+AX123+AX132+AX139</f>
        <v>5968602.379999999</v>
      </c>
      <c r="AY145" s="51">
        <f t="shared" ref="AY145" si="859">IF(AW145&lt;=0," ",IF(AV145&lt;=0," ",IF(AW145/AV145*100&gt;200,"СВ.200",AW145/AV145)))</f>
        <v>0.37007133036435436</v>
      </c>
      <c r="AZ145" s="51">
        <f t="shared" ref="AZ145" si="860">IF(AX145=0," ",IF(AW145/AX145*100&gt;200,"св.200",AW145/AX145))</f>
        <v>0.94357611907127947</v>
      </c>
      <c r="BA145" s="48">
        <f>BA7+BA12+BA13+BA14+BA19+BA20+BA25+BA43+BA49+BA57+BA64+BA70+BA76+BA81+BA85+BA86+BA91+BA97+BA102+BA109+BA116+BA123+BA132+BA139</f>
        <v>263435.06</v>
      </c>
      <c r="BB145" s="48">
        <f>BB7+BB12+BB13+BB14+BB19+BB20+BB25+BB43+BB49+BB57+BB64+BB70+BB76+BB81+BB85+BB86+BB91+BB97+BB102+BB109+BB116+BB123+BB132+BB139</f>
        <v>94138.21</v>
      </c>
      <c r="BC145" s="48">
        <f>BC7+BC12+BC13+BC14+BC19+BC20+BC25+BC43+BC49+BC57+BC64+BC70+BC76+BC81+BC85+BC86+BC91+BC97+BC102+BC109+BC116+BC123+BC132+BC139</f>
        <v>153873.83000000002</v>
      </c>
      <c r="BD145" s="51">
        <f t="shared" ref="BD145" si="861">IF(BB145&lt;=0," ",IF(BA145&lt;=0," ",IF(BB145/BA145*100&gt;200,"СВ.200",BB145/BA145)))</f>
        <v>0.35734882820836378</v>
      </c>
      <c r="BE145" s="51">
        <f t="shared" ref="BE145" si="862">IF(BC145=0," ",IF(BB145/BC145*100&gt;200,"св.200",BB145/BC145))</f>
        <v>0.6117883073424506</v>
      </c>
      <c r="BF145" s="48">
        <f>BF7+BF12+BF13+BF14+BF19+BF20+BF25+BF43+BF49+BF57+BF64+BF70+BF76+BF81+BF85+BF86+BF91+BF97+BF102+BF109+BF116+BF123+BF132+BF139</f>
        <v>3445746.1799999997</v>
      </c>
      <c r="BG145" s="48">
        <f>BG7+BG12+BG13+BG14+BG19+BG20+BG25+BG43+BG49+BG57+BG64+BG70+BG76+BG81+BG85+BG86+BG91+BG97+BG102+BG109+BG116+BG123+BG132+BG139</f>
        <v>892256.59000000008</v>
      </c>
      <c r="BH145" s="48">
        <f>BH7+BH12+BH13+BH14+BH19+BH20+BH25+BH43+BH49+BH57+BH64+BH70+BH76+BH81+BH85+BH86+BH91+BH97+BH102+BH109+BH116+BH123+BH132+BH139</f>
        <v>2621656.79</v>
      </c>
      <c r="BI145" s="51">
        <f t="shared" ref="BI145" si="863">IF(BG145&lt;=0," ",IF(BF145&lt;=0," ",IF(BG145/BF145*100&gt;200,"СВ.200",BG145/BF145)))</f>
        <v>0.25894437471305565</v>
      </c>
      <c r="BJ145" s="51">
        <f t="shared" ref="BJ145" si="864">IF(BH145=0," ",IF(BG145/BH145*100&gt;200,"св.200",BG145/BH145))</f>
        <v>0.3403407316332967</v>
      </c>
      <c r="BK145" s="48">
        <f>BK7+BK12+BK13+BK14+BK19+BK20+BK25+BK43+BK49+BK57+BK64+BK70+BK76+BK81+BK85+BK86+BK91+BK97+BK102+BK109+BK116+BK123+BK132+BK139</f>
        <v>1084613</v>
      </c>
      <c r="BL145" s="48">
        <f>BL7+BL12+BL13+BL14+BL19+BL20+BL25+BL43+BL49+BL57+BL64+BL70+BL76+BL81+BL85+BL86+BL91+BL97+BL102+BL109+BL116+BL123+BL132+BL139</f>
        <v>474920.56</v>
      </c>
      <c r="BM145" s="48">
        <f>BM7+BM12+BM13+BM14+BM19+BM20+BM25+BM43+BM49+BM57+BM64+BM70+BM76+BM81+BM85+BM86+BM91+BM97+BM102+BM109+BM116+BM123+BM132+BM139</f>
        <v>448487.41</v>
      </c>
      <c r="BN145" s="51">
        <f t="shared" ref="BN145" si="865">IF(BL145&lt;=0," ",IF(BK145&lt;=0," ",IF(BL145/BK145*100&gt;200,"СВ.200",BL145/BK145)))</f>
        <v>0.43787098255322404</v>
      </c>
      <c r="BO145" s="51">
        <f t="shared" ref="BO145" si="866">IF(BM145=0," ",IF(BL145/BM145*100&gt;200,"св.200",BL145/BM145))</f>
        <v>1.0589384437792804</v>
      </c>
      <c r="BP145" s="48">
        <f>BP7+BP12+BP13+BP14+BP19+BP20+BP25+BP43+BP49+BP57+BP64+BP70+BP76+BP81+BP85+BP86+BP91+BP97+BP102+BP109+BP116+BP123+BP132+BP139</f>
        <v>8022891.6699999999</v>
      </c>
      <c r="BQ145" s="48">
        <f>BQ7+BQ12+BQ13+BQ14+BQ19+BQ20+BQ25+BQ43+BQ49+BQ57+BQ64+BQ70+BQ76+BQ81+BQ85+BQ86+BQ91+BQ97+BQ102+BQ109+BQ116+BQ123+BQ132+BQ139</f>
        <v>4256114</v>
      </c>
      <c r="BR145" s="48">
        <f>BR7+BR12+BR13+BR14+BR19+BR20+BR25+BR43+BR49+BR57+BR64+BR70+BR76+BR81+BR85+BR86+BR91+BR97+BR102+BR109+BR116+BR123+BR132+BR139</f>
        <v>3923227.87</v>
      </c>
      <c r="BS145" s="51">
        <f t="shared" ref="BS145" si="867">IF(BQ145&lt;=0," ",IF(BP145&lt;=0," ",IF(BQ145/BP145*100&gt;200,"СВ.200",BQ145/BP145)))</f>
        <v>0.53049625684401147</v>
      </c>
      <c r="BT145" s="51">
        <f t="shared" ref="BT145" si="868">IF(BR145=0," ",IF(BQ145/BR145*100&gt;200,"св.200",BQ145/BR145))</f>
        <v>1.0848500625073303</v>
      </c>
      <c r="BU145" s="48">
        <f>BU7+BU12+BU13+BU14+BU19+BU20+BU25+BU43+BU49+BU57+BU64+BU70+BU76+BU81+BU85+BU86+BU91+BU97+BU102+BU109+BU116+BU123+BU132+BU139</f>
        <v>4825717.05</v>
      </c>
      <c r="BV145" s="48">
        <f>BV7+BV12+BV13+BV14+BV19+BV20+BV25+BV43+BV49+BV57+BV64+BV70+BV76+BV81+BV85+BV86+BV91+BV97+BV102+BV109+BV116+BV123+BV132+BV139</f>
        <v>2488830.2600000002</v>
      </c>
      <c r="BW145" s="48">
        <f>BW7+BW12+BW13+BW14+BW19+BW20+BW25+BW43+BW49+BW57+BW64+BW70+BW76+BW81+BW85+BW86+BW91+BW97+BW102+BW109+BW116+BW123+BW132+BW139</f>
        <v>3570774.74</v>
      </c>
      <c r="BX145" s="51">
        <f t="shared" ref="BX145" si="869">IF(BV145&lt;=0," ",IF(BU145&lt;=0," ",IF(BV145/BU145*100&gt;200,"СВ.200",BV145/BU145)))</f>
        <v>0.51574309770192606</v>
      </c>
      <c r="BY145" s="51">
        <f t="shared" ref="BY145" si="870">IF(BW145=0," ",IF(BV145/BW145*100&gt;200,"св.200",BV145/BW145))</f>
        <v>0.69700007455524904</v>
      </c>
      <c r="BZ145" s="48">
        <f>BZ7+BZ12+BZ13+BZ14+BZ19+BZ20+BZ25+BZ43+BZ49+BZ57+BZ64+BZ70+BZ76+BZ81+BZ85+BZ86+BZ91+BZ97+BZ102+BZ109+BZ116+BZ123+BZ132+BZ139</f>
        <v>3092429.8200000003</v>
      </c>
      <c r="CA145" s="48">
        <f>CA7+CA12+CA13+CA14+CA19+CA20+CA25+CA43+CA49+CA57+CA64+CA70+CA76+CA81+CA85+CA86+CA91+CA97+CA102+CA109+CA116+CA123+CA132+CA139</f>
        <v>309677.06</v>
      </c>
      <c r="CB145" s="48">
        <f>CB7+CB12+CB13+CB14+CB19+CB20+CB25+CB43+CB49+CB57+CB64+CB70+CB76+CB81+CB85+CB86+CB91+CB97+CB102+CB109+CB116+CB123+CB132+CB139</f>
        <v>569731.47</v>
      </c>
      <c r="CC145" s="51">
        <f t="shared" ref="CC145" si="871">IF(CA145&lt;=0," ",IF(BZ145&lt;=0," ",IF(CA145/BZ145*100&gt;200,"СВ.200",CA145/BZ145)))</f>
        <v>0.10014036793889149</v>
      </c>
      <c r="CD145" s="51">
        <f t="shared" ref="CD145" si="872">IF(CB145=0," ",IF(CA145/CB145*100&gt;200,"св.200",CA145/CB145))</f>
        <v>0.54354915658775182</v>
      </c>
      <c r="CE145" s="48">
        <f>CE7+CE12+CE13+CE14+CE19+CE20+CE25+CE43+CE49+CE57+CE64+CE70+CE76+CE81+CE85+CE86+CE91+CE97+CE102+CE109+CE116+CE123+CE132+CE139</f>
        <v>5097918</v>
      </c>
      <c r="CF145" s="48">
        <f>CF7+CF12+CF13+CF14+CF19+CF20+CF25+CF43+CF49+CF57+CF64+CF70+CF76+CF81+CF85+CF86+CF91+CF97+CF102+CF109+CF116+CF123+CF132+CF139</f>
        <v>1353171.72</v>
      </c>
      <c r="CG145" s="48">
        <f>CG7+CG12+CG13+CG14+CG19+CG20+CG25+CG43+CG49+CG57+CG64+CG70+CG76+CG81+CG85+CG86+CG91+CG97+CG102+CG109+CG116+CG123+CG132+CG139</f>
        <v>2943584.58</v>
      </c>
      <c r="CH145" s="51">
        <f t="shared" ref="CH145" si="873">IF(CF145&lt;=0," ",IF(CE145&lt;=0," ",IF(CF145/CE145*100&gt;200,"СВ.200",CF145/CE145)))</f>
        <v>0.26543614863950343</v>
      </c>
      <c r="CI145" s="51">
        <f t="shared" ref="CI145" si="874">IF(CG145=0," ",IF(CF145/CG145*100&gt;200,"св.200",CF145/CG145))</f>
        <v>0.45970200047725485</v>
      </c>
      <c r="CJ145" s="48">
        <f>CJ7+CJ12+CJ13+CJ14+CJ19+CJ20+CJ25+CJ43+CJ49+CJ57+CJ64+CJ70+CJ76+CJ81+CJ85+CJ86+CJ91+CJ97+CJ102+CJ109+CJ116+CJ123+CJ132+CJ139</f>
        <v>5085418</v>
      </c>
      <c r="CK145" s="48">
        <f>CK7+CK12+CK13+CK14+CK19+CK20+CK25+CK43+CK49+CK57+CK64+CK70+CK76+CK81+CK85+CK86+CK91+CK97+CK102+CK109+CK116+CK123+CK132+CK139</f>
        <v>1353171.72</v>
      </c>
      <c r="CL145" s="48">
        <f>CL7+CL12+CL13+CL14+CL19+CL20+CL25+CL43+CL49+CL57+CL64+CL70+CL76+CL81+CL85+CL86+CL91+CL97+CL102+CL109+CL116+CL123+CL132+CL139</f>
        <v>2779832.1399999997</v>
      </c>
      <c r="CM145" s="51">
        <f t="shared" ref="CM145" si="875">IF(CK145&lt;=0," ",IF(CJ145&lt;=0," ",IF(CK145/CJ145*100&gt;200,"СВ.200",CK145/CJ145)))</f>
        <v>0.26608859291409281</v>
      </c>
      <c r="CN145" s="51">
        <f t="shared" ref="CN145" si="876">IF(CL145=0," ",IF(CK145/CL145*100&gt;200,"св.200",CK145/CL145))</f>
        <v>0.48678180978222668</v>
      </c>
      <c r="CO145" s="48">
        <f>CO7+CO12+CO13+CO14+CO19+CO20+CO25+CO43+CO49+CO57+CO64+CO70+CO76+CO81+CO85+CO86+CO91+CO97+CO102+CO109+CO116+CO123+CO132+CO139</f>
        <v>12500</v>
      </c>
      <c r="CP145" s="48">
        <f>CP7+CP12+CP13+CP14+CP19+CP20+CP25+CP43+CP49+CP57+CP64+CP70+CP76+CP81+CP85+CP86+CP91+CP97+CP102+CP109+CP116+CP123+CP132+CP139</f>
        <v>0</v>
      </c>
      <c r="CQ145" s="48">
        <f>CQ7+CQ12+CQ13+CQ14+CQ19+CQ20+CQ25+CQ43+CQ49+CQ57+CQ64+CQ70+CQ76+CQ81+CQ85+CQ86+CQ91+CQ97+CQ102+CQ109+CQ116+CQ123+CQ132+CQ139</f>
        <v>163752.44</v>
      </c>
      <c r="CR145" s="51" t="str">
        <f t="shared" ref="CR145" si="877">IF(CP145&lt;=0," ",IF(CO145&lt;=0," ",IF(CP145/CO145*100&gt;200,"СВ.200",CP145/CO145)))</f>
        <v xml:space="preserve"> </v>
      </c>
      <c r="CS145" s="51">
        <f t="shared" ref="CS145" si="878">IF(CQ145=0," ",IF(CP145/CQ145*100&gt;200,"св.200",CP145/CQ145))</f>
        <v>0</v>
      </c>
      <c r="CT145" s="48">
        <f>CT7+CT12+CT13+CT14+CT19+CT20+CT25+CT43+CT49+CT57+CT64+CT70+CT76+CT81+CT85+CT86+CT91+CT97+CT102+CT109+CT116+CT123+CT132+CT139</f>
        <v>270500</v>
      </c>
      <c r="CU145" s="48">
        <f>CU7+CU12+CU13+CU14+CU19+CU20+CU25+CU43+CU49+CU57+CU64+CU70+CU76+CU81+CU85+CU86+CU91+CU97+CU102+CU109+CU116+CU123+CU132+CU139</f>
        <v>92163.56</v>
      </c>
      <c r="CV145" s="48">
        <f>CV7+CV12+CV13+CV14+CV19+CV20+CV25+CV43+CV49+CV57+CV64+CV70+CV76+CV81+CV85+CV86+CV91+CV97+CV102+CV109+CV116+CV123+CV132+CV139</f>
        <v>181936.38999999998</v>
      </c>
      <c r="CW145" s="43">
        <f t="shared" si="784"/>
        <v>0.34071556377079482</v>
      </c>
      <c r="CX145" s="43">
        <f t="shared" si="785"/>
        <v>0.50657023589398475</v>
      </c>
      <c r="CY145" s="48">
        <f>CY7+CY12+CY13+CY14+CY19+CY20+CY25+CY43+CY49+CY57+CY64+CY70+CY76+CY81+CY85+CY86+CY91+CY97+CY102+CY109+CY116+CY123+CY132+CY139</f>
        <v>500000</v>
      </c>
      <c r="CZ145" s="48">
        <f>CZ7+CZ12+CZ13+CZ14+CZ19+CZ20+CZ25+CZ43+CZ49+CZ57+CZ64+CZ70+CZ76+CZ81+CZ85+CZ86+CZ91+CZ97+CZ102+CZ109+CZ116+CZ123+CZ132+CZ139</f>
        <v>377017.14</v>
      </c>
      <c r="DA145" s="48">
        <f>DA7+DA12+DA13+DA14+DA19+DA20+DA25+DA43+DA49+DA57+DA64+DA70+DA76+DA81+DA85+DA86+DA91+DA97+DA102+DA109+DA116+DA123+DA132+DA139</f>
        <v>288933.71999999997</v>
      </c>
      <c r="DB145" s="51">
        <f t="shared" ref="DB145" si="879">IF(CZ145&lt;=0," ",IF(CY145&lt;=0," ",IF(CZ145/CY145*100&gt;200,"СВ.200",CZ145/CY145)))</f>
        <v>0.75403428000000006</v>
      </c>
      <c r="DC145" s="51">
        <f t="shared" ref="DC145" si="880">IF(DA145=0," ",IF(CZ145/DA145*100&gt;200,"св.200",CZ145/DA145))</f>
        <v>1.3048568370628393</v>
      </c>
      <c r="DD145" s="48">
        <f>DD7+DD12+DD13+DD14+DD19+DD20+DD25+DD43+DD49+DD57+DD64+DD70+DD76+DD81+DD85+DD86+DD91+DD97+DD102+DD109+DD116+DD123+DD132+DD139</f>
        <v>440879.73</v>
      </c>
      <c r="DE145" s="48">
        <f>DE7+DE12+DE13+DE14+DE19+DE20+DE25+DE43+DE49+DE57+DE64+DE70+DE76+DE81+DE85+DE86+DE91+DE97+DE102+DE109+DE116+DE123+DE132+DE139</f>
        <v>753698.73</v>
      </c>
      <c r="DF145" s="48">
        <f>DF7+DF12+DF13+DF14+DF19+DF20+DF25+DF43+DF49+DF57+DF64+DF70+DF76+DF81+DF85+DF86+DF91+DF97+DF102+DF109+DF116+DF123+DF132+DF139</f>
        <v>906460.15</v>
      </c>
      <c r="DG145" s="51">
        <f t="shared" ref="DG145" si="881">IF(DE145&lt;=0," ",IF(DD145&lt;=0," ",IF(DE145/DD145*100&gt;200,"СВ.200",DE145/DD145)))</f>
        <v>1.7095336408412336</v>
      </c>
      <c r="DH145" s="51">
        <f>IF(DE145&lt;=0," ",IF(DE145/DF145*100&gt;200,"св.200",DE145/DF145))</f>
        <v>0.83147475374400071</v>
      </c>
      <c r="DI145" s="48">
        <f>DI7+DI12+DI13+DI14+DI19+DI20+DI25+DI43+DI49+DI57+DI64+DI70+DI76+DI81+DI85+DI86+DI91+DI97+DI102+DI109+DI116+DI123+DI132+DI139</f>
        <v>896867.27</v>
      </c>
      <c r="DJ145" s="48">
        <f>DJ7+DJ12+DJ13+DJ14+DJ19+DJ20+DJ25+DJ43+DJ49+DJ57+DJ64+DJ70+DJ76+DJ81+DJ85+DJ86+DJ91+DJ97+DJ102+DJ109+DJ116+DJ123+DJ132+DJ139</f>
        <v>-131067.01</v>
      </c>
      <c r="DK145" s="51">
        <f t="shared" si="724"/>
        <v>-6.8428147555971561</v>
      </c>
      <c r="DL145" s="48">
        <f>DL7+DL12+DL13+DL14+DL19+DL20+DL25+DL43+DL49+DL57+DL64+DL70+DL76+DL81+DL85+DL86+DL91+DL97+DL102+DL109+DL116+DL123+DL132+DL139</f>
        <v>2486988</v>
      </c>
      <c r="DM145" s="48">
        <f>DM7+DM12+DM13+DM14+DM19+DM20+DM25+DM43+DM49+DM57+DM64+DM70+DM76+DM81+DM85+DM86+DM91+DM97+DM102+DM109+DM116+DM123+DM132+DM139</f>
        <v>188390.23</v>
      </c>
      <c r="DN145" s="48">
        <f>DN7+DN12+DN13+DN14+DN19+DN20+DN25+DN43+DN49+DN57+DN64+DN70+DN76+DN81+DN85+DN86+DN91+DN97+DN102+DN109+DN116+DN123+DN132+DN139</f>
        <v>1647812.24</v>
      </c>
      <c r="DO145" s="43">
        <f t="shared" ref="DO145" si="882">IF(DM145&lt;=0," ",IF(DL145&lt;=0," ",IF(DM145/DL145*100&gt;200,"СВ.200",DM145/DL145)))</f>
        <v>7.5750357460510467E-2</v>
      </c>
      <c r="DP145" s="43">
        <f t="shared" ref="DP145" si="883">IF(DN145=0," ",IF(DM145/DN145*100&gt;200,"св.200",DM145/DN145))</f>
        <v>0.11432748551497592</v>
      </c>
    </row>
    <row r="146" spans="1:120" s="28" customFormat="1" ht="15.75" collapsed="1" x14ac:dyDescent="0.25">
      <c r="A146" s="40"/>
      <c r="B146" s="69" t="s">
        <v>164</v>
      </c>
      <c r="C146" s="48">
        <f>SUM(C8:C10,C15:C17,C21:C23,C26:C29,C31:C41,C50:C55,C58:C62,C65,C66:C67,C68,C71:C74,C44:C47,C82:C83,C87:C89,C92:C95,C98:C100,C103:C107,C110:C114,C77:C79,C117:C121,C124:C130,C133:C134,C135:C137,C140,C141,C142)</f>
        <v>217158599.86000007</v>
      </c>
      <c r="D146" s="48">
        <f>SUM(D8:D10,D15:D17,D21:D23,D26:D29,D31:D41,D50:D55,D58:D62,D65,D66:D67,D68,D71:D74,D44:D47,D82:D83,D87:D89,D92:D95,D98:D100,D103:D107,D110:D114,D77:D79,D117:D121,D124:D130,D133:D134,D135:D137,D140,D141,D142)</f>
        <v>77533602.969999999</v>
      </c>
      <c r="E146" s="48">
        <f>SUM(E8:E10,E15:E17,E21:E23,E26:E29,E31:E41,E50:E55,E58:E62,E65,E66:E67,E68,E71:E74,E44:E47,E82:E83,E87:E89,E92:E95,E98:E100,E103:E107,E110:E114,E77:E79,E117:E121,E124:E130,E133:E134,E135:E137,E140,E141,E142)</f>
        <v>87832954</v>
      </c>
      <c r="F146" s="51">
        <f>IF(D146&lt;=0," ",IF(D146/C146*100&gt;200,"СВ.200",D146/C146))</f>
        <v>0.35703676032165027</v>
      </c>
      <c r="G146" s="51">
        <f>IF(E146=0," ",IF(D146/E146*100&gt;200,"св.200",D146/E146))</f>
        <v>0.88273933004689786</v>
      </c>
      <c r="H146" s="48">
        <f>SUM(H8:H10,H15:H17,H21:H23,H26:H29,H31:H41,H50:H55,H58:H62,H65,H66:H67,H68,H71:H74,H44:H47,H82:H83,H87:H89,H92:H95,H98:H100,H103:H107,H110:H114,H77:H79,H117:H121,H124:H130,H133:H134,H135:H137,H140,H141,H142)</f>
        <v>189412930.44</v>
      </c>
      <c r="I146" s="48">
        <f>SUM(I8:I10,I15:I17,I21:I23,I26:I29,I31:I41,I50:I55,I58:I62,I65,I66:I67,I68,I71:I74,I44:I47,I82:I83,I87:I89,I92:I95,I98:I100,I103:I107,I110:I114,I77:I79,I117:I121,I124:I130,I133:I134,I135:I137,I140,I141,I142)</f>
        <v>67145592.969999999</v>
      </c>
      <c r="J146" s="48">
        <f>SUM(J8:J10,J15:J17,J21:J23,J26:J29,J31:J41,J50:J55,J58:J62,J65,J66:J67,J68,J71:J74,J44:J47,J82:J83,J87:J89,J92:J95,J98:J100,J103:J107,J110:J114,J77:J79,J117:J121,J124:J130,J133:J134,J135:J137,J140,J141,J142)</f>
        <v>76955951.62000002</v>
      </c>
      <c r="K146" s="51">
        <f t="shared" ref="K146" si="884">IF(I146&lt;=0," ",IF(I146/H146*100&gt;200,"СВ.200",I146/H146))</f>
        <v>0.3544931848845958</v>
      </c>
      <c r="L146" s="51">
        <f t="shared" ref="L146" si="885">IF(J146=0," ",IF(I146/J146*100&gt;200,"св.200",I146/J146))</f>
        <v>0.87251981889012964</v>
      </c>
      <c r="M146" s="48">
        <f>SUM(M8:M10,M15:M17,M21:M23,M26:M29,M31:M41,M50:M55,M58:M62,M65,M66:M67,M68,M71:M74,M44:M47,M82:M83,M87:M89,M92:M95,M98:M100,M103:M107,M110:M114,M77:M79,M117:M121,M124:M130,M133:M134,M135:M137,M140,M141,M142)</f>
        <v>51921141.829999991</v>
      </c>
      <c r="N146" s="48">
        <f>SUM(N8:N10,N15:N17,N21:N23,N26:N29,N31:N41,N50:N55,N58:N62,N65,N66:N67,N68,N71:N74,N44:N47,N82:N83,N87:N89,N92:N95,N98:N100,N103:N107,N110:N114,N77:N79,N117:N121,N124:N130,N133:N134,N135:N137,N140,N141,N142)</f>
        <v>25662458.279999994</v>
      </c>
      <c r="O146" s="48">
        <f>SUM(O8:O10,O15:O17,O21:O23,O26:O29,O31:O41,O50:O55,O58:O62,O65,O66:O67,O68,O71:O74,O44:O47,O82:O83,O87:O89,O92:O95,O98:O100,O103:O107,O110:O114,O77:O79,O117:O121,O124:O130,O133:O134,O135:O137,O140,O141,O142)</f>
        <v>23936904.81999997</v>
      </c>
      <c r="P146" s="51">
        <f t="shared" ref="P146" si="886">IF(N146&lt;=0," ",IF(M146&lt;=0," ",IF(N146/M146*100&gt;200,"СВ.200",N146/M146)))</f>
        <v>0.49425835749190417</v>
      </c>
      <c r="Q146" s="51">
        <f t="shared" ref="Q146" si="887">IF(O146=0," ",IF(N146/O146*100&gt;200,"св.200",N146/O146))</f>
        <v>1.0720875766092479</v>
      </c>
      <c r="R146" s="48">
        <f>SUM(R8:R10,R15:R17,R21:R23,R26:R29,R31:R41,R50:R55,R58:R62,R65,R66:R67,R68,R71:R74,R44:R47,R82:R83,R87:R89,R92:R95,R98:R100,R103:R107,R110:R114,R77:R79,R117:R121,R124:R130,R133:R134,R135:R137,R140,R141,R142)</f>
        <v>0</v>
      </c>
      <c r="S146" s="48">
        <f>SUM(S8:S10,S15:S17,S21:S23,S26:S29,S31:S41,S50:S55,S58:S62,S65,S66:S67,S68,S71:S74,S44:S47,S82:S83,S87:S89,S92:S95,S98:S100,S103:S107,S110:S114,S77:S79,S117:S121,S124:S130,S133:S134,S135:S137,S140,S141,S142)</f>
        <v>0</v>
      </c>
      <c r="T146" s="48">
        <f>SUM(T8:T10,T15:T17,T21:T23,T26:T29,T31:T41,T50:T55,T58:T62,T65,T66:T67,T68,T71:T74,T44:T47,T82:T83,T87:T89,T92:T95,T98:T100,T103:T107,T110:T114,T77:T79,T117:T121,T124:T130,T133:T134,T135:T137,T140,T141,T142)</f>
        <v>0</v>
      </c>
      <c r="U146" s="51" t="str">
        <f t="shared" ref="U146" si="888">IF(S146&lt;=0," ",IF(R146&lt;=0," ",IF(S146/R146*100&gt;200,"СВ.200",S146/R146)))</f>
        <v xml:space="preserve"> </v>
      </c>
      <c r="V146" s="51" t="str">
        <f t="shared" ref="V146" si="889">IF(S146=0," ",IF(S146/T146*100&gt;200,"св.200",S146/T146))</f>
        <v xml:space="preserve"> </v>
      </c>
      <c r="W146" s="48">
        <f>SUM(W8:W10,W15:W17,W21:W23,W26:W29,W31:W41,W50:W55,W58:W62,W65,W66:W67,W68,W71:W74,W44:W47,W82:W83,W87:W89,W92:W95,W98:W100,W103:W107,W110:W114,W77:W79,W117:W121,W124:W130,W133:W134,W135:W137,W140,W141,W142)</f>
        <v>2251417.9800000004</v>
      </c>
      <c r="X146" s="48">
        <f>SUM(X8:X10,X15:X17,X21:X23,X26:X29,X31:X41,X50:X55,X58:X62,X65,X66:X67,X68,X71:X74,X44:X47,X82:X83,X87:X89,X92:X95,X98:X100,X103:X107,X110:X114,X77:X79,X117:X121,X124:X130,X133:X134,X135:X137,X140,X141,X142)</f>
        <v>1784111.3400000003</v>
      </c>
      <c r="Y146" s="48">
        <f>SUM(Y8:Y10,Y15:Y17,Y21:Y23,Y26:Y29,Y31:Y41,Y50:Y55,Y58:Y62,Y65,Y66:Y67,Y68,Y71:Y74,Y44:Y47,Y82:Y83,Y87:Y89,Y92:Y95,Y98:Y100,Y103:Y107,Y110:Y114,Y77:Y79,Y117:Y121,Y124:Y130,Y133:Y134,Y135:Y137,Y140,Y141,Y142)</f>
        <v>3229797.350000001</v>
      </c>
      <c r="Z146" s="51">
        <f t="shared" ref="Z146" si="890">IF(X146&lt;=0," ",IF(W146&lt;=0," ",IF(X146/W146*100&gt;200,"СВ.200",X146/W146)))</f>
        <v>0.79243896773001699</v>
      </c>
      <c r="AA146" s="51">
        <f t="shared" ref="AA146" si="891">IF(Y146=0," ",IF(X146/Y146*100&gt;200,"св.200",X146/Y146))</f>
        <v>0.55239110899635846</v>
      </c>
      <c r="AB146" s="48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8184600</v>
      </c>
      <c r="AC146" s="48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-2344642.0699999998</v>
      </c>
      <c r="AD146" s="48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1533927.5600000003</v>
      </c>
      <c r="AE146" s="51" t="str">
        <f t="shared" ref="AE146" si="892">IF(AC146&lt;=0," ",IF(AB146&lt;=0," ",IF(AC146/AB146*100&gt;200,"СВ.200",AC146/AB146)))</f>
        <v xml:space="preserve"> </v>
      </c>
      <c r="AF146" s="51">
        <f t="shared" ref="AF146" si="893">IF(AD146=0," ",IF(AC146/AD146*100&gt;200,"св.200",AC146/AD146))</f>
        <v>-1.5285220313793693</v>
      </c>
      <c r="AG146" s="48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126730570.63</v>
      </c>
      <c r="AH146" s="48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41914210.419999994</v>
      </c>
      <c r="AI146" s="48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48099457.390000023</v>
      </c>
      <c r="AJ146" s="51">
        <f t="shared" ref="AJ146" si="894">IF(AH146&lt;=0," ",IF(AG146&lt;=0," ",IF(AH146/AG146*100&gt;200,"СВ.200",AH146/AG146)))</f>
        <v>0.33073480385700993</v>
      </c>
      <c r="AK146" s="51">
        <f t="shared" ref="AK146" si="895">IF(AI146=0," ",IF(AH146/AI146*100&gt;200,"св.200",AH146/AI146))</f>
        <v>0.87140713626249855</v>
      </c>
      <c r="AL146" s="48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325200</v>
      </c>
      <c r="AM146" s="48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129455</v>
      </c>
      <c r="AN146" s="48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156105.43</v>
      </c>
      <c r="AO146" s="51">
        <f t="shared" ref="AO146" si="896">IF(AM146&lt;=0," ",IF(AL146&lt;=0," ",IF(AM146/AL146*100&gt;200,"СВ.200",AM146/AL146)))</f>
        <v>0.39807810578105779</v>
      </c>
      <c r="AP146" s="51">
        <f t="shared" ref="AP146" si="897">IF(AN146=0," ",IF(AM146/AN146*100&gt;200,"св.200",AM146/AN146))</f>
        <v>0.82927928900359205</v>
      </c>
      <c r="AQ146" s="48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27745669.419999994</v>
      </c>
      <c r="AR146" s="48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10388010</v>
      </c>
      <c r="AS146" s="48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10877002.379999999</v>
      </c>
      <c r="AT146" s="51">
        <f t="shared" ref="AT146" si="898">IF(AR146&lt;=0," ",IF(AQ146&lt;=0," ",IF(AR146/AQ146*100&gt;200,"СВ.200",AR146/AQ146)))</f>
        <v>0.37440113059632935</v>
      </c>
      <c r="AU146" s="51">
        <f t="shared" ref="AU146" si="899">IF(AS146=0," ",IF(AR146/AS146*100&gt;200,"св.200",AR146/AS146))</f>
        <v>0.95504346115625294</v>
      </c>
      <c r="AV146" s="48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0</v>
      </c>
      <c r="AW146" s="48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0</v>
      </c>
      <c r="AX146" s="48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51" t="str">
        <f t="shared" ref="AY146" si="900">IF(AW146&lt;=0," ",IF(AV146&lt;=0," ",IF(AW146/AV146*100&gt;200,"СВ.200",AW146/AV146)))</f>
        <v xml:space="preserve"> </v>
      </c>
      <c r="AZ146" s="51" t="str">
        <f t="shared" ref="AZ146" si="901">IF(AX146=0," ",IF(AW146/AX146*100&gt;200,"св.200",AW146/AX146))</f>
        <v xml:space="preserve"> </v>
      </c>
      <c r="BA146" s="48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1670965.3399999999</v>
      </c>
      <c r="BB146" s="48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686281.82</v>
      </c>
      <c r="BC146" s="48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203817.7</v>
      </c>
      <c r="BD146" s="51">
        <f t="shared" ref="BD146" si="902">IF(BB146&lt;=0," ",IF(BA146&lt;=0," ",IF(BB146/BA146*100&gt;200,"СВ.200",BB146/BA146)))</f>
        <v>0.4107097876727952</v>
      </c>
      <c r="BE146" s="52" t="str">
        <f t="shared" ref="BE146" si="903">IF(BC146=0," ",IF(BB146/BC146*100&gt;200,"св.200",BB146/BC146))</f>
        <v>св.200</v>
      </c>
      <c r="BF146" s="48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4138707.59</v>
      </c>
      <c r="BG146" s="48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1652401.1099999996</v>
      </c>
      <c r="BH146" s="48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1757673.31</v>
      </c>
      <c r="BI146" s="51">
        <f t="shared" ref="BI146" si="904">IF(BG146&lt;=0," ",IF(BF146&lt;=0," ",IF(BG146/BF146*100&gt;200,"СВ.200",BG146/BF146)))</f>
        <v>0.39925534096502807</v>
      </c>
      <c r="BJ146" s="51">
        <f t="shared" ref="BJ146" si="905">IF(BH146=0," ",IF(BG146/BH146*100&gt;200,"св.200",BG146/BH146))</f>
        <v>0.94010707257084059</v>
      </c>
      <c r="BK146" s="48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484948.70999999996</v>
      </c>
      <c r="BL146" s="48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146407.96</v>
      </c>
      <c r="BM146" s="48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195679.12</v>
      </c>
      <c r="BN146" s="51">
        <f t="shared" ref="BN146" si="906">IF(BL146&lt;=0," ",IF(BK146&lt;=0," ",IF(BL146/BK146*100&gt;200,"СВ.200",BL146/BK146)))</f>
        <v>0.30190400960134528</v>
      </c>
      <c r="BO146" s="51">
        <f t="shared" ref="BO146" si="907">IF(BM146=0," ",IF(BL146/BM146*100&gt;200,"св.200",BL146/BM146))</f>
        <v>0.74820430508886182</v>
      </c>
      <c r="BP146" s="48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5687304.1500000004</v>
      </c>
      <c r="BQ146" s="48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1920743.1000000003</v>
      </c>
      <c r="BR146" s="48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2067619.47</v>
      </c>
      <c r="BS146" s="51">
        <f t="shared" ref="BS146" si="908">IF(BQ146&lt;=0," ",IF(BP146&lt;=0," ",IF(BQ146/BP146*100&gt;200,"СВ.200",BQ146/BP146)))</f>
        <v>0.33772470213325945</v>
      </c>
      <c r="BT146" s="51">
        <f t="shared" ref="BT146" si="909">IF(BR146=0," ",IF(BQ146/BR146*100&gt;200,"св.200",BQ146/BR146))</f>
        <v>0.92896353892430716</v>
      </c>
      <c r="BU146" s="48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4411163.5600000005</v>
      </c>
      <c r="BV146" s="48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2106940.96</v>
      </c>
      <c r="BW146" s="48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2265592.419999999</v>
      </c>
      <c r="BX146" s="51">
        <f t="shared" ref="BX146" si="910">IF(BV146&lt;=0," ",IF(BU146&lt;=0," ",IF(BV146/BU146*100&gt;200,"СВ.200",BV146/BU146)))</f>
        <v>0.47763836714320329</v>
      </c>
      <c r="BY146" s="51">
        <f t="shared" ref="BY146" si="911">IF(BW146=0," ",IF(BV146/BW146*100&gt;200,"св.200",BV146/BW146))</f>
        <v>0.92997352100957364</v>
      </c>
      <c r="BZ146" s="48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3483544.23</v>
      </c>
      <c r="CA146" s="48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1375620</v>
      </c>
      <c r="CB146" s="48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1900436.93</v>
      </c>
      <c r="CC146" s="51">
        <f t="shared" ref="CC146" si="912">IF(CA146&lt;=0," ",IF(BZ146&lt;=0," ",IF(CA146/BZ146*100&gt;200,"СВ.200",CA146/BZ146)))</f>
        <v>0.39489092406327791</v>
      </c>
      <c r="CD146" s="51">
        <f t="shared" ref="CD146" si="913">IF(CB146=0," ",IF(CA146/CB146*100&gt;200,"св.200",CA146/CB146))</f>
        <v>0.72384406884789387</v>
      </c>
      <c r="CE146" s="48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7119679.0700000003</v>
      </c>
      <c r="CF146" s="48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1998036.4600000002</v>
      </c>
      <c r="CG146" s="48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1665797.31</v>
      </c>
      <c r="CH146" s="51">
        <f t="shared" ref="CH146" si="914">IF(CF146&lt;=0," ",IF(CE146&lt;=0," ",IF(CF146/CE146*100&gt;200,"СВ.200",CF146/CE146)))</f>
        <v>0.28063574781327894</v>
      </c>
      <c r="CI146" s="51">
        <f t="shared" ref="CI146" si="915">IF(CG146=0," ",IF(CF146/CG146*100&gt;200,"св.200",CF146/CG146))</f>
        <v>1.1994475246211078</v>
      </c>
      <c r="CJ146" s="48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48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48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51" t="str">
        <f t="shared" ref="CM146" si="916">IF(CK146&lt;=0," ",IF(CJ146&lt;=0," ",IF(CK146/CJ146*100&gt;200,"СВ.200",CK146/CJ146)))</f>
        <v xml:space="preserve"> </v>
      </c>
      <c r="CN146" s="51" t="str">
        <f t="shared" ref="CN146" si="917">IF(CL146=0," ",IF(CK146/CL146*100&gt;200,"св.200",CK146/CL146))</f>
        <v xml:space="preserve"> </v>
      </c>
      <c r="CO146" s="48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7119679.0700000003</v>
      </c>
      <c r="CP146" s="48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1998036.4600000002</v>
      </c>
      <c r="CQ146" s="48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1665797.31</v>
      </c>
      <c r="CR146" s="51">
        <f t="shared" ref="CR146" si="918">IF(CP146&lt;=0," ",IF(CO146&lt;=0," ",IF(CP146/CO146*100&gt;200,"СВ.200",CP146/CO146)))</f>
        <v>0.28063574781327894</v>
      </c>
      <c r="CS146" s="51">
        <f t="shared" ref="CS146" si="919">IF(CQ146=0," ",IF(CP146/CQ146*100&gt;200,"св.200",CP146/CQ146))</f>
        <v>1.1994475246211078</v>
      </c>
      <c r="CT146" s="48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48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48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43" t="str">
        <f t="shared" si="784"/>
        <v xml:space="preserve"> </v>
      </c>
      <c r="CX146" s="43" t="str">
        <f t="shared" si="785"/>
        <v xml:space="preserve"> </v>
      </c>
      <c r="CY146" s="48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48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48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51" t="str">
        <f t="shared" ref="DB146" si="920">IF(CZ146&lt;=0," ",IF(CY146&lt;=0," ",IF(CZ146/CY146*100&gt;200,"СВ.200",CZ146/CY146)))</f>
        <v xml:space="preserve"> </v>
      </c>
      <c r="DC146" s="51" t="str">
        <f t="shared" ref="DC146" si="921">IF(DA146=0," ",IF(CZ146/DA146*100&gt;200,"св.200",CZ146/DA146))</f>
        <v xml:space="preserve"> </v>
      </c>
      <c r="DD146" s="48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139355.56</v>
      </c>
      <c r="DE146" s="48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155355.56</v>
      </c>
      <c r="DF146" s="48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324067.84999999998</v>
      </c>
      <c r="DG146" s="51">
        <f t="shared" ref="DG146" si="922">IF(DE146&lt;=0," ",IF(DD146&lt;=0," ",IF(DE146/DD146*100&gt;200,"СВ.200",DE146/DD146)))</f>
        <v>1.1148142205449141</v>
      </c>
      <c r="DH146" s="51">
        <f t="shared" ref="DH146" si="923">IF(DF146=0," ",IF(DE146/DF146*100&gt;200,"св.200",DE146/DF146))</f>
        <v>0.47939207792442234</v>
      </c>
      <c r="DI146" s="48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162046.58000000002</v>
      </c>
      <c r="DJ146" s="48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-110613.56000000001</v>
      </c>
      <c r="DK146" s="51">
        <f t="shared" si="724"/>
        <v>-1.4649793388803325</v>
      </c>
      <c r="DL146" s="48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210091.21</v>
      </c>
      <c r="DM146" s="48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184176.45</v>
      </c>
      <c r="DN146" s="48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346531.82999999996</v>
      </c>
      <c r="DO146" s="43">
        <f t="shared" ref="DO146" si="924">IF(DM146&lt;=0," ",IF(DL146&lt;=0," ",IF(DM146/DL146*100&gt;200,"СВ.200",DM146/DL146)))</f>
        <v>0.87664995598816353</v>
      </c>
      <c r="DP146" s="43">
        <f t="shared" ref="DP146" si="925">IF(DN146=0," ",IF(DM146/DN146*100&gt;200,"св.200",DM146/DN146))</f>
        <v>0.53148494324460771</v>
      </c>
    </row>
    <row r="147" spans="1:120" hidden="1" outlineLevel="1" x14ac:dyDescent="0.2">
      <c r="B147" s="59"/>
      <c r="H147" s="54">
        <v>1035950283.6800001</v>
      </c>
      <c r="I147" s="54">
        <v>445616060.98999995</v>
      </c>
      <c r="L147" s="64"/>
      <c r="AQ147" s="64">
        <v>72495018.060000002</v>
      </c>
      <c r="AR147" s="54">
        <v>28197086</v>
      </c>
      <c r="BC147" s="64"/>
    </row>
    <row r="148" spans="1:120" s="59" customFormat="1" ht="26.25" customHeight="1" x14ac:dyDescent="0.25">
      <c r="B148" s="46"/>
      <c r="C148" s="47"/>
      <c r="D148" s="47"/>
      <c r="E148" s="47"/>
      <c r="F148" s="47"/>
      <c r="G148" s="47"/>
      <c r="H148" s="47">
        <f>H143-H147</f>
        <v>0</v>
      </c>
      <c r="I148" s="65">
        <f>I143-I147</f>
        <v>0</v>
      </c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>
        <f>AQ143-AQ147</f>
        <v>0</v>
      </c>
      <c r="AR148" s="65">
        <f>AR143-AR147</f>
        <v>0</v>
      </c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  <c r="BW148" s="65"/>
      <c r="BX148" s="65"/>
      <c r="BY148" s="65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  <c r="CJ148" s="65"/>
      <c r="CK148" s="65"/>
      <c r="CL148" s="65">
        <f>CL145-2779832.14</f>
        <v>0</v>
      </c>
      <c r="CM148" s="65"/>
      <c r="CN148" s="65"/>
      <c r="CO148" s="65"/>
      <c r="CP148" s="65"/>
      <c r="CQ148" s="65"/>
      <c r="CR148" s="65"/>
      <c r="CS148" s="65"/>
      <c r="CT148" s="65"/>
      <c r="CU148" s="65"/>
      <c r="CV148" s="65"/>
      <c r="CW148" s="65"/>
      <c r="CX148" s="65"/>
      <c r="CY148" s="65"/>
      <c r="CZ148" s="65"/>
      <c r="DA148" s="65"/>
      <c r="DB148" s="65"/>
      <c r="DC148" s="65"/>
      <c r="DD148" s="65"/>
      <c r="DE148" s="65"/>
      <c r="DF148" s="65"/>
      <c r="DG148" s="65"/>
      <c r="DH148" s="65"/>
      <c r="DI148" s="65"/>
      <c r="DJ148" s="65"/>
      <c r="DK148" s="65"/>
      <c r="DL148" s="65"/>
      <c r="DM148" s="65"/>
      <c r="DN148" s="65"/>
      <c r="DO148" s="65"/>
      <c r="DP148" s="65"/>
    </row>
    <row r="149" spans="1:120" s="59" customFormat="1" x14ac:dyDescent="0.2">
      <c r="C149" s="65"/>
      <c r="H149" s="66"/>
      <c r="AU149" s="66"/>
    </row>
    <row r="150" spans="1:120" s="59" customFormat="1" x14ac:dyDescent="0.2">
      <c r="D150" s="65"/>
      <c r="AQ150" s="66"/>
    </row>
    <row r="151" spans="1:120" s="59" customFormat="1" x14ac:dyDescent="0.2">
      <c r="E151" s="66"/>
      <c r="J151" s="66"/>
      <c r="AQ151" s="66"/>
      <c r="AR151" s="66"/>
      <c r="AS151" s="66"/>
      <c r="AT151" s="66"/>
      <c r="AU151" s="66"/>
      <c r="AX151" s="66"/>
      <c r="AY151" s="66"/>
      <c r="AZ151" s="66"/>
      <c r="BC151" s="66"/>
      <c r="BD151" s="66"/>
      <c r="BE151" s="66"/>
      <c r="BH151" s="66"/>
      <c r="BI151" s="66"/>
      <c r="BJ151" s="66"/>
      <c r="BM151" s="66"/>
      <c r="BN151" s="66"/>
      <c r="BO151" s="66"/>
      <c r="BR151" s="66"/>
      <c r="BS151" s="66"/>
      <c r="BT151" s="66"/>
      <c r="BW151" s="66"/>
      <c r="BX151" s="66"/>
      <c r="BY151" s="66"/>
      <c r="CB151" s="66"/>
      <c r="CC151" s="66"/>
      <c r="CD151" s="66"/>
      <c r="CG151" s="66"/>
      <c r="CH151" s="66"/>
      <c r="CI151" s="66"/>
      <c r="CL151" s="66"/>
      <c r="CM151" s="66"/>
      <c r="CN151" s="66"/>
      <c r="CQ151" s="66"/>
      <c r="CR151" s="66"/>
      <c r="CS151" s="66"/>
      <c r="CV151" s="66"/>
      <c r="CW151" s="66"/>
      <c r="CX151" s="66"/>
      <c r="DA151" s="66"/>
      <c r="DB151" s="66"/>
      <c r="DC151" s="66"/>
      <c r="DF151" s="66"/>
      <c r="DG151" s="66"/>
      <c r="DH151" s="66"/>
      <c r="DJ151" s="66"/>
      <c r="DK151" s="66"/>
      <c r="DN151" s="66"/>
      <c r="DO151" s="66"/>
      <c r="DP151" s="66"/>
    </row>
    <row r="152" spans="1:120" s="59" customFormat="1" x14ac:dyDescent="0.2">
      <c r="E152" s="66"/>
    </row>
    <row r="153" spans="1:120" s="59" customFormat="1" x14ac:dyDescent="0.2"/>
    <row r="154" spans="1:120" s="59" customFormat="1" x14ac:dyDescent="0.2"/>
    <row r="156" spans="1:120" x14ac:dyDescent="0.2">
      <c r="B156" s="67"/>
      <c r="C156" s="68"/>
      <c r="D156" s="67"/>
      <c r="E156" s="67"/>
      <c r="F156" s="67"/>
      <c r="G156" s="67"/>
      <c r="H156" s="67"/>
      <c r="I156" s="67"/>
      <c r="J156" s="67"/>
    </row>
    <row r="157" spans="1:120" ht="30" customHeight="1" x14ac:dyDescent="0.2"/>
  </sheetData>
  <mergeCells count="24"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</mergeCells>
  <pageMargins left="3.937007874015748E-2" right="3.937007874015748E-2" top="0.74803149606299213" bottom="0.74803149606299213" header="0.31496062992125984" footer="0.31496062992125984"/>
  <pageSetup paperSize="9" scale="49" fitToWidth="0" orientation="landscape" r:id="rId1"/>
  <headerFooter>
    <oddFooter>&amp;CИсполнение налоговых и неналоговых доходов бюджетов поселений_на_01.04.2018&amp;R&amp;P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Ищенко Ольга Саидкуловна</cp:lastModifiedBy>
  <cp:lastPrinted>2018-04-18T09:48:12Z</cp:lastPrinted>
  <dcterms:created xsi:type="dcterms:W3CDTF">2014-07-22T12:54:56Z</dcterms:created>
  <dcterms:modified xsi:type="dcterms:W3CDTF">2020-07-17T12:07:24Z</dcterms:modified>
</cp:coreProperties>
</file>