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chenko.os\Desktop\Недоимка 65н\65н\2020\Сентябрь 2020\"/>
    </mc:Choice>
  </mc:AlternateContent>
  <bookViews>
    <workbookView xWindow="0" yWindow="0" windowWidth="28800" windowHeight="11145" activeTab="1"/>
  </bookViews>
  <sheets>
    <sheet name="округа_районы" sheetId="4" r:id="rId1"/>
    <sheet name="поселения" sheetId="5" r:id="rId2"/>
  </sheets>
  <definedNames>
    <definedName name="_xlnm.Print_Titles" localSheetId="0">округа_районы!$A:$C</definedName>
    <definedName name="_xlnm.Print_Titles" localSheetId="1">поселения!$1:$4</definedName>
    <definedName name="_xlnm.Print_Area" localSheetId="0">округа_районы!$A$1:$AS$38</definedName>
    <definedName name="_xlnm.Print_Area" localSheetId="1">поселения!$C$1:$R$144</definedName>
  </definedNames>
  <calcPr calcId="152511"/>
</workbook>
</file>

<file path=xl/calcChain.xml><?xml version="1.0" encoding="utf-8"?>
<calcChain xmlns="http://schemas.openxmlformats.org/spreadsheetml/2006/main">
  <c r="Q137" i="5" l="1"/>
  <c r="Q130" i="5"/>
  <c r="Q121" i="5"/>
  <c r="Q114" i="5"/>
  <c r="Q107" i="5"/>
  <c r="Q100" i="5"/>
  <c r="Q95" i="5"/>
  <c r="Q89" i="5"/>
  <c r="Q83" i="5"/>
  <c r="Q79" i="5"/>
  <c r="Q74" i="5"/>
  <c r="Q68" i="5"/>
  <c r="Q62" i="5"/>
  <c r="Q55" i="5"/>
  <c r="Q47" i="5"/>
  <c r="Q41" i="5"/>
  <c r="Q29" i="5"/>
  <c r="Q23" i="5"/>
  <c r="Q17" i="5"/>
  <c r="Q10" i="5"/>
  <c r="Q5" i="5"/>
  <c r="N137" i="5"/>
  <c r="N130" i="5"/>
  <c r="N121" i="5"/>
  <c r="N114" i="5"/>
  <c r="N107" i="5"/>
  <c r="N100" i="5"/>
  <c r="N95" i="5"/>
  <c r="N89" i="5"/>
  <c r="N83" i="5"/>
  <c r="N79" i="5"/>
  <c r="N74" i="5"/>
  <c r="N68" i="5"/>
  <c r="N62" i="5"/>
  <c r="N55" i="5"/>
  <c r="N47" i="5"/>
  <c r="N41" i="5"/>
  <c r="N29" i="5"/>
  <c r="N23" i="5"/>
  <c r="N17" i="5"/>
  <c r="N10" i="5"/>
  <c r="N5" i="5"/>
  <c r="K137" i="5"/>
  <c r="K130" i="5"/>
  <c r="K121" i="5"/>
  <c r="K114" i="5"/>
  <c r="K107" i="5"/>
  <c r="K100" i="5"/>
  <c r="K95" i="5"/>
  <c r="K89" i="5"/>
  <c r="K83" i="5"/>
  <c r="K79" i="5"/>
  <c r="K74" i="5"/>
  <c r="K68" i="5"/>
  <c r="K62" i="5"/>
  <c r="K55" i="5"/>
  <c r="K47" i="5"/>
  <c r="K41" i="5"/>
  <c r="K29" i="5"/>
  <c r="K23" i="5"/>
  <c r="K17" i="5"/>
  <c r="K10" i="5"/>
  <c r="K5" i="5"/>
  <c r="AR13" i="4"/>
  <c r="AR6" i="4"/>
  <c r="AO13" i="4"/>
  <c r="AO6" i="4"/>
  <c r="AL13" i="4"/>
  <c r="AL6" i="4"/>
  <c r="AI13" i="4"/>
  <c r="AI6" i="4"/>
  <c r="AF13" i="4"/>
  <c r="AF6" i="4"/>
  <c r="AC13" i="4"/>
  <c r="AC6" i="4"/>
  <c r="Z13" i="4"/>
  <c r="Z6" i="4"/>
  <c r="W13" i="4"/>
  <c r="W6" i="4"/>
  <c r="T13" i="4"/>
  <c r="T6" i="4"/>
  <c r="Q13" i="4"/>
  <c r="Q6" i="4"/>
  <c r="N13" i="4"/>
  <c r="N6" i="4"/>
  <c r="K13" i="4"/>
  <c r="K6" i="4"/>
  <c r="Q142" i="5" l="1"/>
  <c r="N142" i="5"/>
  <c r="K142" i="5"/>
  <c r="D7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2" i="4"/>
  <c r="E11" i="4"/>
  <c r="E10" i="4"/>
  <c r="E9" i="4"/>
  <c r="E8" i="4"/>
  <c r="E7" i="4"/>
  <c r="E13" i="4" l="1"/>
  <c r="E6" i="4"/>
  <c r="E16" i="5" l="1"/>
  <c r="E15" i="5"/>
  <c r="E14" i="5"/>
  <c r="E13" i="5"/>
  <c r="E12" i="5"/>
  <c r="E11" i="5"/>
  <c r="E9" i="5"/>
  <c r="E8" i="5"/>
  <c r="E7" i="5"/>
  <c r="E6" i="5"/>
  <c r="L4" i="5" l="1"/>
  <c r="M4" i="5" s="1"/>
  <c r="O4" i="5" s="1"/>
  <c r="P4" i="5" s="1"/>
  <c r="R4" i="5" s="1"/>
  <c r="J4" i="5"/>
  <c r="P137" i="5"/>
  <c r="P130" i="5"/>
  <c r="P121" i="5"/>
  <c r="P114" i="5"/>
  <c r="P107" i="5"/>
  <c r="P100" i="5"/>
  <c r="P95" i="5"/>
  <c r="P89" i="5"/>
  <c r="P83" i="5"/>
  <c r="P79" i="5"/>
  <c r="P74" i="5"/>
  <c r="P68" i="5"/>
  <c r="P62" i="5"/>
  <c r="P55" i="5"/>
  <c r="P47" i="5"/>
  <c r="P41" i="5"/>
  <c r="P29" i="5"/>
  <c r="P23" i="5"/>
  <c r="P17" i="5"/>
  <c r="P10" i="5"/>
  <c r="P5" i="5"/>
  <c r="P142" i="5" s="1"/>
  <c r="M137" i="5"/>
  <c r="M130" i="5"/>
  <c r="M121" i="5"/>
  <c r="M114" i="5"/>
  <c r="M107" i="5"/>
  <c r="M100" i="5"/>
  <c r="M95" i="5"/>
  <c r="M89" i="5"/>
  <c r="M83" i="5"/>
  <c r="M79" i="5"/>
  <c r="M74" i="5"/>
  <c r="M68" i="5"/>
  <c r="M62" i="5"/>
  <c r="M55" i="5"/>
  <c r="M47" i="5"/>
  <c r="M41" i="5"/>
  <c r="M29" i="5"/>
  <c r="M23" i="5"/>
  <c r="M17" i="5"/>
  <c r="M10" i="5"/>
  <c r="M5" i="5"/>
  <c r="M142" i="5" s="1"/>
  <c r="J137" i="5"/>
  <c r="J130" i="5"/>
  <c r="J121" i="5"/>
  <c r="J114" i="5"/>
  <c r="J107" i="5"/>
  <c r="J100" i="5"/>
  <c r="J95" i="5"/>
  <c r="J89" i="5"/>
  <c r="J83" i="5"/>
  <c r="J79" i="5"/>
  <c r="J74" i="5"/>
  <c r="J68" i="5"/>
  <c r="J62" i="5"/>
  <c r="J55" i="5"/>
  <c r="J47" i="5"/>
  <c r="J41" i="5"/>
  <c r="J29" i="5"/>
  <c r="J23" i="5"/>
  <c r="J17" i="5"/>
  <c r="J10" i="5"/>
  <c r="J5" i="5"/>
  <c r="J142" i="5" s="1"/>
  <c r="G137" i="5"/>
  <c r="G130" i="5"/>
  <c r="G121" i="5"/>
  <c r="G114" i="5"/>
  <c r="G107" i="5"/>
  <c r="G100" i="5"/>
  <c r="G95" i="5"/>
  <c r="G89" i="5"/>
  <c r="G83" i="5"/>
  <c r="G79" i="5"/>
  <c r="G74" i="5"/>
  <c r="G68" i="5"/>
  <c r="G62" i="5"/>
  <c r="G55" i="5"/>
  <c r="G47" i="5"/>
  <c r="G41" i="5"/>
  <c r="G29" i="5"/>
  <c r="G23" i="5"/>
  <c r="G17" i="5"/>
  <c r="G10" i="5"/>
  <c r="G5" i="5"/>
  <c r="G142" i="5" s="1"/>
  <c r="D141" i="5"/>
  <c r="D140" i="5"/>
  <c r="D139" i="5"/>
  <c r="D138" i="5"/>
  <c r="D136" i="5"/>
  <c r="D135" i="5"/>
  <c r="D134" i="5"/>
  <c r="D133" i="5"/>
  <c r="D132" i="5"/>
  <c r="D131" i="5"/>
  <c r="D129" i="5"/>
  <c r="D128" i="5"/>
  <c r="D127" i="5"/>
  <c r="D126" i="5"/>
  <c r="D125" i="5"/>
  <c r="D124" i="5"/>
  <c r="D123" i="5"/>
  <c r="D122" i="5"/>
  <c r="D120" i="5"/>
  <c r="D119" i="5"/>
  <c r="D118" i="5"/>
  <c r="D117" i="5"/>
  <c r="D116" i="5"/>
  <c r="D115" i="5"/>
  <c r="D113" i="5"/>
  <c r="D112" i="5"/>
  <c r="D111" i="5"/>
  <c r="D110" i="5"/>
  <c r="D109" i="5"/>
  <c r="D108" i="5"/>
  <c r="D106" i="5"/>
  <c r="D105" i="5"/>
  <c r="D104" i="5"/>
  <c r="D103" i="5"/>
  <c r="D102" i="5"/>
  <c r="D101" i="5"/>
  <c r="D99" i="5"/>
  <c r="D98" i="5"/>
  <c r="D97" i="5"/>
  <c r="D96" i="5"/>
  <c r="D94" i="5"/>
  <c r="D93" i="5"/>
  <c r="D92" i="5"/>
  <c r="D91" i="5"/>
  <c r="D90" i="5"/>
  <c r="D88" i="5"/>
  <c r="D87" i="5"/>
  <c r="D86" i="5"/>
  <c r="D85" i="5"/>
  <c r="D84" i="5"/>
  <c r="D82" i="5"/>
  <c r="D81" i="5"/>
  <c r="D80" i="5"/>
  <c r="D78" i="5"/>
  <c r="D77" i="5"/>
  <c r="D76" i="5"/>
  <c r="D75" i="5"/>
  <c r="D73" i="5"/>
  <c r="D72" i="5"/>
  <c r="D71" i="5"/>
  <c r="D70" i="5"/>
  <c r="D69" i="5"/>
  <c r="D67" i="5"/>
  <c r="D66" i="5"/>
  <c r="D65" i="5"/>
  <c r="D64" i="5"/>
  <c r="D63" i="5"/>
  <c r="D61" i="5"/>
  <c r="D60" i="5"/>
  <c r="D59" i="5"/>
  <c r="D58" i="5"/>
  <c r="D57" i="5"/>
  <c r="D56" i="5"/>
  <c r="D54" i="5"/>
  <c r="D53" i="5"/>
  <c r="D52" i="5"/>
  <c r="D51" i="5"/>
  <c r="D50" i="5"/>
  <c r="D49" i="5"/>
  <c r="D48" i="5"/>
  <c r="D46" i="5"/>
  <c r="D45" i="5"/>
  <c r="D44" i="5"/>
  <c r="D43" i="5"/>
  <c r="D42" i="5"/>
  <c r="D40" i="5"/>
  <c r="D39" i="5"/>
  <c r="D38" i="5"/>
  <c r="D37" i="5"/>
  <c r="D36" i="5"/>
  <c r="D35" i="5"/>
  <c r="D34" i="5"/>
  <c r="D33" i="5"/>
  <c r="D32" i="5"/>
  <c r="D31" i="5"/>
  <c r="D30" i="5"/>
  <c r="D28" i="5"/>
  <c r="D27" i="5"/>
  <c r="D26" i="5"/>
  <c r="D25" i="5"/>
  <c r="D24" i="5"/>
  <c r="D22" i="5"/>
  <c r="D21" i="5"/>
  <c r="D20" i="5"/>
  <c r="D19" i="5"/>
  <c r="D18" i="5"/>
  <c r="D16" i="5"/>
  <c r="D15" i="5"/>
  <c r="D14" i="5"/>
  <c r="D13" i="5"/>
  <c r="D12" i="5"/>
  <c r="D11" i="5"/>
  <c r="D9" i="5"/>
  <c r="D8" i="5"/>
  <c r="D7" i="5"/>
  <c r="D6" i="5"/>
  <c r="H5" i="4"/>
  <c r="I5" i="4" s="1"/>
  <c r="J5" i="4" s="1"/>
  <c r="K5" i="4" s="1"/>
  <c r="L5" i="4" s="1"/>
  <c r="M5" i="4" s="1"/>
  <c r="N5" i="4" s="1"/>
  <c r="O5" i="4" s="1"/>
  <c r="P5" i="4" s="1"/>
  <c r="Q5" i="4" s="1"/>
  <c r="R5" i="4" s="1"/>
  <c r="S5" i="4" s="1"/>
  <c r="T5" i="4" s="1"/>
  <c r="U5" i="4" s="1"/>
  <c r="V5" i="4" s="1"/>
  <c r="W5" i="4" s="1"/>
  <c r="X5" i="4" s="1"/>
  <c r="Y5" i="4" s="1"/>
  <c r="Z5" i="4" s="1"/>
  <c r="AA5" i="4" s="1"/>
  <c r="AB5" i="4" s="1"/>
  <c r="AC5" i="4" s="1"/>
  <c r="AD5" i="4" s="1"/>
  <c r="AE5" i="4" s="1"/>
  <c r="AF5" i="4" s="1"/>
  <c r="AG5" i="4" s="1"/>
  <c r="AH5" i="4" s="1"/>
  <c r="AI5" i="4" s="1"/>
  <c r="AJ5" i="4" s="1"/>
  <c r="AK5" i="4" s="1"/>
  <c r="AL5" i="4" s="1"/>
  <c r="AM5" i="4" s="1"/>
  <c r="AN5" i="4" s="1"/>
  <c r="AO5" i="4" s="1"/>
  <c r="AP5" i="4" s="1"/>
  <c r="AQ5" i="4" s="1"/>
  <c r="AR5" i="4" s="1"/>
  <c r="AS5" i="4" s="1"/>
  <c r="G5" i="4"/>
  <c r="AI35" i="4"/>
  <c r="W35" i="4"/>
  <c r="T35" i="4"/>
  <c r="AQ34" i="4"/>
  <c r="AQ33" i="4"/>
  <c r="AQ32" i="4"/>
  <c r="AQ31" i="4"/>
  <c r="AQ30" i="4"/>
  <c r="AQ29" i="4"/>
  <c r="AQ28" i="4"/>
  <c r="AQ27" i="4"/>
  <c r="AQ26" i="4"/>
  <c r="AQ25" i="4"/>
  <c r="AQ24" i="4"/>
  <c r="AQ23" i="4"/>
  <c r="AQ22" i="4"/>
  <c r="AQ21" i="4"/>
  <c r="AQ20" i="4"/>
  <c r="AQ19" i="4"/>
  <c r="AQ18" i="4"/>
  <c r="AQ17" i="4"/>
  <c r="AQ16" i="4"/>
  <c r="AQ15" i="4"/>
  <c r="AQ14" i="4"/>
  <c r="AQ13" i="4"/>
  <c r="AQ12" i="4"/>
  <c r="AQ11" i="4"/>
  <c r="AQ10" i="4"/>
  <c r="AQ9" i="4"/>
  <c r="AQ8" i="4"/>
  <c r="AQ6" i="4" s="1"/>
  <c r="AQ7" i="4"/>
  <c r="AN13" i="4"/>
  <c r="AN35" i="4" s="1"/>
  <c r="AN6" i="4"/>
  <c r="AK13" i="4"/>
  <c r="AK35" i="4" s="1"/>
  <c r="AK6" i="4"/>
  <c r="AH13" i="4"/>
  <c r="AH35" i="4" s="1"/>
  <c r="AH6" i="4"/>
  <c r="AE13" i="4"/>
  <c r="AE35" i="4" s="1"/>
  <c r="AE6" i="4"/>
  <c r="AB13" i="4"/>
  <c r="AB35" i="4" s="1"/>
  <c r="AB6" i="4"/>
  <c r="Y13" i="4"/>
  <c r="Y6" i="4"/>
  <c r="Y35" i="4" s="1"/>
  <c r="V6" i="4"/>
  <c r="V35" i="4" s="1"/>
  <c r="S13" i="4"/>
  <c r="S6" i="4"/>
  <c r="S35" i="4" s="1"/>
  <c r="P13" i="4"/>
  <c r="P6" i="4"/>
  <c r="P35" i="4" s="1"/>
  <c r="M13" i="4"/>
  <c r="M35" i="4" s="1"/>
  <c r="M6" i="4"/>
  <c r="J13" i="4"/>
  <c r="J6" i="4"/>
  <c r="J35" i="4" s="1"/>
  <c r="G13" i="4"/>
  <c r="G6" i="4"/>
  <c r="G35" i="4" s="1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2" i="4"/>
  <c r="D11" i="4"/>
  <c r="D10" i="4"/>
  <c r="D9" i="4"/>
  <c r="D8" i="4"/>
  <c r="AF35" i="4" l="1"/>
  <c r="Z35" i="4"/>
  <c r="AO35" i="4"/>
  <c r="AC35" i="4"/>
  <c r="Q35" i="4"/>
  <c r="K35" i="4"/>
  <c r="AL35" i="4"/>
  <c r="N35" i="4"/>
  <c r="D114" i="5"/>
  <c r="D10" i="5"/>
  <c r="D74" i="5"/>
  <c r="D83" i="5"/>
  <c r="D107" i="5"/>
  <c r="D62" i="5"/>
  <c r="D17" i="5"/>
  <c r="D47" i="5"/>
  <c r="D130" i="5"/>
  <c r="D5" i="5"/>
  <c r="D41" i="5"/>
  <c r="D79" i="5"/>
  <c r="D100" i="5"/>
  <c r="D29" i="5"/>
  <c r="D68" i="5"/>
  <c r="D95" i="5"/>
  <c r="D137" i="5"/>
  <c r="D23" i="5"/>
  <c r="D55" i="5"/>
  <c r="D89" i="5"/>
  <c r="D121" i="5"/>
  <c r="AQ35" i="4"/>
  <c r="D13" i="4"/>
  <c r="D6" i="4"/>
  <c r="E141" i="5"/>
  <c r="E140" i="5"/>
  <c r="E139" i="5"/>
  <c r="E138" i="5"/>
  <c r="E136" i="5"/>
  <c r="E135" i="5"/>
  <c r="E134" i="5"/>
  <c r="E133" i="5"/>
  <c r="E132" i="5"/>
  <c r="E131" i="5"/>
  <c r="E129" i="5"/>
  <c r="E128" i="5"/>
  <c r="E127" i="5"/>
  <c r="E126" i="5"/>
  <c r="E125" i="5"/>
  <c r="E124" i="5"/>
  <c r="E123" i="5"/>
  <c r="E122" i="5"/>
  <c r="E120" i="5"/>
  <c r="E119" i="5"/>
  <c r="E118" i="5"/>
  <c r="E117" i="5"/>
  <c r="E116" i="5"/>
  <c r="E115" i="5"/>
  <c r="E113" i="5"/>
  <c r="E112" i="5"/>
  <c r="E111" i="5"/>
  <c r="E110" i="5"/>
  <c r="E109" i="5"/>
  <c r="E108" i="5"/>
  <c r="E106" i="5"/>
  <c r="E105" i="5"/>
  <c r="E104" i="5"/>
  <c r="E103" i="5"/>
  <c r="E102" i="5"/>
  <c r="E101" i="5"/>
  <c r="E99" i="5"/>
  <c r="E98" i="5"/>
  <c r="E97" i="5"/>
  <c r="E94" i="5"/>
  <c r="E93" i="5"/>
  <c r="E92" i="5"/>
  <c r="E91" i="5"/>
  <c r="E90" i="5"/>
  <c r="E88" i="5"/>
  <c r="E87" i="5"/>
  <c r="E86" i="5"/>
  <c r="E85" i="5"/>
  <c r="E84" i="5"/>
  <c r="E82" i="5"/>
  <c r="E80" i="5"/>
  <c r="E78" i="5"/>
  <c r="E77" i="5"/>
  <c r="E76" i="5"/>
  <c r="E75" i="5"/>
  <c r="E73" i="5"/>
  <c r="E72" i="5"/>
  <c r="E71" i="5"/>
  <c r="E70" i="5"/>
  <c r="E69" i="5"/>
  <c r="D142" i="5" l="1"/>
  <c r="D35" i="4"/>
  <c r="I7" i="5"/>
  <c r="AG6" i="4"/>
  <c r="R11" i="4" l="1"/>
  <c r="R29" i="4"/>
  <c r="R30" i="4"/>
  <c r="R31" i="4"/>
  <c r="R32" i="4"/>
  <c r="R27" i="4"/>
  <c r="AS31" i="4"/>
  <c r="E46" i="5" l="1"/>
  <c r="E21" i="5"/>
  <c r="AP8" i="4" l="1"/>
  <c r="AS32" i="4"/>
  <c r="H29" i="5" l="1"/>
  <c r="R102" i="5" l="1"/>
  <c r="R103" i="5"/>
  <c r="R104" i="5"/>
  <c r="R105" i="5"/>
  <c r="R106" i="5"/>
  <c r="R101" i="5"/>
  <c r="E18" i="5" l="1"/>
  <c r="E19" i="5"/>
  <c r="E24" i="5"/>
  <c r="E25" i="5"/>
  <c r="E26" i="5"/>
  <c r="E27" i="5"/>
  <c r="E28" i="5"/>
  <c r="H13" i="4"/>
  <c r="E23" i="5" l="1"/>
  <c r="L126" i="5" l="1"/>
  <c r="L113" i="5"/>
  <c r="L111" i="5"/>
  <c r="L94" i="5"/>
  <c r="L84" i="5"/>
  <c r="L66" i="5"/>
  <c r="L42" i="5"/>
  <c r="L33" i="5"/>
  <c r="L25" i="5"/>
  <c r="L16" i="5"/>
  <c r="AM20" i="4"/>
  <c r="AJ26" i="4"/>
  <c r="AG29" i="4"/>
  <c r="U24" i="4"/>
  <c r="R7" i="4"/>
  <c r="R16" i="4"/>
  <c r="R20" i="4"/>
  <c r="R26" i="4"/>
  <c r="O15" i="4"/>
  <c r="E64" i="5" l="1"/>
  <c r="L112" i="5" l="1"/>
  <c r="L110" i="5"/>
  <c r="L109" i="5"/>
  <c r="L65" i="5"/>
  <c r="I93" i="5" l="1"/>
  <c r="I49" i="5"/>
  <c r="I12" i="5"/>
  <c r="R138" i="5" l="1"/>
  <c r="R136" i="5"/>
  <c r="R135" i="5"/>
  <c r="R134" i="5"/>
  <c r="R132" i="5"/>
  <c r="R80" i="5"/>
  <c r="R65" i="5"/>
  <c r="R63" i="5"/>
  <c r="O138" i="5"/>
  <c r="L56" i="5"/>
  <c r="I138" i="5"/>
  <c r="I135" i="5"/>
  <c r="H107" i="5"/>
  <c r="H10" i="5" l="1"/>
  <c r="E65" i="5"/>
  <c r="E63" i="5"/>
  <c r="E61" i="5"/>
  <c r="E60" i="5"/>
  <c r="E59" i="5"/>
  <c r="E58" i="5"/>
  <c r="E57" i="5"/>
  <c r="E54" i="5"/>
  <c r="E53" i="5"/>
  <c r="E52" i="5"/>
  <c r="E51" i="5"/>
  <c r="E50" i="5"/>
  <c r="E49" i="5"/>
  <c r="E48" i="5"/>
  <c r="E45" i="5"/>
  <c r="E44" i="5"/>
  <c r="E43" i="5"/>
  <c r="E42" i="5"/>
  <c r="E40" i="5"/>
  <c r="E39" i="5"/>
  <c r="E38" i="5"/>
  <c r="E37" i="5"/>
  <c r="E36" i="5"/>
  <c r="E35" i="5"/>
  <c r="E34" i="5"/>
  <c r="E33" i="5"/>
  <c r="E32" i="5"/>
  <c r="E31" i="5"/>
  <c r="E30" i="5"/>
  <c r="AP33" i="4" l="1"/>
  <c r="AP32" i="4"/>
  <c r="AP31" i="4"/>
  <c r="AP30" i="4"/>
  <c r="AP29" i="4"/>
  <c r="AP7" i="4"/>
  <c r="AM16" i="4"/>
  <c r="AM8" i="4"/>
  <c r="AM7" i="4"/>
  <c r="AD8" i="4"/>
  <c r="AD7" i="4"/>
  <c r="R33" i="4"/>
  <c r="R28" i="4"/>
  <c r="R10" i="4"/>
  <c r="R9" i="4"/>
  <c r="R8" i="4"/>
  <c r="O32" i="4"/>
  <c r="O31" i="4"/>
  <c r="O30" i="4"/>
  <c r="O29" i="4"/>
  <c r="O17" i="4"/>
  <c r="E67" i="5"/>
  <c r="E66" i="5"/>
  <c r="H6" i="4" l="1"/>
  <c r="I141" i="5" l="1"/>
  <c r="O141" i="5"/>
  <c r="R141" i="5"/>
  <c r="I140" i="5"/>
  <c r="O140" i="5"/>
  <c r="R140" i="5"/>
  <c r="H137" i="5"/>
  <c r="H130" i="5"/>
  <c r="R77" i="5"/>
  <c r="I67" i="5"/>
  <c r="L67" i="5"/>
  <c r="O67" i="5"/>
  <c r="R67" i="5"/>
  <c r="I66" i="5"/>
  <c r="O66" i="5"/>
  <c r="R66" i="5"/>
  <c r="L64" i="5"/>
  <c r="O64" i="5"/>
  <c r="R64" i="5"/>
  <c r="R133" i="5" l="1"/>
  <c r="O133" i="5"/>
  <c r="O139" i="5"/>
  <c r="I137" i="5"/>
  <c r="I139" i="5"/>
  <c r="R81" i="5"/>
  <c r="R139" i="5"/>
  <c r="O81" i="5"/>
  <c r="I77" i="5"/>
  <c r="H74" i="5"/>
  <c r="O77" i="5"/>
  <c r="H62" i="5"/>
  <c r="I64" i="5"/>
  <c r="O96" i="5" l="1"/>
  <c r="O97" i="5"/>
  <c r="O98" i="5"/>
  <c r="O99" i="5"/>
  <c r="AS7" i="4" l="1"/>
  <c r="AS8" i="4"/>
  <c r="AS9" i="4"/>
  <c r="AS10" i="4"/>
  <c r="AS11" i="4"/>
  <c r="AS12" i="4"/>
  <c r="AS15" i="4" l="1"/>
  <c r="AS16" i="4"/>
  <c r="AS17" i="4"/>
  <c r="AS18" i="4"/>
  <c r="AS19" i="4"/>
  <c r="AS20" i="4"/>
  <c r="AS21" i="4"/>
  <c r="AS22" i="4"/>
  <c r="AS23" i="4"/>
  <c r="AS24" i="4"/>
  <c r="AS25" i="4"/>
  <c r="AS26" i="4"/>
  <c r="AS27" i="4"/>
  <c r="AS28" i="4"/>
  <c r="AS29" i="4"/>
  <c r="AS30" i="4"/>
  <c r="AS33" i="4"/>
  <c r="AS34" i="4"/>
  <c r="AS14" i="4"/>
  <c r="I107" i="5"/>
  <c r="I8" i="4" l="1"/>
  <c r="L8" i="4"/>
  <c r="O8" i="4"/>
  <c r="U8" i="4"/>
  <c r="AA8" i="4"/>
  <c r="AG8" i="4"/>
  <c r="AJ8" i="4"/>
  <c r="I9" i="4"/>
  <c r="L9" i="4"/>
  <c r="O9" i="4"/>
  <c r="U9" i="4"/>
  <c r="AA9" i="4"/>
  <c r="AD9" i="4"/>
  <c r="AG9" i="4"/>
  <c r="AJ9" i="4"/>
  <c r="AM9" i="4"/>
  <c r="AP9" i="4"/>
  <c r="I10" i="4"/>
  <c r="L10" i="4"/>
  <c r="O10" i="4"/>
  <c r="U10" i="4"/>
  <c r="AA10" i="4"/>
  <c r="AD10" i="4"/>
  <c r="AG10" i="4"/>
  <c r="AJ10" i="4"/>
  <c r="AM10" i="4"/>
  <c r="AP10" i="4"/>
  <c r="I11" i="4"/>
  <c r="L11" i="4"/>
  <c r="O11" i="4"/>
  <c r="U11" i="4"/>
  <c r="AA11" i="4"/>
  <c r="AD11" i="4"/>
  <c r="AG11" i="4"/>
  <c r="AJ11" i="4"/>
  <c r="AM11" i="4"/>
  <c r="AP11" i="4"/>
  <c r="I12" i="4"/>
  <c r="L12" i="4"/>
  <c r="O12" i="4"/>
  <c r="R12" i="4"/>
  <c r="U12" i="4"/>
  <c r="AA12" i="4"/>
  <c r="AD12" i="4"/>
  <c r="AG12" i="4"/>
  <c r="AJ12" i="4"/>
  <c r="AM12" i="4"/>
  <c r="AP12" i="4"/>
  <c r="X13" i="4"/>
  <c r="I14" i="4"/>
  <c r="L14" i="4"/>
  <c r="O14" i="4"/>
  <c r="R14" i="4"/>
  <c r="U14" i="4"/>
  <c r="X14" i="4"/>
  <c r="AA14" i="4"/>
  <c r="AD14" i="4"/>
  <c r="AG14" i="4"/>
  <c r="AJ14" i="4"/>
  <c r="AM14" i="4"/>
  <c r="AP14" i="4"/>
  <c r="I15" i="4"/>
  <c r="L15" i="4"/>
  <c r="R15" i="4"/>
  <c r="U15" i="4"/>
  <c r="X15" i="4"/>
  <c r="AA15" i="4"/>
  <c r="AD15" i="4"/>
  <c r="AG15" i="4"/>
  <c r="AJ15" i="4"/>
  <c r="AM15" i="4"/>
  <c r="AP15" i="4"/>
  <c r="I16" i="4"/>
  <c r="L16" i="4"/>
  <c r="O16" i="4"/>
  <c r="U16" i="4"/>
  <c r="X16" i="4"/>
  <c r="AA16" i="4"/>
  <c r="AD16" i="4"/>
  <c r="AG16" i="4"/>
  <c r="AJ16" i="4"/>
  <c r="AP16" i="4"/>
  <c r="I17" i="4"/>
  <c r="L17" i="4"/>
  <c r="R17" i="4"/>
  <c r="U17" i="4"/>
  <c r="X17" i="4"/>
  <c r="AA17" i="4"/>
  <c r="AD17" i="4"/>
  <c r="AG17" i="4"/>
  <c r="AJ17" i="4"/>
  <c r="AM17" i="4"/>
  <c r="AP17" i="4"/>
  <c r="I18" i="4"/>
  <c r="L18" i="4"/>
  <c r="O18" i="4"/>
  <c r="R18" i="4"/>
  <c r="U18" i="4"/>
  <c r="X18" i="4"/>
  <c r="AA18" i="4"/>
  <c r="AD18" i="4"/>
  <c r="AG18" i="4"/>
  <c r="AJ18" i="4"/>
  <c r="AM18" i="4"/>
  <c r="AP18" i="4"/>
  <c r="I19" i="4"/>
  <c r="L19" i="4"/>
  <c r="O19" i="4"/>
  <c r="R19" i="4"/>
  <c r="U19" i="4"/>
  <c r="X19" i="4"/>
  <c r="AA19" i="4"/>
  <c r="AD19" i="4"/>
  <c r="AG19" i="4"/>
  <c r="AJ19" i="4"/>
  <c r="AM19" i="4"/>
  <c r="AP19" i="4"/>
  <c r="I20" i="4"/>
  <c r="L20" i="4"/>
  <c r="O20" i="4"/>
  <c r="U20" i="4"/>
  <c r="X20" i="4"/>
  <c r="AA20" i="4"/>
  <c r="AD20" i="4"/>
  <c r="AG20" i="4"/>
  <c r="AJ20" i="4"/>
  <c r="AP20" i="4"/>
  <c r="I21" i="4"/>
  <c r="L21" i="4"/>
  <c r="O21" i="4"/>
  <c r="R21" i="4"/>
  <c r="U21" i="4"/>
  <c r="X21" i="4"/>
  <c r="AA21" i="4"/>
  <c r="AD21" i="4"/>
  <c r="AG21" i="4"/>
  <c r="AJ21" i="4"/>
  <c r="AM21" i="4"/>
  <c r="AP21" i="4"/>
  <c r="I22" i="4"/>
  <c r="L22" i="4"/>
  <c r="O22" i="4"/>
  <c r="R22" i="4"/>
  <c r="U22" i="4"/>
  <c r="X22" i="4"/>
  <c r="AA22" i="4"/>
  <c r="AD22" i="4"/>
  <c r="AG22" i="4"/>
  <c r="AJ22" i="4"/>
  <c r="AM22" i="4"/>
  <c r="AP22" i="4"/>
  <c r="I23" i="4"/>
  <c r="L23" i="4"/>
  <c r="O23" i="4"/>
  <c r="R23" i="4"/>
  <c r="U23" i="4"/>
  <c r="X23" i="4"/>
  <c r="AA23" i="4"/>
  <c r="AD23" i="4"/>
  <c r="AG23" i="4"/>
  <c r="AJ23" i="4"/>
  <c r="AM23" i="4"/>
  <c r="AP23" i="4"/>
  <c r="I24" i="4"/>
  <c r="L24" i="4"/>
  <c r="O24" i="4"/>
  <c r="R24" i="4"/>
  <c r="X24" i="4"/>
  <c r="AA24" i="4"/>
  <c r="AD24" i="4"/>
  <c r="AG24" i="4"/>
  <c r="AJ24" i="4"/>
  <c r="AM24" i="4"/>
  <c r="AP24" i="4"/>
  <c r="I25" i="4"/>
  <c r="L25" i="4"/>
  <c r="O25" i="4"/>
  <c r="R25" i="4"/>
  <c r="U25" i="4"/>
  <c r="X25" i="4"/>
  <c r="AA25" i="4"/>
  <c r="AD25" i="4"/>
  <c r="AG25" i="4"/>
  <c r="AJ25" i="4"/>
  <c r="AM25" i="4"/>
  <c r="AP25" i="4"/>
  <c r="I26" i="4"/>
  <c r="L26" i="4"/>
  <c r="O26" i="4"/>
  <c r="U26" i="4"/>
  <c r="X26" i="4"/>
  <c r="AA26" i="4"/>
  <c r="AD26" i="4"/>
  <c r="AG26" i="4"/>
  <c r="AM26" i="4"/>
  <c r="AP26" i="4"/>
  <c r="I27" i="4"/>
  <c r="L27" i="4"/>
  <c r="O27" i="4"/>
  <c r="U27" i="4"/>
  <c r="X27" i="4"/>
  <c r="AA27" i="4"/>
  <c r="AD27" i="4"/>
  <c r="AG27" i="4"/>
  <c r="AJ27" i="4"/>
  <c r="AM27" i="4"/>
  <c r="AP27" i="4"/>
  <c r="I28" i="4"/>
  <c r="L28" i="4"/>
  <c r="O28" i="4"/>
  <c r="U28" i="4"/>
  <c r="X28" i="4"/>
  <c r="AA28" i="4"/>
  <c r="AD28" i="4"/>
  <c r="AG28" i="4"/>
  <c r="AJ28" i="4"/>
  <c r="AM28" i="4"/>
  <c r="AP28" i="4"/>
  <c r="I29" i="4"/>
  <c r="L29" i="4"/>
  <c r="U29" i="4"/>
  <c r="X29" i="4"/>
  <c r="AA29" i="4"/>
  <c r="AD29" i="4"/>
  <c r="AJ29" i="4"/>
  <c r="AM29" i="4"/>
  <c r="I30" i="4"/>
  <c r="L30" i="4"/>
  <c r="U30" i="4"/>
  <c r="X30" i="4"/>
  <c r="AA30" i="4"/>
  <c r="AD30" i="4"/>
  <c r="AG30" i="4"/>
  <c r="AJ30" i="4"/>
  <c r="AM30" i="4"/>
  <c r="I31" i="4"/>
  <c r="L31" i="4"/>
  <c r="U31" i="4"/>
  <c r="X31" i="4"/>
  <c r="AA31" i="4"/>
  <c r="AD31" i="4"/>
  <c r="AG31" i="4"/>
  <c r="AJ31" i="4"/>
  <c r="AM31" i="4"/>
  <c r="I32" i="4"/>
  <c r="L32" i="4"/>
  <c r="U32" i="4"/>
  <c r="X32" i="4"/>
  <c r="AA32" i="4"/>
  <c r="AD32" i="4"/>
  <c r="AG32" i="4"/>
  <c r="AJ32" i="4"/>
  <c r="AM32" i="4"/>
  <c r="I33" i="4"/>
  <c r="L33" i="4"/>
  <c r="O33" i="4"/>
  <c r="U33" i="4"/>
  <c r="X33" i="4"/>
  <c r="AA33" i="4"/>
  <c r="AD33" i="4"/>
  <c r="AG33" i="4"/>
  <c r="AJ33" i="4"/>
  <c r="AM33" i="4"/>
  <c r="I34" i="4"/>
  <c r="L34" i="4"/>
  <c r="O34" i="4"/>
  <c r="R34" i="4"/>
  <c r="U34" i="4"/>
  <c r="X34" i="4"/>
  <c r="AA34" i="4"/>
  <c r="AD34" i="4"/>
  <c r="AG34" i="4"/>
  <c r="AJ34" i="4"/>
  <c r="AM34" i="4"/>
  <c r="AP34" i="4"/>
  <c r="R13" i="4" l="1"/>
  <c r="AM13" i="4"/>
  <c r="AJ13" i="4"/>
  <c r="AG13" i="4"/>
  <c r="AA13" i="4"/>
  <c r="O13" i="4"/>
  <c r="L13" i="4"/>
  <c r="AP13" i="4"/>
  <c r="AD13" i="4"/>
  <c r="U13" i="4"/>
  <c r="AS13" i="4" l="1"/>
  <c r="H5" i="5"/>
  <c r="E41" i="5" l="1"/>
  <c r="E29" i="5"/>
  <c r="H121" i="5"/>
  <c r="H114" i="5"/>
  <c r="H100" i="5"/>
  <c r="H95" i="5"/>
  <c r="H89" i="5"/>
  <c r="H83" i="5"/>
  <c r="H68" i="5"/>
  <c r="H55" i="5"/>
  <c r="H47" i="5"/>
  <c r="H41" i="5"/>
  <c r="H23" i="5"/>
  <c r="H17" i="5"/>
  <c r="I5" i="5" l="1"/>
  <c r="L5" i="5"/>
  <c r="O5" i="5"/>
  <c r="I6" i="5"/>
  <c r="L6" i="5"/>
  <c r="O6" i="5"/>
  <c r="L7" i="5"/>
  <c r="O7" i="5"/>
  <c r="I8" i="5"/>
  <c r="L8" i="5"/>
  <c r="O8" i="5"/>
  <c r="I9" i="5"/>
  <c r="L9" i="5"/>
  <c r="O9" i="5"/>
  <c r="I10" i="5"/>
  <c r="L10" i="5"/>
  <c r="O10" i="5"/>
  <c r="I11" i="5"/>
  <c r="L11" i="5"/>
  <c r="O11" i="5"/>
  <c r="L12" i="5"/>
  <c r="O12" i="5"/>
  <c r="I13" i="5"/>
  <c r="L13" i="5"/>
  <c r="O13" i="5"/>
  <c r="I14" i="5"/>
  <c r="L14" i="5"/>
  <c r="O14" i="5"/>
  <c r="R14" i="5"/>
  <c r="F15" i="5"/>
  <c r="I15" i="5"/>
  <c r="L15" i="5"/>
  <c r="O15" i="5"/>
  <c r="R15" i="5"/>
  <c r="I16" i="5"/>
  <c r="O16" i="5"/>
  <c r="R16" i="5"/>
  <c r="I17" i="5"/>
  <c r="L17" i="5"/>
  <c r="O17" i="5"/>
  <c r="I18" i="5"/>
  <c r="L18" i="5"/>
  <c r="O18" i="5"/>
  <c r="R18" i="5"/>
  <c r="I19" i="5"/>
  <c r="L19" i="5"/>
  <c r="O19" i="5"/>
  <c r="R19" i="5"/>
  <c r="I20" i="5"/>
  <c r="L20" i="5"/>
  <c r="O20" i="5"/>
  <c r="I21" i="5"/>
  <c r="L21" i="5"/>
  <c r="O21" i="5"/>
  <c r="I22" i="5"/>
  <c r="L22" i="5"/>
  <c r="O22" i="5"/>
  <c r="I23" i="5"/>
  <c r="L23" i="5"/>
  <c r="O23" i="5"/>
  <c r="R23" i="5"/>
  <c r="I24" i="5"/>
  <c r="L24" i="5"/>
  <c r="O24" i="5"/>
  <c r="R24" i="5"/>
  <c r="I25" i="5"/>
  <c r="O25" i="5"/>
  <c r="R25" i="5"/>
  <c r="I26" i="5"/>
  <c r="L26" i="5"/>
  <c r="O26" i="5"/>
  <c r="R26" i="5"/>
  <c r="I27" i="5"/>
  <c r="L27" i="5"/>
  <c r="O27" i="5"/>
  <c r="R27" i="5"/>
  <c r="I28" i="5"/>
  <c r="L28" i="5"/>
  <c r="O28" i="5"/>
  <c r="R28" i="5"/>
  <c r="L29" i="5"/>
  <c r="O29" i="5"/>
  <c r="R29" i="5"/>
  <c r="I30" i="5"/>
  <c r="L30" i="5"/>
  <c r="O30" i="5"/>
  <c r="R30" i="5"/>
  <c r="F31" i="5"/>
  <c r="I31" i="5"/>
  <c r="L31" i="5"/>
  <c r="O31" i="5"/>
  <c r="R31" i="5"/>
  <c r="I32" i="5"/>
  <c r="L32" i="5"/>
  <c r="O32" i="5"/>
  <c r="R32" i="5"/>
  <c r="I33" i="5"/>
  <c r="O33" i="5"/>
  <c r="R33" i="5"/>
  <c r="I34" i="5"/>
  <c r="L34" i="5"/>
  <c r="O34" i="5"/>
  <c r="R34" i="5"/>
  <c r="I35" i="5"/>
  <c r="L35" i="5"/>
  <c r="O35" i="5"/>
  <c r="R35" i="5"/>
  <c r="O36" i="5"/>
  <c r="R36" i="5"/>
  <c r="I37" i="5"/>
  <c r="L37" i="5"/>
  <c r="O37" i="5"/>
  <c r="R37" i="5"/>
  <c r="L38" i="5"/>
  <c r="O38" i="5"/>
  <c r="R38" i="5"/>
  <c r="I39" i="5"/>
  <c r="L39" i="5"/>
  <c r="O39" i="5"/>
  <c r="R39" i="5"/>
  <c r="L40" i="5"/>
  <c r="O40" i="5"/>
  <c r="R40" i="5"/>
  <c r="L41" i="5"/>
  <c r="O41" i="5"/>
  <c r="R41" i="5"/>
  <c r="O42" i="5"/>
  <c r="R42" i="5"/>
  <c r="I43" i="5"/>
  <c r="L43" i="5"/>
  <c r="O43" i="5"/>
  <c r="R43" i="5"/>
  <c r="I44" i="5"/>
  <c r="L44" i="5"/>
  <c r="O44" i="5"/>
  <c r="R44" i="5"/>
  <c r="L45" i="5"/>
  <c r="O45" i="5"/>
  <c r="R45" i="5"/>
  <c r="I46" i="5"/>
  <c r="L46" i="5"/>
  <c r="O46" i="5"/>
  <c r="R46" i="5"/>
  <c r="I47" i="5"/>
  <c r="L47" i="5"/>
  <c r="O47" i="5"/>
  <c r="R47" i="5"/>
  <c r="L48" i="5"/>
  <c r="O48" i="5"/>
  <c r="R48" i="5"/>
  <c r="L49" i="5"/>
  <c r="O49" i="5"/>
  <c r="R49" i="5"/>
  <c r="L50" i="5"/>
  <c r="O50" i="5"/>
  <c r="R50" i="5"/>
  <c r="O51" i="5"/>
  <c r="R51" i="5"/>
  <c r="I52" i="5"/>
  <c r="L52" i="5"/>
  <c r="O52" i="5"/>
  <c r="R52" i="5"/>
  <c r="I53" i="5"/>
  <c r="L53" i="5"/>
  <c r="O53" i="5"/>
  <c r="R53" i="5"/>
  <c r="L54" i="5"/>
  <c r="O54" i="5"/>
  <c r="R54" i="5"/>
  <c r="I55" i="5"/>
  <c r="L55" i="5"/>
  <c r="O55" i="5"/>
  <c r="I56" i="5"/>
  <c r="O56" i="5"/>
  <c r="F57" i="5"/>
  <c r="I57" i="5"/>
  <c r="L57" i="5"/>
  <c r="O57" i="5"/>
  <c r="R57" i="5"/>
  <c r="F58" i="5"/>
  <c r="I58" i="5"/>
  <c r="L58" i="5"/>
  <c r="O58" i="5"/>
  <c r="R58" i="5"/>
  <c r="F59" i="5"/>
  <c r="I59" i="5"/>
  <c r="L59" i="5"/>
  <c r="O59" i="5"/>
  <c r="R59" i="5"/>
  <c r="F60" i="5"/>
  <c r="I60" i="5"/>
  <c r="L60" i="5"/>
  <c r="O60" i="5"/>
  <c r="R60" i="5"/>
  <c r="F61" i="5"/>
  <c r="I61" i="5"/>
  <c r="L61" i="5"/>
  <c r="O61" i="5"/>
  <c r="R61" i="5"/>
  <c r="L62" i="5"/>
  <c r="O62" i="5"/>
  <c r="R62" i="5"/>
  <c r="F63" i="5"/>
  <c r="I63" i="5"/>
  <c r="L63" i="5"/>
  <c r="O63" i="5"/>
  <c r="F65" i="5"/>
  <c r="I65" i="5"/>
  <c r="O65" i="5"/>
  <c r="L68" i="5"/>
  <c r="O68" i="5"/>
  <c r="I69" i="5"/>
  <c r="L69" i="5"/>
  <c r="O69" i="5"/>
  <c r="R69" i="5"/>
  <c r="I70" i="5"/>
  <c r="O70" i="5"/>
  <c r="I71" i="5"/>
  <c r="L71" i="5"/>
  <c r="O71" i="5"/>
  <c r="I72" i="5"/>
  <c r="L72" i="5"/>
  <c r="O72" i="5"/>
  <c r="I73" i="5"/>
  <c r="L73" i="5"/>
  <c r="O73" i="5"/>
  <c r="I74" i="5"/>
  <c r="L74" i="5"/>
  <c r="O74" i="5"/>
  <c r="R74" i="5"/>
  <c r="I75" i="5"/>
  <c r="L75" i="5"/>
  <c r="O75" i="5"/>
  <c r="R75" i="5"/>
  <c r="I76" i="5"/>
  <c r="L76" i="5"/>
  <c r="O76" i="5"/>
  <c r="R76" i="5"/>
  <c r="I78" i="5"/>
  <c r="L78" i="5"/>
  <c r="O78" i="5"/>
  <c r="R78" i="5"/>
  <c r="L79" i="5"/>
  <c r="O79" i="5"/>
  <c r="F80" i="5"/>
  <c r="I80" i="5"/>
  <c r="L80" i="5"/>
  <c r="O80" i="5"/>
  <c r="L82" i="5"/>
  <c r="O82" i="5"/>
  <c r="L83" i="5"/>
  <c r="O83" i="5"/>
  <c r="O84" i="5"/>
  <c r="L85" i="5"/>
  <c r="O85" i="5"/>
  <c r="L86" i="5"/>
  <c r="O86" i="5"/>
  <c r="R86" i="5"/>
  <c r="L87" i="5"/>
  <c r="O87" i="5"/>
  <c r="R87" i="5"/>
  <c r="L88" i="5"/>
  <c r="O88" i="5"/>
  <c r="R88" i="5"/>
  <c r="L89" i="5"/>
  <c r="O89" i="5"/>
  <c r="R89" i="5"/>
  <c r="L90" i="5"/>
  <c r="O90" i="5"/>
  <c r="R90" i="5"/>
  <c r="L91" i="5"/>
  <c r="O91" i="5"/>
  <c r="R91" i="5"/>
  <c r="L92" i="5"/>
  <c r="O92" i="5"/>
  <c r="R92" i="5"/>
  <c r="L93" i="5"/>
  <c r="O93" i="5"/>
  <c r="R93" i="5"/>
  <c r="O94" i="5"/>
  <c r="R94" i="5"/>
  <c r="L95" i="5"/>
  <c r="O95" i="5"/>
  <c r="L96" i="5"/>
  <c r="L97" i="5"/>
  <c r="L98" i="5"/>
  <c r="L99" i="5"/>
  <c r="L100" i="5"/>
  <c r="O100" i="5"/>
  <c r="L101" i="5"/>
  <c r="O101" i="5"/>
  <c r="I102" i="5"/>
  <c r="L102" i="5"/>
  <c r="O102" i="5"/>
  <c r="I103" i="5"/>
  <c r="L103" i="5"/>
  <c r="O103" i="5"/>
  <c r="I104" i="5"/>
  <c r="L104" i="5"/>
  <c r="O104" i="5"/>
  <c r="I105" i="5"/>
  <c r="L105" i="5"/>
  <c r="O105" i="5"/>
  <c r="I106" i="5"/>
  <c r="L106" i="5"/>
  <c r="O106" i="5"/>
  <c r="L107" i="5"/>
  <c r="R107" i="5"/>
  <c r="I108" i="5"/>
  <c r="L108" i="5"/>
  <c r="R108" i="5"/>
  <c r="O109" i="5"/>
  <c r="R109" i="5"/>
  <c r="I110" i="5"/>
  <c r="O110" i="5"/>
  <c r="R110" i="5"/>
  <c r="O111" i="5"/>
  <c r="R111" i="5"/>
  <c r="O112" i="5"/>
  <c r="R112" i="5"/>
  <c r="O113" i="5"/>
  <c r="R113" i="5"/>
  <c r="L114" i="5"/>
  <c r="O114" i="5"/>
  <c r="R114" i="5"/>
  <c r="L115" i="5"/>
  <c r="O115" i="5"/>
  <c r="R115" i="5"/>
  <c r="L116" i="5"/>
  <c r="O116" i="5"/>
  <c r="R116" i="5"/>
  <c r="L117" i="5"/>
  <c r="O117" i="5"/>
  <c r="R117" i="5"/>
  <c r="L118" i="5"/>
  <c r="O118" i="5"/>
  <c r="R118" i="5"/>
  <c r="L119" i="5"/>
  <c r="O119" i="5"/>
  <c r="R119" i="5"/>
  <c r="I120" i="5"/>
  <c r="L120" i="5"/>
  <c r="R120" i="5"/>
  <c r="L121" i="5"/>
  <c r="O121" i="5"/>
  <c r="L122" i="5"/>
  <c r="O122" i="5"/>
  <c r="R122" i="5"/>
  <c r="L123" i="5"/>
  <c r="O123" i="5"/>
  <c r="L124" i="5"/>
  <c r="O124" i="5"/>
  <c r="L125" i="5"/>
  <c r="O125" i="5"/>
  <c r="O126" i="5"/>
  <c r="L127" i="5"/>
  <c r="O127" i="5"/>
  <c r="I128" i="5"/>
  <c r="L128" i="5"/>
  <c r="I129" i="5"/>
  <c r="L129" i="5"/>
  <c r="O129" i="5"/>
  <c r="I130" i="5"/>
  <c r="L130" i="5"/>
  <c r="O130" i="5"/>
  <c r="I131" i="5"/>
  <c r="L131" i="5"/>
  <c r="O131" i="5"/>
  <c r="F132" i="5"/>
  <c r="I132" i="5"/>
  <c r="L132" i="5"/>
  <c r="O132" i="5"/>
  <c r="F134" i="5"/>
  <c r="I134" i="5"/>
  <c r="L134" i="5"/>
  <c r="O134" i="5"/>
  <c r="F135" i="5"/>
  <c r="L135" i="5"/>
  <c r="F136" i="5"/>
  <c r="I136" i="5"/>
  <c r="L136" i="5"/>
  <c r="O136" i="5"/>
  <c r="L137" i="5"/>
  <c r="O137" i="5"/>
  <c r="R137" i="5"/>
  <c r="F138" i="5"/>
  <c r="L138" i="5"/>
  <c r="F67" i="5" l="1"/>
  <c r="F66" i="5"/>
  <c r="F64" i="5"/>
  <c r="L142" i="5"/>
  <c r="F119" i="5"/>
  <c r="F117" i="5"/>
  <c r="F115" i="5"/>
  <c r="F113" i="5"/>
  <c r="F112" i="5"/>
  <c r="F110" i="5"/>
  <c r="F109" i="5"/>
  <c r="F94" i="5"/>
  <c r="F93" i="5"/>
  <c r="F88" i="5"/>
  <c r="F86" i="5"/>
  <c r="I126" i="5"/>
  <c r="I125" i="5"/>
  <c r="F122" i="5"/>
  <c r="I121" i="5"/>
  <c r="F120" i="5"/>
  <c r="F118" i="5"/>
  <c r="I117" i="5"/>
  <c r="I116" i="5"/>
  <c r="I115" i="5"/>
  <c r="I113" i="5"/>
  <c r="F111" i="5"/>
  <c r="I109" i="5"/>
  <c r="I100" i="5"/>
  <c r="I99" i="5"/>
  <c r="I97" i="5"/>
  <c r="I96" i="5"/>
  <c r="I94" i="5"/>
  <c r="F92" i="5"/>
  <c r="F90" i="5"/>
  <c r="I89" i="5"/>
  <c r="F87" i="5"/>
  <c r="I84" i="5"/>
  <c r="I82" i="5"/>
  <c r="F51" i="5"/>
  <c r="F49" i="5"/>
  <c r="F44" i="5"/>
  <c r="F43" i="5"/>
  <c r="F42" i="5"/>
  <c r="F41" i="5"/>
  <c r="F39" i="5"/>
  <c r="F38" i="5"/>
  <c r="F25" i="5"/>
  <c r="F16" i="5"/>
  <c r="F78" i="5"/>
  <c r="F53" i="5"/>
  <c r="F52" i="5"/>
  <c r="F50" i="5"/>
  <c r="F46" i="5"/>
  <c r="F45" i="5"/>
  <c r="F40" i="5"/>
  <c r="F37" i="5"/>
  <c r="F36" i="5"/>
  <c r="O135" i="5"/>
  <c r="O128" i="5"/>
  <c r="I127" i="5"/>
  <c r="I124" i="5"/>
  <c r="I123" i="5"/>
  <c r="I122" i="5"/>
  <c r="O120" i="5"/>
  <c r="I119" i="5"/>
  <c r="I118" i="5"/>
  <c r="I114" i="5"/>
  <c r="I112" i="5"/>
  <c r="I111" i="5"/>
  <c r="I101" i="5"/>
  <c r="I98" i="5"/>
  <c r="I95" i="5"/>
  <c r="I92" i="5"/>
  <c r="I91" i="5"/>
  <c r="I90" i="5"/>
  <c r="I88" i="5"/>
  <c r="I87" i="5"/>
  <c r="I86" i="5"/>
  <c r="I85" i="5"/>
  <c r="I83" i="5"/>
  <c r="L70" i="5"/>
  <c r="I68" i="5"/>
  <c r="I62" i="5"/>
  <c r="F54" i="5"/>
  <c r="I54" i="5"/>
  <c r="I51" i="5"/>
  <c r="I50" i="5"/>
  <c r="I48" i="5"/>
  <c r="I45" i="5"/>
  <c r="I42" i="5"/>
  <c r="I41" i="5"/>
  <c r="I40" i="5"/>
  <c r="I38" i="5"/>
  <c r="I36" i="5"/>
  <c r="F35" i="5"/>
  <c r="F34" i="5"/>
  <c r="F33" i="5"/>
  <c r="F30" i="5"/>
  <c r="F28" i="5"/>
  <c r="F27" i="5"/>
  <c r="F24" i="5"/>
  <c r="F19" i="5"/>
  <c r="F18" i="5"/>
  <c r="F14" i="5"/>
  <c r="F32" i="5"/>
  <c r="F26" i="5"/>
  <c r="F23" i="5"/>
  <c r="AJ7" i="4"/>
  <c r="AG7" i="4"/>
  <c r="I29" i="5" l="1"/>
  <c r="F29" i="5"/>
  <c r="F77" i="5"/>
  <c r="E47" i="5"/>
  <c r="F47" i="5" s="1"/>
  <c r="F76" i="5"/>
  <c r="E74" i="5"/>
  <c r="F69" i="5"/>
  <c r="F48" i="5"/>
  <c r="F101" i="5"/>
  <c r="F91" i="5"/>
  <c r="E89" i="5"/>
  <c r="F89" i="5" s="1"/>
  <c r="F116" i="5"/>
  <c r="E114" i="5"/>
  <c r="F114" i="5" s="1"/>
  <c r="F75" i="5"/>
  <c r="F141" i="5"/>
  <c r="F140" i="5"/>
  <c r="F139" i="5"/>
  <c r="E62" i="5"/>
  <c r="AJ6" i="4"/>
  <c r="AM6" i="4"/>
  <c r="AP6" i="4"/>
  <c r="AA7" i="4"/>
  <c r="O7" i="4"/>
  <c r="AJ35" i="4" l="1"/>
  <c r="F133" i="5"/>
  <c r="E137" i="5"/>
  <c r="F137" i="5" s="1"/>
  <c r="AD6" i="4"/>
  <c r="AD35" i="4"/>
  <c r="F62" i="5"/>
  <c r="F74" i="5"/>
  <c r="AP35" i="4"/>
  <c r="AM35" i="4"/>
  <c r="AG35" i="4"/>
  <c r="AS6" i="4"/>
  <c r="U7" i="4"/>
  <c r="L7" i="4"/>
  <c r="I7" i="4" l="1"/>
  <c r="AR35" i="4"/>
  <c r="AS35" i="4" s="1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I13" i="4"/>
  <c r="R6" i="4" l="1"/>
  <c r="R35" i="4" l="1"/>
  <c r="H35" i="4"/>
  <c r="E35" i="4" s="1"/>
  <c r="U6" i="4"/>
  <c r="O6" i="4"/>
  <c r="L6" i="4"/>
  <c r="I6" i="4"/>
  <c r="AA6" i="4"/>
  <c r="F13" i="4"/>
  <c r="U35" i="4"/>
  <c r="O35" i="4"/>
  <c r="L35" i="4"/>
  <c r="AA35" i="4"/>
  <c r="I35" i="4" l="1"/>
  <c r="F10" i="4" l="1"/>
  <c r="F11" i="4"/>
  <c r="X11" i="4"/>
  <c r="F9" i="4"/>
  <c r="F8" i="4"/>
  <c r="F7" i="4"/>
  <c r="X10" i="4"/>
  <c r="X6" i="4"/>
  <c r="X12" i="4"/>
  <c r="F12" i="4"/>
  <c r="X9" i="4"/>
  <c r="X8" i="4"/>
  <c r="X7" i="4"/>
  <c r="X35" i="4" l="1"/>
  <c r="F6" i="4" l="1"/>
  <c r="F35" i="4"/>
  <c r="F85" i="5" l="1"/>
  <c r="R85" i="5"/>
  <c r="R84" i="5"/>
  <c r="F84" i="5"/>
  <c r="E83" i="5" l="1"/>
  <c r="R83" i="5"/>
  <c r="F83" i="5" l="1"/>
  <c r="F103" i="5"/>
  <c r="F106" i="5"/>
  <c r="F102" i="5"/>
  <c r="R100" i="5"/>
  <c r="F104" i="5"/>
  <c r="F105" i="5"/>
  <c r="E100" i="5" l="1"/>
  <c r="F100" i="5" l="1"/>
  <c r="R131" i="5"/>
  <c r="F131" i="5"/>
  <c r="R10" i="5" l="1"/>
  <c r="F11" i="5"/>
  <c r="R11" i="5"/>
  <c r="R12" i="5"/>
  <c r="F12" i="5"/>
  <c r="R13" i="5"/>
  <c r="F13" i="5"/>
  <c r="E10" i="5" l="1"/>
  <c r="F10" i="5" l="1"/>
  <c r="R17" i="5"/>
  <c r="R22" i="5"/>
  <c r="E22" i="5"/>
  <c r="F22" i="5" s="1"/>
  <c r="R21" i="5"/>
  <c r="F21" i="5"/>
  <c r="E20" i="5"/>
  <c r="R20" i="5"/>
  <c r="E17" i="5" l="1"/>
  <c r="F20" i="5"/>
  <c r="F17" i="5" l="1"/>
  <c r="F82" i="5"/>
  <c r="R82" i="5"/>
  <c r="R79" i="5" l="1"/>
  <c r="O107" i="5" l="1"/>
  <c r="O108" i="5"/>
  <c r="F108" i="5"/>
  <c r="O142" i="5" l="1"/>
  <c r="E107" i="5"/>
  <c r="F107" i="5" s="1"/>
  <c r="R128" i="5"/>
  <c r="F128" i="5"/>
  <c r="R129" i="5"/>
  <c r="F129" i="5"/>
  <c r="F123" i="5"/>
  <c r="R121" i="5"/>
  <c r="R126" i="5"/>
  <c r="F126" i="5"/>
  <c r="R124" i="5"/>
  <c r="R125" i="5"/>
  <c r="F125" i="5"/>
  <c r="R127" i="5"/>
  <c r="F127" i="5"/>
  <c r="R123" i="5"/>
  <c r="E121" i="5" l="1"/>
  <c r="F121" i="5" s="1"/>
  <c r="F124" i="5"/>
  <c r="R130" i="5"/>
  <c r="E130" i="5"/>
  <c r="F130" i="5" s="1"/>
  <c r="R72" i="5"/>
  <c r="F72" i="5"/>
  <c r="R73" i="5"/>
  <c r="F73" i="5"/>
  <c r="R71" i="5"/>
  <c r="F71" i="5"/>
  <c r="F70" i="5"/>
  <c r="R70" i="5"/>
  <c r="E68" i="5" l="1"/>
  <c r="F68" i="5" s="1"/>
  <c r="R68" i="5"/>
  <c r="R99" i="5"/>
  <c r="F99" i="5"/>
  <c r="R98" i="5"/>
  <c r="F98" i="5"/>
  <c r="R97" i="5"/>
  <c r="F97" i="5"/>
  <c r="F8" i="5" l="1"/>
  <c r="R8" i="5"/>
  <c r="F9" i="5"/>
  <c r="R9" i="5"/>
  <c r="R7" i="5"/>
  <c r="F7" i="5" l="1"/>
  <c r="E5" i="5"/>
  <c r="R5" i="5"/>
  <c r="R6" i="5"/>
  <c r="F5" i="5" l="1"/>
  <c r="F6" i="5"/>
  <c r="R96" i="5"/>
  <c r="E96" i="5"/>
  <c r="F96" i="5" s="1"/>
  <c r="E95" i="5" l="1"/>
  <c r="F95" i="5" s="1"/>
  <c r="R95" i="5"/>
  <c r="R55" i="5" l="1"/>
  <c r="E56" i="5"/>
  <c r="F56" i="5" s="1"/>
  <c r="R56" i="5"/>
  <c r="E55" i="5" l="1"/>
  <c r="F55" i="5" s="1"/>
  <c r="R142" i="5"/>
  <c r="E81" i="5"/>
  <c r="E79" i="5" s="1"/>
  <c r="F79" i="5" s="1"/>
  <c r="I81" i="5"/>
  <c r="H79" i="5"/>
  <c r="I79" i="5" l="1"/>
  <c r="H142" i="5"/>
  <c r="I142" i="5" s="1"/>
  <c r="F81" i="5"/>
  <c r="E142" i="5"/>
  <c r="F142" i="5" s="1"/>
</calcChain>
</file>

<file path=xl/sharedStrings.xml><?xml version="1.0" encoding="utf-8"?>
<sst xmlns="http://schemas.openxmlformats.org/spreadsheetml/2006/main" count="255" uniqueCount="192">
  <si>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</si>
  <si>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</si>
  <si>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</si>
  <si>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</si>
  <si>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</si>
  <si>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</si>
  <si>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</si>
  <si>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</si>
  <si>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</si>
  <si>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</si>
  <si>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</si>
  <si>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</si>
  <si>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</si>
  <si>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</si>
  <si>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</si>
  <si>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</si>
  <si>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</si>
  <si>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</si>
  <si>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</si>
  <si>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</si>
  <si>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</si>
  <si>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</si>
  <si>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</si>
  <si>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</si>
  <si>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</si>
  <si>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</si>
  <si>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Недоимка по налогам и сборам всего, тыс. рублей</t>
  </si>
  <si>
    <t>Недоика по ЕНВД</t>
  </si>
  <si>
    <t>Задолженность по отмененным налогам  - всего</t>
  </si>
  <si>
    <t>Недоимка по налогу на прибыль организаций, зачислявшийся до 1 января 2005 г.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</si>
  <si>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</si>
  <si>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</si>
  <si>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</si>
  <si>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</si>
  <si>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</si>
  <si>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</si>
  <si>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</si>
  <si>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</si>
  <si>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</si>
  <si>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</si>
  <si>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</si>
  <si>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</si>
  <si>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</si>
  <si>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</si>
  <si>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</si>
  <si>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</si>
  <si>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</si>
  <si>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</si>
  <si>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</si>
  <si>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</si>
  <si>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</si>
  <si>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</si>
  <si>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</si>
  <si>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</si>
  <si>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</si>
  <si>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</si>
  <si>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</si>
  <si>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</si>
  <si>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</si>
  <si>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</si>
  <si>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</si>
  <si>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</si>
  <si>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</si>
  <si>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</si>
  <si>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</si>
  <si>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</si>
  <si>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</si>
  <si>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</si>
  <si>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</si>
  <si>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</si>
  <si>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</si>
  <si>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</si>
  <si>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</si>
  <si>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</si>
  <si>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</si>
  <si>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</si>
  <si>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</si>
  <si>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</si>
  <si>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</si>
  <si>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</si>
  <si>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</si>
  <si>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</si>
  <si>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</si>
  <si>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</si>
  <si>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</si>
  <si>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</si>
  <si>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</si>
  <si>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</si>
  <si>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</si>
  <si>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</si>
  <si>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</si>
  <si>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</si>
  <si>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</si>
  <si>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</si>
  <si>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</si>
  <si>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</si>
  <si>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</si>
  <si>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</si>
  <si>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</si>
  <si>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</si>
  <si>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</si>
  <si>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</si>
  <si>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</si>
  <si>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</si>
  <si>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</si>
  <si>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</si>
  <si>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</si>
  <si>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</si>
  <si>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</si>
  <si>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</si>
  <si>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</si>
  <si>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</si>
  <si>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</si>
  <si>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</si>
  <si>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</si>
  <si>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</si>
  <si>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</si>
  <si>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</si>
  <si>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</si>
  <si>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</si>
  <si>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</si>
  <si>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</si>
  <si>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</si>
  <si>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</si>
  <si>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</si>
  <si>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</si>
  <si>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</si>
  <si>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</si>
  <si>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</si>
  <si>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</si>
  <si>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</si>
  <si>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</si>
  <si>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</si>
  <si>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</si>
  <si>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</si>
  <si>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r>
      <t>Недоимка по налогам и сборам всего,</t>
    </r>
    <r>
      <rPr>
        <sz val="12"/>
        <color theme="1"/>
        <rFont val="Times New Roman"/>
        <family val="1"/>
        <charset val="204"/>
      </rPr>
      <t xml:space="preserve"> тыс. рублей</t>
    </r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</si>
  <si>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</si>
  <si>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</si>
  <si>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</si>
  <si>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</si>
  <si>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</si>
  <si>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</si>
  <si>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</si>
  <si>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</si>
  <si>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</si>
  <si>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</si>
  <si>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</si>
  <si>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</si>
  <si>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</si>
  <si>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</si>
  <si>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</si>
  <si>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</si>
  <si>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</si>
  <si>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</si>
  <si>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</si>
  <si>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</si>
  <si>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</si>
  <si>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</si>
  <si>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</si>
  <si>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</si>
  <si>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</si>
  <si>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</si>
  <si>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</si>
  <si>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</si>
  <si>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</si>
  <si>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</si>
  <si>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</si>
  <si>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</si>
  <si>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</si>
  <si>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</si>
  <si>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</si>
  <si>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</si>
  <si>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</si>
  <si>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</si>
  <si>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Недоимка по ЕСХН</t>
  </si>
  <si>
    <t>Талицко-Мугреевское сп</t>
  </si>
  <si>
    <t>Фурмановский</t>
  </si>
  <si>
    <t>Приволжский</t>
  </si>
  <si>
    <t>Ивановский</t>
  </si>
  <si>
    <t>Шуя</t>
  </si>
  <si>
    <t>Иваново</t>
  </si>
  <si>
    <t>Верхнеландеховское г.п.</t>
  </si>
  <si>
    <t>Осановецкое</t>
  </si>
  <si>
    <t>Щенниковское</t>
  </si>
  <si>
    <t>Пучежское г.п.</t>
  </si>
  <si>
    <t>Новолеушинское</t>
  </si>
  <si>
    <t>Недоимка по НДФЛ</t>
  </si>
  <si>
    <t>Недоимка по прочим налогам (НДПИ)</t>
  </si>
  <si>
    <t>на 01.01.2020</t>
  </si>
  <si>
    <t>Сведения о динамике недоимки по налогам и сборам в бюджеты поселений по состоянию на 01.10.2020 г.</t>
  </si>
  <si>
    <t>на 01.10.2020</t>
  </si>
  <si>
    <t>Сведения о динамике недоимки по налогам и сборам в бюджеты городских округов и муниципальных районов Ивановской области по состоянию на 01.10.2020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</si>
</sst>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5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5" fillId="0" borderId="0"/>
    <xf numFmtId="0" fontId="36" fillId="39" borderId="4">
      <alignment vertical="top" wrapText="1"/>
    </xf>
    <xf numFmtId="0" fontId="37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8" fillId="0" borderId="0">
      <alignment shrinkToFit="1"/>
    </xf>
    <xf numFmtId="0" fontId="39" fillId="0" borderId="0">
      <alignment horizontal="center" vertical="center" wrapText="1"/>
    </xf>
    <xf numFmtId="0" fontId="39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0" fillId="0" borderId="0"/>
    <xf numFmtId="0" fontId="40" fillId="0" borderId="0"/>
    <xf numFmtId="0" fontId="33" fillId="0" borderId="0"/>
    <xf numFmtId="0" fontId="33" fillId="0" borderId="0"/>
    <xf numFmtId="0" fontId="40" fillId="0" borderId="0"/>
    <xf numFmtId="0" fontId="33" fillId="40" borderId="0"/>
    <xf numFmtId="0" fontId="33" fillId="40" borderId="7"/>
    <xf numFmtId="0" fontId="33" fillId="40" borderId="5"/>
    <xf numFmtId="0" fontId="40" fillId="0" borderId="0"/>
    <xf numFmtId="0" fontId="6" fillId="39" borderId="4">
      <alignment vertical="top" wrapText="1"/>
    </xf>
    <xf numFmtId="4" fontId="6" fillId="39" borderId="4">
      <alignment horizontal="right" vertical="top" shrinkToFit="1"/>
    </xf>
    <xf numFmtId="0" fontId="6" fillId="0" borderId="0"/>
    <xf numFmtId="0" fontId="6" fillId="0" borderId="0"/>
    <xf numFmtId="0" fontId="6" fillId="40" borderId="0"/>
    <xf numFmtId="0" fontId="6" fillId="40" borderId="7"/>
    <xf numFmtId="0" fontId="6" fillId="40" borderId="5"/>
  </cellStyleXfs>
  <cellXfs count="118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wrapText="1"/>
    </xf>
    <xf numFmtId="0" fontId="29" fillId="0" borderId="2" xfId="0" applyFont="1" applyBorder="1" applyAlignment="1">
      <alignment horizontal="center" vertical="center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0" fillId="4" borderId="0" xfId="0" applyFill="1"/>
    <xf numFmtId="0" fontId="26" fillId="4" borderId="0" xfId="68" applyFill="1"/>
    <xf numFmtId="0" fontId="27" fillId="4" borderId="0" xfId="2" applyFont="1" applyFill="1" applyAlignment="1">
      <alignment horizontal="right"/>
    </xf>
    <xf numFmtId="0" fontId="2" fillId="4" borderId="0" xfId="0" applyFont="1" applyFill="1" applyAlignment="1">
      <alignment wrapText="1"/>
    </xf>
    <xf numFmtId="0" fontId="29" fillId="0" borderId="0" xfId="0" applyFont="1"/>
    <xf numFmtId="0" fontId="28" fillId="38" borderId="2" xfId="52" applyFont="1" applyFill="1" applyBorder="1" applyAlignment="1">
      <alignment horizontal="center" vertical="center"/>
    </xf>
    <xf numFmtId="4" fontId="0" fillId="0" borderId="0" xfId="0" applyNumberFormat="1"/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168" fontId="3" fillId="4" borderId="0" xfId="0" applyNumberFormat="1" applyFont="1" applyFill="1" applyAlignment="1">
      <alignment wrapText="1"/>
    </xf>
    <xf numFmtId="168" fontId="3" fillId="0" borderId="0" xfId="0" applyNumberFormat="1" applyFont="1" applyAlignment="1">
      <alignment wrapText="1"/>
    </xf>
    <xf numFmtId="168" fontId="2" fillId="0" borderId="0" xfId="0" applyNumberFormat="1" applyFont="1" applyAlignment="1">
      <alignment wrapText="1"/>
    </xf>
    <xf numFmtId="168" fontId="34" fillId="0" borderId="0" xfId="0" applyNumberFormat="1" applyFont="1" applyAlignment="1">
      <alignment wrapText="1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4" fontId="2" fillId="4" borderId="0" xfId="0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 wrapText="1"/>
    </xf>
    <xf numFmtId="0" fontId="29" fillId="4" borderId="0" xfId="0" applyFont="1" applyFill="1" applyBorder="1"/>
    <xf numFmtId="4" fontId="2" fillId="0" borderId="0" xfId="0" applyNumberFormat="1" applyFont="1" applyBorder="1" applyAlignment="1">
      <alignment horizontal="right"/>
    </xf>
    <xf numFmtId="0" fontId="29" fillId="0" borderId="0" xfId="0" applyFont="1" applyBorder="1"/>
    <xf numFmtId="0" fontId="2" fillId="0" borderId="16" xfId="0" applyFont="1" applyFill="1" applyBorder="1" applyAlignment="1">
      <alignment horizontal="center" vertical="center" wrapText="1"/>
    </xf>
    <xf numFmtId="167" fontId="31" fillId="21" borderId="2" xfId="53" applyNumberFormat="1" applyFont="1" applyBorder="1" applyAlignment="1">
      <alignment horizontal="right" vertical="center" wrapText="1"/>
    </xf>
    <xf numFmtId="167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wrapText="1"/>
    </xf>
    <xf numFmtId="167" fontId="31" fillId="38" borderId="2" xfId="52" applyNumberFormat="1" applyFont="1" applyFill="1" applyBorder="1" applyAlignment="1">
      <alignment horizontal="right" vertical="center" wrapText="1"/>
    </xf>
    <xf numFmtId="167" fontId="29" fillId="4" borderId="2" xfId="0" applyNumberFormat="1" applyFont="1" applyFill="1" applyBorder="1" applyAlignment="1">
      <alignment wrapText="1"/>
    </xf>
    <xf numFmtId="167" fontId="29" fillId="37" borderId="2" xfId="28" applyNumberFormat="1" applyFont="1" applyFill="1" applyBorder="1" applyAlignment="1">
      <alignment horizontal="right" vertical="center" wrapText="1"/>
    </xf>
    <xf numFmtId="167" fontId="2" fillId="0" borderId="0" xfId="0" applyNumberFormat="1" applyFont="1"/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31" fillId="21" borderId="2" xfId="53" applyNumberFormat="1" applyFont="1" applyBorder="1" applyAlignment="1">
      <alignment horizontal="right" vertical="center" wrapText="1"/>
    </xf>
    <xf numFmtId="166" fontId="31" fillId="21" borderId="2" xfId="53" applyNumberFormat="1" applyFont="1" applyBorder="1" applyAlignment="1">
      <alignment horizontal="right" wrapText="1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0" fontId="2" fillId="4" borderId="0" xfId="0" applyFont="1" applyFill="1" applyAlignment="1">
      <alignment vertical="center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167" fontId="2" fillId="4" borderId="0" xfId="0" applyNumberFormat="1" applyFont="1" applyFill="1" applyBorder="1"/>
    <xf numFmtId="167" fontId="2" fillId="0" borderId="0" xfId="0" applyNumberFormat="1" applyFont="1" applyBorder="1"/>
    <xf numFmtId="0" fontId="0" fillId="0" borderId="0" xfId="0" applyAlignment="1">
      <alignment horizontal="left" indent="7"/>
    </xf>
    <xf numFmtId="4" fontId="2" fillId="0" borderId="0" xfId="0" applyNumberFormat="1" applyFont="1" applyAlignment="1">
      <alignment wrapText="1"/>
    </xf>
    <xf numFmtId="167" fontId="31" fillId="21" borderId="3" xfId="53" applyNumberFormat="1" applyFont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14" fontId="31" fillId="37" borderId="2" xfId="1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21" borderId="2" xfId="53" applyFont="1" applyBorder="1" applyAlignment="1">
      <alignment horizontal="center" vertical="center"/>
    </xf>
    <xf numFmtId="0" fontId="31" fillId="21" borderId="2" xfId="53" applyFont="1" applyBorder="1" applyAlignment="1">
      <alignment wrapText="1"/>
    </xf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wrapText="1"/>
    </xf>
    <xf numFmtId="167" fontId="29" fillId="4" borderId="2" xfId="0" applyNumberFormat="1" applyFont="1" applyFill="1" applyBorder="1" applyAlignment="1">
      <alignment horizontal="right" vertical="center" wrapText="1"/>
    </xf>
    <xf numFmtId="0" fontId="31" fillId="38" borderId="2" xfId="52" applyFont="1" applyFill="1" applyBorder="1" applyAlignment="1">
      <alignment horizontal="right" vertical="center"/>
    </xf>
    <xf numFmtId="0" fontId="31" fillId="38" borderId="2" xfId="52" applyFont="1" applyFill="1" applyBorder="1" applyAlignment="1">
      <alignment horizontal="left" vertical="center" wrapText="1"/>
    </xf>
    <xf numFmtId="168" fontId="0" fillId="4" borderId="0" xfId="0" applyNumberFormat="1" applyFill="1"/>
    <xf numFmtId="166" fontId="29" fillId="0" borderId="2" xfId="28" applyNumberFormat="1" applyFont="1" applyBorder="1" applyAlignment="1">
      <alignment horizontal="right" vertical="center" wrapText="1"/>
    </xf>
    <xf numFmtId="165" fontId="29" fillId="0" borderId="2" xfId="28" applyNumberFormat="1" applyFont="1" applyBorder="1" applyAlignment="1">
      <alignment horizontal="right" vertical="center" wrapText="1"/>
    </xf>
    <xf numFmtId="166" fontId="41" fillId="0" borderId="2" xfId="28" applyNumberFormat="1" applyFont="1" applyBorder="1" applyAlignment="1">
      <alignment horizontal="right" vertical="center" wrapText="1"/>
    </xf>
    <xf numFmtId="165" fontId="31" fillId="0" borderId="2" xfId="28" applyNumberFormat="1" applyFont="1" applyBorder="1" applyAlignment="1">
      <alignment horizontal="right" vertical="center" wrapText="1"/>
    </xf>
    <xf numFmtId="0" fontId="31" fillId="38" borderId="2" xfId="52" applyFont="1" applyFill="1" applyBorder="1" applyAlignment="1">
      <alignment wrapText="1"/>
    </xf>
    <xf numFmtId="167" fontId="42" fillId="21" borderId="2" xfId="53" applyNumberFormat="1" applyFont="1" applyBorder="1" applyAlignment="1">
      <alignment horizontal="right" vertical="center" wrapText="1"/>
    </xf>
    <xf numFmtId="0" fontId="10" fillId="4" borderId="17" xfId="0" applyFont="1" applyFill="1" applyBorder="1" applyAlignment="1">
      <alignment vertical="center"/>
    </xf>
    <xf numFmtId="14" fontId="31" fillId="4" borderId="2" xfId="1" applyNumberFormat="1" applyFont="1" applyFill="1" applyBorder="1" applyAlignment="1">
      <alignment horizontal="center" vertical="center" wrapText="1"/>
    </xf>
    <xf numFmtId="167" fontId="31" fillId="4" borderId="2" xfId="53" applyNumberFormat="1" applyFont="1" applyFill="1" applyBorder="1" applyAlignment="1">
      <alignment horizontal="right" vertical="center" wrapText="1"/>
    </xf>
    <xf numFmtId="167" fontId="31" fillId="4" borderId="2" xfId="52" applyNumberFormat="1" applyFont="1" applyFill="1" applyBorder="1" applyAlignment="1">
      <alignment horizontal="right" vertical="center" wrapText="1"/>
    </xf>
    <xf numFmtId="0" fontId="3" fillId="4" borderId="0" xfId="0" applyFont="1" applyFill="1" applyAlignment="1">
      <alignment wrapText="1"/>
    </xf>
    <xf numFmtId="0" fontId="29" fillId="4" borderId="2" xfId="0" applyFont="1" applyFill="1" applyBorder="1" applyAlignment="1">
      <alignment horizontal="center" vertical="center" wrapText="1"/>
    </xf>
    <xf numFmtId="167" fontId="31" fillId="4" borderId="3" xfId="53" applyNumberFormat="1" applyFont="1" applyFill="1" applyBorder="1" applyAlignment="1">
      <alignment horizontal="right" vertical="center" wrapText="1"/>
    </xf>
    <xf numFmtId="167" fontId="31" fillId="4" borderId="3" xfId="52" applyNumberFormat="1" applyFont="1" applyFill="1" applyBorder="1" applyAlignment="1">
      <alignment horizontal="right" vertical="center" wrapText="1"/>
    </xf>
    <xf numFmtId="167" fontId="31" fillId="4" borderId="2" xfId="53" applyNumberFormat="1" applyFont="1" applyFill="1" applyBorder="1" applyAlignment="1">
      <alignment horizontal="right" wrapText="1"/>
    </xf>
    <xf numFmtId="167" fontId="29" fillId="4" borderId="2" xfId="0" applyNumberFormat="1" applyFont="1" applyFill="1" applyBorder="1"/>
    <xf numFmtId="167" fontId="31" fillId="4" borderId="2" xfId="53" applyNumberFormat="1" applyFont="1" applyFill="1" applyBorder="1" applyAlignment="1">
      <alignment wrapText="1"/>
    </xf>
    <xf numFmtId="167" fontId="31" fillId="4" borderId="3" xfId="53" applyNumberFormat="1" applyFont="1" applyFill="1" applyBorder="1" applyAlignment="1">
      <alignment horizontal="right" wrapText="1"/>
    </xf>
    <xf numFmtId="167" fontId="29" fillId="4" borderId="3" xfId="0" applyNumberFormat="1" applyFont="1" applyFill="1" applyBorder="1" applyAlignment="1">
      <alignment horizontal="right" vertical="center" wrapText="1"/>
    </xf>
    <xf numFmtId="0" fontId="0" fillId="4" borderId="0" xfId="0" applyFill="1" applyAlignment="1">
      <alignment horizontal="left" indent="7"/>
    </xf>
    <xf numFmtId="167" fontId="42" fillId="4" borderId="2" xfId="53" applyNumberFormat="1" applyFont="1" applyFill="1" applyBorder="1" applyAlignment="1">
      <alignment horizontal="right" vertical="center" wrapText="1"/>
    </xf>
    <xf numFmtId="167" fontId="2" fillId="4" borderId="0" xfId="0" applyNumberFormat="1" applyFont="1" applyFill="1"/>
    <xf numFmtId="167" fontId="31" fillId="4" borderId="2" xfId="28" applyNumberFormat="1" applyFont="1" applyFill="1" applyBorder="1" applyAlignment="1">
      <alignment horizontal="right" vertical="center" wrapText="1"/>
    </xf>
    <xf numFmtId="1" fontId="43" fillId="0" borderId="2" xfId="0" applyNumberFormat="1" applyFont="1" applyBorder="1" applyAlignment="1">
      <alignment horizontal="center" vertical="center"/>
    </xf>
    <xf numFmtId="1" fontId="43" fillId="0" borderId="2" xfId="0" applyNumberFormat="1" applyFont="1" applyBorder="1" applyAlignment="1">
      <alignment horizontal="center" vertical="center" wrapText="1"/>
    </xf>
    <xf numFmtId="1" fontId="43" fillId="4" borderId="2" xfId="0" applyNumberFormat="1" applyFont="1" applyFill="1" applyBorder="1" applyAlignment="1">
      <alignment horizontal="center" vertical="center" wrapText="1"/>
    </xf>
    <xf numFmtId="1" fontId="43" fillId="0" borderId="0" xfId="0" applyNumberFormat="1" applyFont="1" applyAlignment="1">
      <alignment wrapText="1"/>
    </xf>
    <xf numFmtId="1" fontId="44" fillId="0" borderId="0" xfId="0" applyNumberFormat="1" applyFont="1"/>
    <xf numFmtId="0" fontId="41" fillId="0" borderId="2" xfId="0" applyFont="1" applyBorder="1" applyAlignment="1">
      <alignment wrapText="1"/>
    </xf>
    <xf numFmtId="0" fontId="29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67" fontId="31" fillId="0" borderId="2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32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  <xf numFmtId="167" fontId="31" fillId="37" borderId="2" xfId="0" applyNumberFormat="1" applyFont="1" applyFill="1" applyBorder="1" applyAlignment="1">
      <alignment vertical="center" wrapText="1"/>
    </xf>
  </cellXfs>
  <cellStyles count="105">
    <cellStyle name="20% — акцент1" xfId="45" builtinId="30" customBuiltin="1"/>
    <cellStyle name="20% — акцент2" xfId="49" builtinId="34" customBuiltin="1"/>
    <cellStyle name="20% — акцент3" xfId="53" builtinId="38" customBuiltin="1"/>
    <cellStyle name="20% — акцент4" xfId="57" builtinId="42" customBuiltin="1"/>
    <cellStyle name="20% — акцент5" xfId="61" builtinId="46" customBuiltin="1"/>
    <cellStyle name="20% — акцент6" xfId="65" builtinId="50" customBuiltin="1"/>
    <cellStyle name="40% — акцент1" xfId="46" builtinId="31" customBuiltin="1"/>
    <cellStyle name="40% — акцент2" xfId="50" builtinId="35" customBuiltin="1"/>
    <cellStyle name="40% — акцент3" xfId="54" builtinId="39" customBuiltin="1"/>
    <cellStyle name="40% — акцент4" xfId="58" builtinId="43" customBuiltin="1"/>
    <cellStyle name="40% — акцент5" xfId="62" builtinId="47" customBuiltin="1"/>
    <cellStyle name="40% — акцент6" xfId="66" builtinId="51" customBuiltin="1"/>
    <cellStyle name="60% — акцент1" xfId="47" builtinId="32" customBuiltin="1"/>
    <cellStyle name="60% — акцент2" xfId="51" builtinId="36" customBuiltin="1"/>
    <cellStyle name="60% — акцент3" xfId="55" builtinId="40" customBuiltin="1"/>
    <cellStyle name="60% — акцент4" xfId="59" builtinId="44" customBuiltin="1"/>
    <cellStyle name="60% — акцент5" xfId="63" builtinId="48" customBuiltin="1"/>
    <cellStyle name="60% —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style0 3" xfId="100"/>
    <cellStyle name="td" xfId="22"/>
    <cellStyle name="td 2" xfId="92"/>
    <cellStyle name="td 3" xfId="101"/>
    <cellStyle name="tr" xfId="5"/>
    <cellStyle name="tr 2" xfId="93"/>
    <cellStyle name="xl21" xfId="20"/>
    <cellStyle name="xl21 2" xfId="94"/>
    <cellStyle name="xl21 3" xfId="102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2 3" xfId="103"/>
    <cellStyle name="xl33" xfId="7"/>
    <cellStyle name="xl33 2" xfId="96"/>
    <cellStyle name="xl33 3" xfId="104"/>
    <cellStyle name="xl34" xfId="12"/>
    <cellStyle name="xl34 2" xfId="83"/>
    <cellStyle name="xl34 3" xfId="98"/>
    <cellStyle name="xl35" xfId="14"/>
    <cellStyle name="xl35 2" xfId="84"/>
    <cellStyle name="xl35 3" xfId="99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Обычный 4" xfId="97"/>
    <cellStyle name="Плохой" xfId="35" builtinId="27" customBuiltin="1"/>
    <cellStyle name="Пояснение" xfId="42" builtinId="53" customBuiltin="1"/>
    <cellStyle name="Примечание" xfId="1" builtinId="10" customBuiltin="1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44"/>
  <sheetViews>
    <sheetView zoomScale="68" zoomScaleNormal="68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39" sqref="E39"/>
    </sheetView>
  </sheetViews>
  <sheetFormatPr defaultRowHeight="15" x14ac:dyDescent="0.25"/>
  <cols>
    <col min="1" max="1" width="4.140625" customWidth="1"/>
    <col min="2" max="2" width="4.42578125" customWidth="1"/>
    <col min="3" max="3" width="26.42578125" style="1" customWidth="1"/>
    <col min="4" max="4" width="16.140625" style="85" customWidth="1"/>
    <col min="5" max="5" width="16.140625" style="2" customWidth="1"/>
    <col min="6" max="6" width="12.5703125" style="1" customWidth="1"/>
    <col min="7" max="7" width="14.7109375" style="21" customWidth="1"/>
    <col min="8" max="8" width="14.7109375" style="1" customWidth="1"/>
    <col min="9" max="9" width="12.85546875" style="1" customWidth="1"/>
    <col min="10" max="10" width="14.7109375" style="21" customWidth="1"/>
    <col min="11" max="11" width="14.7109375" style="1" customWidth="1"/>
    <col min="12" max="12" width="12.42578125" style="1" customWidth="1"/>
    <col min="13" max="13" width="14.7109375" style="21" customWidth="1"/>
    <col min="14" max="14" width="14.7109375" style="1" customWidth="1"/>
    <col min="15" max="15" width="12.7109375" style="1" customWidth="1"/>
    <col min="16" max="16" width="14.7109375" style="21" customWidth="1"/>
    <col min="17" max="17" width="14.7109375" style="1" customWidth="1"/>
    <col min="18" max="18" width="13.140625" style="1" customWidth="1"/>
    <col min="19" max="19" width="14.7109375" style="21" customWidth="1"/>
    <col min="20" max="20" width="14.7109375" style="1" customWidth="1"/>
    <col min="21" max="21" width="12.7109375" style="1" customWidth="1"/>
    <col min="22" max="22" width="14.7109375" style="21" customWidth="1"/>
    <col min="23" max="23" width="17" style="1" customWidth="1"/>
    <col min="24" max="24" width="12.85546875" style="1" customWidth="1"/>
    <col min="25" max="25" width="14.7109375" style="21" customWidth="1"/>
    <col min="26" max="26" width="14.7109375" style="1" customWidth="1"/>
    <col min="27" max="27" width="12.7109375" style="1" customWidth="1"/>
    <col min="28" max="28" width="14.7109375" style="21" customWidth="1"/>
    <col min="29" max="29" width="14.7109375" style="1" customWidth="1"/>
    <col min="30" max="30" width="12.5703125" customWidth="1"/>
    <col min="31" max="31" width="14.7109375" style="18" customWidth="1"/>
    <col min="32" max="32" width="14.7109375" style="1" customWidth="1"/>
    <col min="33" max="33" width="12.42578125" customWidth="1"/>
    <col min="34" max="34" width="14.7109375" style="18" customWidth="1"/>
    <col min="35" max="35" width="14.7109375" style="1" customWidth="1"/>
    <col min="36" max="36" width="12.7109375" customWidth="1"/>
    <col min="37" max="37" width="14.7109375" style="18" customWidth="1"/>
    <col min="38" max="38" width="14.7109375" style="1" customWidth="1"/>
    <col min="39" max="39" width="12.7109375" customWidth="1"/>
    <col min="40" max="40" width="14.7109375" style="18" customWidth="1"/>
    <col min="41" max="41" width="14.7109375" style="1" customWidth="1"/>
    <col min="42" max="42" width="12.7109375" customWidth="1"/>
    <col min="43" max="43" width="14.7109375" style="18" customWidth="1"/>
    <col min="44" max="44" width="14.7109375" customWidth="1"/>
    <col min="45" max="45" width="13" customWidth="1"/>
    <col min="46" max="46" width="12.85546875" bestFit="1" customWidth="1"/>
  </cols>
  <sheetData>
    <row r="1" spans="1:46" ht="51.75" customHeight="1" x14ac:dyDescent="0.25">
      <c r="A1" s="48" t="s">
        <v>191</v>
      </c>
      <c r="B1" s="48"/>
      <c r="C1" s="48"/>
      <c r="D1" s="81"/>
      <c r="E1" s="48"/>
      <c r="F1" s="48"/>
      <c r="G1" s="81"/>
      <c r="H1" s="48"/>
      <c r="I1" s="48"/>
      <c r="J1" s="81"/>
      <c r="K1" s="48"/>
      <c r="L1" s="48"/>
      <c r="M1" s="81"/>
      <c r="N1" s="48"/>
      <c r="O1" s="48"/>
      <c r="P1" s="81"/>
      <c r="Q1" s="48"/>
      <c r="R1" s="48"/>
      <c r="S1" s="81"/>
      <c r="T1" s="48"/>
      <c r="U1" s="48"/>
      <c r="V1" s="81"/>
      <c r="W1" s="48"/>
      <c r="X1" s="48"/>
      <c r="Y1" s="81"/>
      <c r="Z1" s="48"/>
      <c r="AA1" s="48"/>
      <c r="AB1" s="81"/>
      <c r="AC1" s="48"/>
      <c r="AD1" s="48"/>
      <c r="AE1" s="81"/>
      <c r="AF1" s="48"/>
      <c r="AG1" s="48"/>
      <c r="AH1" s="81"/>
      <c r="AI1" s="48"/>
      <c r="AJ1" s="48"/>
      <c r="AK1" s="81"/>
      <c r="AL1" s="48"/>
      <c r="AM1" s="48"/>
      <c r="AN1" s="81"/>
      <c r="AO1" s="48"/>
      <c r="AP1" s="48"/>
      <c r="AQ1" s="81"/>
      <c r="AR1" s="48"/>
      <c r="AS1" s="48"/>
    </row>
    <row r="2" spans="1:46" ht="15" customHeight="1" x14ac:dyDescent="0.25">
      <c r="A2" s="104"/>
      <c r="B2" s="104"/>
      <c r="C2" s="105" t="s">
        <v>25</v>
      </c>
      <c r="D2" s="106" t="s">
        <v>26</v>
      </c>
      <c r="E2" s="106"/>
      <c r="F2" s="105" t="s">
        <v>134</v>
      </c>
      <c r="G2" s="106" t="s">
        <v>186</v>
      </c>
      <c r="H2" s="106"/>
      <c r="I2" s="105" t="s">
        <v>134</v>
      </c>
      <c r="J2" s="106" t="s">
        <v>27</v>
      </c>
      <c r="K2" s="106"/>
      <c r="L2" s="105" t="s">
        <v>134</v>
      </c>
      <c r="M2" s="106" t="s">
        <v>174</v>
      </c>
      <c r="N2" s="106"/>
      <c r="O2" s="105" t="s">
        <v>134</v>
      </c>
      <c r="P2" s="106" t="s">
        <v>19</v>
      </c>
      <c r="Q2" s="106"/>
      <c r="R2" s="105" t="s">
        <v>134</v>
      </c>
      <c r="S2" s="106" t="s">
        <v>20</v>
      </c>
      <c r="T2" s="106"/>
      <c r="U2" s="105" t="s">
        <v>134</v>
      </c>
      <c r="V2" s="106" t="s">
        <v>21</v>
      </c>
      <c r="W2" s="106"/>
      <c r="X2" s="105" t="s">
        <v>134</v>
      </c>
      <c r="Y2" s="106" t="s">
        <v>187</v>
      </c>
      <c r="Z2" s="106"/>
      <c r="AA2" s="105" t="s">
        <v>134</v>
      </c>
      <c r="AB2" s="106" t="s">
        <v>28</v>
      </c>
      <c r="AC2" s="106"/>
      <c r="AD2" s="107" t="s">
        <v>31</v>
      </c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</row>
    <row r="3" spans="1:46" ht="58.5" customHeight="1" x14ac:dyDescent="0.25">
      <c r="A3" s="104"/>
      <c r="B3" s="104"/>
      <c r="C3" s="105"/>
      <c r="D3" s="106"/>
      <c r="E3" s="106"/>
      <c r="F3" s="105"/>
      <c r="G3" s="106"/>
      <c r="H3" s="106"/>
      <c r="I3" s="105"/>
      <c r="J3" s="106"/>
      <c r="K3" s="106"/>
      <c r="L3" s="105"/>
      <c r="M3" s="106"/>
      <c r="N3" s="106"/>
      <c r="O3" s="105"/>
      <c r="P3" s="106"/>
      <c r="Q3" s="106"/>
      <c r="R3" s="105"/>
      <c r="S3" s="106"/>
      <c r="T3" s="106"/>
      <c r="U3" s="105"/>
      <c r="V3" s="106"/>
      <c r="W3" s="106"/>
      <c r="X3" s="105"/>
      <c r="Y3" s="106"/>
      <c r="Z3" s="106"/>
      <c r="AA3" s="105"/>
      <c r="AB3" s="106"/>
      <c r="AC3" s="106"/>
      <c r="AD3" s="105" t="s">
        <v>134</v>
      </c>
      <c r="AE3" s="106" t="s">
        <v>29</v>
      </c>
      <c r="AF3" s="106"/>
      <c r="AG3" s="105" t="s">
        <v>134</v>
      </c>
      <c r="AH3" s="106" t="s">
        <v>30</v>
      </c>
      <c r="AI3" s="106"/>
      <c r="AJ3" s="105" t="s">
        <v>134</v>
      </c>
      <c r="AK3" s="106" t="s">
        <v>22</v>
      </c>
      <c r="AL3" s="106"/>
      <c r="AM3" s="105" t="s">
        <v>134</v>
      </c>
      <c r="AN3" s="106" t="s">
        <v>23</v>
      </c>
      <c r="AO3" s="106"/>
      <c r="AP3" s="105" t="s">
        <v>134</v>
      </c>
      <c r="AQ3" s="106" t="s">
        <v>24</v>
      </c>
      <c r="AR3" s="106"/>
      <c r="AS3" s="105" t="s">
        <v>134</v>
      </c>
    </row>
    <row r="4" spans="1:46" s="18" customFormat="1" ht="36.75" customHeight="1" x14ac:dyDescent="0.25">
      <c r="A4" s="104"/>
      <c r="B4" s="104"/>
      <c r="C4" s="105"/>
      <c r="D4" s="82" t="s">
        <v>188</v>
      </c>
      <c r="E4" s="65" t="s">
        <v>190</v>
      </c>
      <c r="F4" s="105"/>
      <c r="G4" s="82" t="s">
        <v>188</v>
      </c>
      <c r="H4" s="65" t="s">
        <v>190</v>
      </c>
      <c r="I4" s="105"/>
      <c r="J4" s="82" t="s">
        <v>188</v>
      </c>
      <c r="K4" s="65" t="s">
        <v>190</v>
      </c>
      <c r="L4" s="105"/>
      <c r="M4" s="82" t="s">
        <v>188</v>
      </c>
      <c r="N4" s="65" t="s">
        <v>190</v>
      </c>
      <c r="O4" s="105"/>
      <c r="P4" s="82" t="s">
        <v>188</v>
      </c>
      <c r="Q4" s="65" t="s">
        <v>190</v>
      </c>
      <c r="R4" s="105"/>
      <c r="S4" s="82" t="s">
        <v>188</v>
      </c>
      <c r="T4" s="65" t="s">
        <v>190</v>
      </c>
      <c r="U4" s="105"/>
      <c r="V4" s="82" t="s">
        <v>188</v>
      </c>
      <c r="W4" s="65" t="s">
        <v>190</v>
      </c>
      <c r="X4" s="105"/>
      <c r="Y4" s="82" t="s">
        <v>188</v>
      </c>
      <c r="Z4" s="65" t="s">
        <v>190</v>
      </c>
      <c r="AA4" s="105"/>
      <c r="AB4" s="82" t="s">
        <v>188</v>
      </c>
      <c r="AC4" s="65" t="s">
        <v>190</v>
      </c>
      <c r="AD4" s="105"/>
      <c r="AE4" s="82" t="s">
        <v>188</v>
      </c>
      <c r="AF4" s="65" t="s">
        <v>190</v>
      </c>
      <c r="AG4" s="105"/>
      <c r="AH4" s="82" t="s">
        <v>188</v>
      </c>
      <c r="AI4" s="65" t="s">
        <v>190</v>
      </c>
      <c r="AJ4" s="105"/>
      <c r="AK4" s="82" t="s">
        <v>188</v>
      </c>
      <c r="AL4" s="65" t="s">
        <v>190</v>
      </c>
      <c r="AM4" s="105"/>
      <c r="AN4" s="82" t="s">
        <v>188</v>
      </c>
      <c r="AO4" s="65" t="s">
        <v>190</v>
      </c>
      <c r="AP4" s="105"/>
      <c r="AQ4" s="82" t="s">
        <v>188</v>
      </c>
      <c r="AR4" s="65" t="s">
        <v>190</v>
      </c>
      <c r="AS4" s="105"/>
    </row>
    <row r="5" spans="1:46" ht="15.75" x14ac:dyDescent="0.25">
      <c r="A5" s="66" t="s">
        <v>32</v>
      </c>
      <c r="B5" s="66" t="s">
        <v>33</v>
      </c>
      <c r="C5" s="64" t="s">
        <v>34</v>
      </c>
      <c r="D5" s="69">
        <v>2</v>
      </c>
      <c r="E5" s="10">
        <v>3</v>
      </c>
      <c r="F5" s="64">
        <v>4</v>
      </c>
      <c r="G5" s="86">
        <f>F5+1</f>
        <v>5</v>
      </c>
      <c r="H5" s="86">
        <f t="shared" ref="H5:AS5" si="0">G5+1</f>
        <v>6</v>
      </c>
      <c r="I5" s="86">
        <f t="shared" si="0"/>
        <v>7</v>
      </c>
      <c r="J5" s="86">
        <f t="shared" si="0"/>
        <v>8</v>
      </c>
      <c r="K5" s="86">
        <f t="shared" si="0"/>
        <v>9</v>
      </c>
      <c r="L5" s="86">
        <f t="shared" si="0"/>
        <v>10</v>
      </c>
      <c r="M5" s="86">
        <f t="shared" si="0"/>
        <v>11</v>
      </c>
      <c r="N5" s="86">
        <f t="shared" si="0"/>
        <v>12</v>
      </c>
      <c r="O5" s="86">
        <f t="shared" si="0"/>
        <v>13</v>
      </c>
      <c r="P5" s="86">
        <f t="shared" si="0"/>
        <v>14</v>
      </c>
      <c r="Q5" s="86">
        <f t="shared" si="0"/>
        <v>15</v>
      </c>
      <c r="R5" s="86">
        <f t="shared" si="0"/>
        <v>16</v>
      </c>
      <c r="S5" s="86">
        <f t="shared" si="0"/>
        <v>17</v>
      </c>
      <c r="T5" s="86">
        <f t="shared" si="0"/>
        <v>18</v>
      </c>
      <c r="U5" s="86">
        <f t="shared" si="0"/>
        <v>19</v>
      </c>
      <c r="V5" s="86">
        <f t="shared" si="0"/>
        <v>20</v>
      </c>
      <c r="W5" s="86">
        <f t="shared" si="0"/>
        <v>21</v>
      </c>
      <c r="X5" s="86">
        <f t="shared" si="0"/>
        <v>22</v>
      </c>
      <c r="Y5" s="86">
        <f t="shared" si="0"/>
        <v>23</v>
      </c>
      <c r="Z5" s="86">
        <f t="shared" si="0"/>
        <v>24</v>
      </c>
      <c r="AA5" s="86">
        <f t="shared" si="0"/>
        <v>25</v>
      </c>
      <c r="AB5" s="86">
        <f t="shared" si="0"/>
        <v>26</v>
      </c>
      <c r="AC5" s="86">
        <f t="shared" si="0"/>
        <v>27</v>
      </c>
      <c r="AD5" s="86">
        <f t="shared" si="0"/>
        <v>28</v>
      </c>
      <c r="AE5" s="86">
        <f t="shared" si="0"/>
        <v>29</v>
      </c>
      <c r="AF5" s="86">
        <f t="shared" si="0"/>
        <v>30</v>
      </c>
      <c r="AG5" s="86">
        <f t="shared" si="0"/>
        <v>31</v>
      </c>
      <c r="AH5" s="86">
        <f t="shared" si="0"/>
        <v>32</v>
      </c>
      <c r="AI5" s="86">
        <f t="shared" si="0"/>
        <v>33</v>
      </c>
      <c r="AJ5" s="86">
        <f t="shared" si="0"/>
        <v>34</v>
      </c>
      <c r="AK5" s="86">
        <f t="shared" si="0"/>
        <v>35</v>
      </c>
      <c r="AL5" s="86">
        <f t="shared" si="0"/>
        <v>36</v>
      </c>
      <c r="AM5" s="86">
        <f t="shared" si="0"/>
        <v>37</v>
      </c>
      <c r="AN5" s="86">
        <f t="shared" si="0"/>
        <v>38</v>
      </c>
      <c r="AO5" s="86">
        <f t="shared" si="0"/>
        <v>39</v>
      </c>
      <c r="AP5" s="86">
        <f t="shared" si="0"/>
        <v>40</v>
      </c>
      <c r="AQ5" s="86">
        <f t="shared" si="0"/>
        <v>41</v>
      </c>
      <c r="AR5" s="86">
        <f t="shared" si="0"/>
        <v>42</v>
      </c>
      <c r="AS5" s="86">
        <f t="shared" si="0"/>
        <v>43</v>
      </c>
      <c r="AT5" s="40">
        <v>1000</v>
      </c>
    </row>
    <row r="6" spans="1:46" s="18" customFormat="1" ht="31.5" x14ac:dyDescent="0.25">
      <c r="A6" s="67">
        <v>1</v>
      </c>
      <c r="B6" s="67"/>
      <c r="C6" s="68" t="s">
        <v>0</v>
      </c>
      <c r="D6" s="83">
        <f>SUM(D7:D12)</f>
        <v>223251.95711000002</v>
      </c>
      <c r="E6" s="41">
        <f>SUM(E7:E12)</f>
        <v>177029.96406</v>
      </c>
      <c r="F6" s="50">
        <f>IF(D6=0," ",IF(E6/D6*100&gt;200,"св.200",E6/D6))</f>
        <v>0.79296041276258256</v>
      </c>
      <c r="G6" s="83">
        <f>SUM(G7:G12)</f>
        <v>18481.24613</v>
      </c>
      <c r="H6" s="41">
        <f>SUM(H7:H12)</f>
        <v>20006.067600000002</v>
      </c>
      <c r="I6" s="50">
        <f>IF(G6=0," ",IF(H6/G6*100&gt;200,"св.200",H6/G6))</f>
        <v>1.08250642079404</v>
      </c>
      <c r="J6" s="83">
        <f t="shared" ref="J6" si="1">SUM(J7:J12)</f>
        <v>20714.805190000003</v>
      </c>
      <c r="K6" s="41">
        <f>SUM(K7:K12)</f>
        <v>19380.363670000002</v>
      </c>
      <c r="L6" s="50">
        <f>IF(J6=0," ",IF(K6/J6*100&gt;200,"св.200",K6/J6))</f>
        <v>0.93558030076748211</v>
      </c>
      <c r="M6" s="83">
        <f t="shared" ref="M6" si="2">SUM(M7:M12)</f>
        <v>0.71099999999999997</v>
      </c>
      <c r="N6" s="41">
        <f>SUM(N7:N12)</f>
        <v>4.5900000000000007</v>
      </c>
      <c r="O6" s="50" t="str">
        <f>IF(M6=0," ",IF(N6/M6*100&gt;200,"св.200",N6/M6))</f>
        <v>св.200</v>
      </c>
      <c r="P6" s="83">
        <f>SUM(P7:P12)</f>
        <v>5266.7994399999998</v>
      </c>
      <c r="Q6" s="41">
        <f>SUM(Q7:Q12)</f>
        <v>4568.2759400000004</v>
      </c>
      <c r="R6" s="50">
        <f>IF(P6=0," ",IF(Q6/P6*100&gt;200,"св.200",Q6/P6))</f>
        <v>0.86737229925732673</v>
      </c>
      <c r="S6" s="83">
        <f t="shared" ref="S6" si="3">SUM(S7:S12)</f>
        <v>70066.426640000005</v>
      </c>
      <c r="T6" s="41">
        <f>SUM(T7:T12)</f>
        <v>41908.003390000005</v>
      </c>
      <c r="U6" s="50">
        <f>IF(S6=0," ",IF(T6/S6*100&gt;200,"св.200",T6/S6))</f>
        <v>0.59811817727372552</v>
      </c>
      <c r="V6" s="83">
        <f>SUM(V7:V12)</f>
        <v>108441.71035999998</v>
      </c>
      <c r="W6" s="41">
        <f>SUM(W7:W12)</f>
        <v>91125.77304</v>
      </c>
      <c r="X6" s="50">
        <f>IF(V6=0," ",IF(W6/V6*100&gt;200,"св.200",W6/V6))</f>
        <v>0.84032032266444989</v>
      </c>
      <c r="Y6" s="83">
        <f t="shared" ref="Y6" si="4">SUM(Y7:Y12)</f>
        <v>185.136</v>
      </c>
      <c r="Z6" s="41">
        <f>SUM(Z7:Z12)</f>
        <v>0</v>
      </c>
      <c r="AA6" s="50">
        <f>IF(Y6=0," ",IF(Z6/Y6*100&gt;200,"св.200",Z6/Y6))</f>
        <v>0</v>
      </c>
      <c r="AB6" s="89">
        <f t="shared" ref="AB6" si="5">SUM(AB7:AB12)</f>
        <v>95.122349999999983</v>
      </c>
      <c r="AC6" s="41">
        <f>SUM(AC7:AC12)</f>
        <v>36.890419999999999</v>
      </c>
      <c r="AD6" s="51">
        <f>IF(AB6=0," ",IF(AC6/AB6*100&gt;200,"св.200",AC6/AB6))</f>
        <v>0.3878207382387</v>
      </c>
      <c r="AE6" s="89">
        <f t="shared" ref="AE6" si="6">SUM(AE7:AE12)</f>
        <v>29.231729999999999</v>
      </c>
      <c r="AF6" s="41">
        <f>SUM(AF7:AF12)</f>
        <v>24.765920000000001</v>
      </c>
      <c r="AG6" s="51">
        <f t="shared" ref="AG6:AG12" si="7">IF(AE6=0," ",IF(AF6/AE6*100&gt;200,"св.200",AF6/AE6))</f>
        <v>0.84722731087075598</v>
      </c>
      <c r="AH6" s="89">
        <f t="shared" ref="AH6" si="8">SUM(AH7:AH12)</f>
        <v>34.587130000000002</v>
      </c>
      <c r="AI6" s="41">
        <f>SUM(AI7:AI12)</f>
        <v>2.8306100000000001</v>
      </c>
      <c r="AJ6" s="51">
        <f>IF(AH6=0," ",IF(AI6/AH6*100&gt;200,"св.200",AI6/AH6))</f>
        <v>8.1839979206138239E-2</v>
      </c>
      <c r="AK6" s="89">
        <f t="shared" ref="AK6" si="9">SUM(AK7:AK12)</f>
        <v>6.6039200000000005</v>
      </c>
      <c r="AL6" s="41">
        <f>SUM(AL7:AL12)</f>
        <v>0.72302000000000011</v>
      </c>
      <c r="AM6" s="51">
        <f>IF(AK6=0," ",IF(AL6/AK6*100&gt;200,"св.200",AL6/AK6))</f>
        <v>0.10948345830961005</v>
      </c>
      <c r="AN6" s="89">
        <f t="shared" ref="AN6" si="10">SUM(AN7:AN12)</f>
        <v>10.797499999999999</v>
      </c>
      <c r="AO6" s="41">
        <f>SUM(AO7:AO12)</f>
        <v>1.8826799999999999</v>
      </c>
      <c r="AP6" s="51">
        <f>IF(AN6=0," ",IF(AO6/AN6*100&gt;200,"св.200",AO6/AN6))</f>
        <v>0.17436258393146561</v>
      </c>
      <c r="AQ6" s="89">
        <f>SUM(AQ7:AQ12)</f>
        <v>13.902070000000002</v>
      </c>
      <c r="AR6" s="41">
        <f>SUM(AR7:AR12)</f>
        <v>0</v>
      </c>
      <c r="AS6" s="51">
        <f>IF(AQ6=0," ",IF(AR6/AQ6*100&gt;200,"св.200",AR6/AQ6))</f>
        <v>0</v>
      </c>
    </row>
    <row r="7" spans="1:46" s="18" customFormat="1" ht="15.75" x14ac:dyDescent="0.25">
      <c r="A7" s="69"/>
      <c r="B7" s="69">
        <v>1</v>
      </c>
      <c r="C7" s="70" t="s">
        <v>1</v>
      </c>
      <c r="D7" s="45">
        <f>G7+J7+M7+P7+S7+V7+Y7+AB7</f>
        <v>4907.9170599999998</v>
      </c>
      <c r="E7" s="43">
        <f t="shared" ref="D7:E9" si="11">H7+K7+N7+Q7+T7+W7+Z7+AC7</f>
        <v>3421.8116199999999</v>
      </c>
      <c r="F7" s="52">
        <f t="shared" ref="F7:F35" si="12">IF(D7=0," ",IF(E7/D7*100&gt;200,"св.200",E7/D7))</f>
        <v>0.69720241360394952</v>
      </c>
      <c r="G7" s="71">
        <v>87.50869999999999</v>
      </c>
      <c r="H7" s="53">
        <v>88.894270000000006</v>
      </c>
      <c r="I7" s="52">
        <f t="shared" ref="I7:I35" si="13">IF(G7=0," ",IF(H7/G7*100&gt;200,"св.200",H7/G7))</f>
        <v>1.0158335114108656</v>
      </c>
      <c r="J7" s="71">
        <v>322.42072999999999</v>
      </c>
      <c r="K7" s="53">
        <v>301.71332000000001</v>
      </c>
      <c r="L7" s="52">
        <f t="shared" ref="L7:L35" si="14">IF(J7=0," ",IF(K7/J7*100&gt;200,"св.200",K7/J7))</f>
        <v>0.93577519038555623</v>
      </c>
      <c r="M7" s="71">
        <v>0</v>
      </c>
      <c r="N7" s="53"/>
      <c r="O7" s="52" t="str">
        <f t="shared" ref="O7:O35" si="15">IF(M7=0," ",IF(N7/M7*100&gt;200,"св.200",N7/M7))</f>
        <v xml:space="preserve"> </v>
      </c>
      <c r="P7" s="71">
        <v>79.828860000000006</v>
      </c>
      <c r="Q7" s="53">
        <v>92.664829999999995</v>
      </c>
      <c r="R7" s="52">
        <f>IF(Q7=0," ",IF(Q7/P7*100&gt;200,"св.200",Q7/P7))</f>
        <v>1.1607936027146071</v>
      </c>
      <c r="S7" s="71">
        <v>1843.80449</v>
      </c>
      <c r="T7" s="53">
        <v>1045.6048499999999</v>
      </c>
      <c r="U7" s="52">
        <f t="shared" ref="U7:U35" si="16">IF(S7=0," ",IF(T7/S7*100&gt;200,"св.200",T7/S7))</f>
        <v>0.56709095550580846</v>
      </c>
      <c r="V7" s="71">
        <v>2574.35428</v>
      </c>
      <c r="W7" s="53">
        <v>1892.93435</v>
      </c>
      <c r="X7" s="52">
        <f t="shared" ref="X7:X35" si="17">IF(V7=0," ",IF(W7/V7*100&gt;200,"св.200",W7/V7))</f>
        <v>0.73530452459713513</v>
      </c>
      <c r="Y7" s="71">
        <v>0</v>
      </c>
      <c r="Z7" s="53"/>
      <c r="AA7" s="52" t="str">
        <f t="shared" ref="AA7:AA35" si="18">IF(Y7=0," ",IF(Z7/Y7*100&gt;200,"св.200",Z7/Y7))</f>
        <v xml:space="preserve"> </v>
      </c>
      <c r="AB7" s="71">
        <v>0</v>
      </c>
      <c r="AC7" s="53"/>
      <c r="AD7" s="54" t="str">
        <f>IF(AC7=0," ",IF(AC7/AB7*100&gt;200,"св.200",AC7/AB7))</f>
        <v xml:space="preserve"> </v>
      </c>
      <c r="AE7" s="71">
        <v>0</v>
      </c>
      <c r="AF7" s="53"/>
      <c r="AG7" s="54" t="str">
        <f t="shared" si="7"/>
        <v xml:space="preserve"> </v>
      </c>
      <c r="AH7" s="71">
        <v>0</v>
      </c>
      <c r="AI7" s="53"/>
      <c r="AJ7" s="54" t="str">
        <f t="shared" ref="AJ7:AJ35" si="19">IF(AH7=0," ",IF(AI7/AH7*100&gt;200,"св.200",AI7/AH7))</f>
        <v xml:space="preserve"> </v>
      </c>
      <c r="AK7" s="71">
        <v>0</v>
      </c>
      <c r="AL7" s="53"/>
      <c r="AM7" s="54" t="str">
        <f>IF(AL7=0," ",IF(AL7/AK7*100&gt;200,"св.200",AL7/AK7))</f>
        <v xml:space="preserve"> </v>
      </c>
      <c r="AN7" s="71">
        <v>0</v>
      </c>
      <c r="AO7" s="53"/>
      <c r="AP7" s="54" t="str">
        <f>IF(AO7=0," ",IF(AO7/AN7*100&gt;200,"св.200",AO7/AN7))</f>
        <v xml:space="preserve"> </v>
      </c>
      <c r="AQ7" s="90">
        <f>AB7-AE7-AH7-AK7-AN7</f>
        <v>0</v>
      </c>
      <c r="AR7" s="53"/>
      <c r="AS7" s="54" t="str">
        <f>IF(AQ7=0," ",IF(AR7/AQ7*100&gt;200,"св.200",AR7/AQ7))</f>
        <v xml:space="preserve"> </v>
      </c>
    </row>
    <row r="8" spans="1:46" s="18" customFormat="1" ht="15.75" x14ac:dyDescent="0.25">
      <c r="A8" s="69"/>
      <c r="B8" s="69">
        <v>2</v>
      </c>
      <c r="C8" s="70" t="s">
        <v>180</v>
      </c>
      <c r="D8" s="45">
        <f t="shared" si="11"/>
        <v>174785.49875</v>
      </c>
      <c r="E8" s="43">
        <f t="shared" si="11"/>
        <v>146860.66909000001</v>
      </c>
      <c r="F8" s="52">
        <f t="shared" si="12"/>
        <v>0.84023371584194428</v>
      </c>
      <c r="G8" s="71">
        <v>15410.87563</v>
      </c>
      <c r="H8" s="53">
        <v>17572.64111</v>
      </c>
      <c r="I8" s="52">
        <f t="shared" si="13"/>
        <v>1.1402753180222764</v>
      </c>
      <c r="J8" s="71">
        <v>14870.747230000001</v>
      </c>
      <c r="K8" s="53">
        <v>14648.71658</v>
      </c>
      <c r="L8" s="52">
        <f t="shared" si="14"/>
        <v>0.98506930105354229</v>
      </c>
      <c r="M8" s="71">
        <v>0.42</v>
      </c>
      <c r="N8" s="53">
        <v>4.0890000000000004</v>
      </c>
      <c r="O8" s="52" t="str">
        <f t="shared" si="15"/>
        <v>св.200</v>
      </c>
      <c r="P8" s="71">
        <v>4544.9859699999997</v>
      </c>
      <c r="Q8" s="53">
        <v>3863.9262000000003</v>
      </c>
      <c r="R8" s="52">
        <f>IF(P9=0," ",IF(Q8/P8*100&gt;200,"св.200",Q8/P8))</f>
        <v>0.85015140321764304</v>
      </c>
      <c r="S8" s="71">
        <v>53356.087879999999</v>
      </c>
      <c r="T8" s="53">
        <v>32604.615890000001</v>
      </c>
      <c r="U8" s="52">
        <f t="shared" si="16"/>
        <v>0.61107583380792652</v>
      </c>
      <c r="V8" s="71">
        <v>86413.442309999999</v>
      </c>
      <c r="W8" s="53">
        <v>78135.005709999998</v>
      </c>
      <c r="X8" s="52">
        <f t="shared" si="17"/>
        <v>0.90419966640951654</v>
      </c>
      <c r="Y8" s="71">
        <v>104.788</v>
      </c>
      <c r="Z8" s="53"/>
      <c r="AA8" s="52">
        <f t="shared" si="18"/>
        <v>0</v>
      </c>
      <c r="AB8" s="71">
        <v>84.151730000000001</v>
      </c>
      <c r="AC8" s="53">
        <v>31.674599999999998</v>
      </c>
      <c r="AD8" s="54">
        <f>IF(AC8=0," ",IF(AC8/AB8*100&gt;200,"св.200",AC8/AB8))</f>
        <v>0.37639867891010675</v>
      </c>
      <c r="AE8" s="71">
        <v>28.242529999999999</v>
      </c>
      <c r="AF8" s="53">
        <v>24.44192</v>
      </c>
      <c r="AG8" s="54">
        <f t="shared" si="7"/>
        <v>0.86542954898162461</v>
      </c>
      <c r="AH8" s="71">
        <v>32.77178</v>
      </c>
      <c r="AI8" s="53">
        <v>4.7880000000000006E-2</v>
      </c>
      <c r="AJ8" s="54">
        <f t="shared" si="19"/>
        <v>1.4610131033468432E-3</v>
      </c>
      <c r="AK8" s="71">
        <v>5.5329600000000001</v>
      </c>
      <c r="AL8" s="53">
        <v>0.40749999999999997</v>
      </c>
      <c r="AM8" s="54">
        <f>IF(AL8=0," ",IF(AL8/AK8*100&gt;200,"св.200",AL8/AK8))</f>
        <v>7.3649547439345306E-2</v>
      </c>
      <c r="AN8" s="71">
        <v>10.699479999999999</v>
      </c>
      <c r="AO8" s="53">
        <v>1.79078</v>
      </c>
      <c r="AP8" s="54">
        <f>IF(AN8=0," ",IF(AO8/AN8*100&gt;200,"св.200",AO8/AN8))</f>
        <v>0.16737075072807278</v>
      </c>
      <c r="AQ8" s="90">
        <f t="shared" ref="AQ8:AQ12" si="20">AB8-AE8-AH8-AK8-AN8</f>
        <v>6.9049800000000001</v>
      </c>
      <c r="AR8" s="53"/>
      <c r="AS8" s="54">
        <f t="shared" ref="AS8:AS34" si="21">IF(AQ8=0," ",IF(AR8/AQ8*100&gt;200,"св.200",AR8/AQ8))</f>
        <v>0</v>
      </c>
    </row>
    <row r="9" spans="1:46" s="18" customFormat="1" ht="15.75" x14ac:dyDescent="0.25">
      <c r="A9" s="69"/>
      <c r="B9" s="69">
        <v>3</v>
      </c>
      <c r="C9" s="70" t="s">
        <v>2</v>
      </c>
      <c r="D9" s="45">
        <f t="shared" si="11"/>
        <v>19574.37212</v>
      </c>
      <c r="E9" s="43">
        <f t="shared" si="11"/>
        <v>14108.92268</v>
      </c>
      <c r="F9" s="52">
        <f t="shared" si="12"/>
        <v>0.72078545321943122</v>
      </c>
      <c r="G9" s="71">
        <v>1023.73166</v>
      </c>
      <c r="H9" s="53">
        <v>1184.3720800000001</v>
      </c>
      <c r="I9" s="52">
        <f t="shared" si="13"/>
        <v>1.1569165302555946</v>
      </c>
      <c r="J9" s="71">
        <v>2643.3051</v>
      </c>
      <c r="K9" s="53">
        <v>2067.4329699999998</v>
      </c>
      <c r="L9" s="52">
        <f t="shared" si="14"/>
        <v>0.78213936408627205</v>
      </c>
      <c r="M9" s="71">
        <v>0.29099999999999998</v>
      </c>
      <c r="N9" s="53">
        <v>0.501</v>
      </c>
      <c r="O9" s="52">
        <f t="shared" si="15"/>
        <v>1.7216494845360826</v>
      </c>
      <c r="P9" s="71">
        <v>214.97322</v>
      </c>
      <c r="Q9" s="53">
        <v>273.09334999999999</v>
      </c>
      <c r="R9" s="52">
        <f>IF(P10=0," ",IF(Q9/P9*100&gt;200,"св.200",Q9/P9))</f>
        <v>1.2703598615678733</v>
      </c>
      <c r="S9" s="71">
        <v>5918.0856900000008</v>
      </c>
      <c r="T9" s="53">
        <v>3750.5061800000003</v>
      </c>
      <c r="U9" s="52">
        <f t="shared" si="16"/>
        <v>0.63373637633151603</v>
      </c>
      <c r="V9" s="71">
        <v>9773.9854500000001</v>
      </c>
      <c r="W9" s="53">
        <v>6833.0171</v>
      </c>
      <c r="X9" s="52">
        <f t="shared" si="17"/>
        <v>0.6991024423921155</v>
      </c>
      <c r="Y9" s="71">
        <v>0</v>
      </c>
      <c r="Z9" s="53"/>
      <c r="AA9" s="52" t="str">
        <f t="shared" si="18"/>
        <v xml:space="preserve"> </v>
      </c>
      <c r="AB9" s="71">
        <v>0</v>
      </c>
      <c r="AC9" s="53"/>
      <c r="AD9" s="54" t="str">
        <f t="shared" ref="AD9:AD35" si="22">IF(AB9=0," ",IF(AC9/AB9*100&gt;200,"св.200",AC9/AB9))</f>
        <v xml:space="preserve"> </v>
      </c>
      <c r="AE9" s="71">
        <v>0</v>
      </c>
      <c r="AF9" s="53"/>
      <c r="AG9" s="54" t="str">
        <f t="shared" si="7"/>
        <v xml:space="preserve"> </v>
      </c>
      <c r="AH9" s="71">
        <v>0</v>
      </c>
      <c r="AI9" s="53"/>
      <c r="AJ9" s="54" t="str">
        <f t="shared" si="19"/>
        <v xml:space="preserve"> </v>
      </c>
      <c r="AK9" s="71">
        <v>0</v>
      </c>
      <c r="AL9" s="53"/>
      <c r="AM9" s="54" t="str">
        <f t="shared" ref="AM9:AM35" si="23">IF(AK9=0," ",IF(AL9/AK9*100&gt;200,"св.200",AL9/AK9))</f>
        <v xml:space="preserve"> </v>
      </c>
      <c r="AN9" s="71">
        <v>0</v>
      </c>
      <c r="AO9" s="53"/>
      <c r="AP9" s="54" t="str">
        <f t="shared" ref="AP9:AP35" si="24">IF(AN9=0," ",IF(AO9/AN9*100&gt;200,"св.200",AO9/AN9))</f>
        <v xml:space="preserve"> </v>
      </c>
      <c r="AQ9" s="90">
        <f t="shared" si="20"/>
        <v>0</v>
      </c>
      <c r="AR9" s="53"/>
      <c r="AS9" s="54" t="str">
        <f t="shared" si="21"/>
        <v xml:space="preserve"> </v>
      </c>
    </row>
    <row r="10" spans="1:46" s="18" customFormat="1" ht="15.75" x14ac:dyDescent="0.25">
      <c r="A10" s="69"/>
      <c r="B10" s="69">
        <v>4</v>
      </c>
      <c r="C10" s="70" t="s">
        <v>3</v>
      </c>
      <c r="D10" s="45">
        <f t="shared" ref="D10:E12" si="25">(G10+J10+M10+P10+S10+V10+Y10+AB10)</f>
        <v>6230.8423300000004</v>
      </c>
      <c r="E10" s="43">
        <f t="shared" si="25"/>
        <v>4150.9303100000006</v>
      </c>
      <c r="F10" s="52">
        <f t="shared" si="12"/>
        <v>0.66619087599348714</v>
      </c>
      <c r="G10" s="71">
        <v>522.80244000000005</v>
      </c>
      <c r="H10" s="53">
        <v>406.66242</v>
      </c>
      <c r="I10" s="52">
        <f t="shared" si="13"/>
        <v>0.77785103680847389</v>
      </c>
      <c r="J10" s="71">
        <v>527.46970999999996</v>
      </c>
      <c r="K10" s="53">
        <v>469.54203000000001</v>
      </c>
      <c r="L10" s="52">
        <f t="shared" si="14"/>
        <v>0.89017818672469373</v>
      </c>
      <c r="M10" s="71">
        <v>0</v>
      </c>
      <c r="N10" s="53"/>
      <c r="O10" s="52" t="str">
        <f t="shared" si="15"/>
        <v xml:space="preserve"> </v>
      </c>
      <c r="P10" s="71">
        <v>166.82934</v>
      </c>
      <c r="Q10" s="53">
        <v>173.72829999999999</v>
      </c>
      <c r="R10" s="52">
        <f>IF(P11=0," ",IF(Q10/P10*100&gt;200,"св.200",Q10/P10))</f>
        <v>1.0413533974299725</v>
      </c>
      <c r="S10" s="71">
        <v>2971.8334799999998</v>
      </c>
      <c r="T10" s="53">
        <v>1788.3736100000001</v>
      </c>
      <c r="U10" s="52">
        <f t="shared" si="16"/>
        <v>0.60177450117427178</v>
      </c>
      <c r="V10" s="71">
        <v>2039.18715</v>
      </c>
      <c r="W10" s="53">
        <v>1309.4365600000001</v>
      </c>
      <c r="X10" s="52">
        <f t="shared" si="17"/>
        <v>0.64213652974421698</v>
      </c>
      <c r="Y10" s="71">
        <v>0</v>
      </c>
      <c r="Z10" s="53"/>
      <c r="AA10" s="52" t="str">
        <f t="shared" si="18"/>
        <v xml:space="preserve"> </v>
      </c>
      <c r="AB10" s="71">
        <v>2.7202099999999998</v>
      </c>
      <c r="AC10" s="53">
        <v>3.1873899999999997</v>
      </c>
      <c r="AD10" s="54">
        <f t="shared" si="22"/>
        <v>1.1717440932869154</v>
      </c>
      <c r="AE10" s="71">
        <v>0.31557999999999997</v>
      </c>
      <c r="AF10" s="53"/>
      <c r="AG10" s="54">
        <f t="shared" si="7"/>
        <v>0</v>
      </c>
      <c r="AH10" s="71">
        <v>1.81535</v>
      </c>
      <c r="AI10" s="53">
        <v>2.7827299999999999</v>
      </c>
      <c r="AJ10" s="54">
        <f t="shared" si="19"/>
        <v>1.5328889745779051</v>
      </c>
      <c r="AK10" s="71">
        <v>0.25950000000000001</v>
      </c>
      <c r="AL10" s="53">
        <v>0.2555</v>
      </c>
      <c r="AM10" s="54">
        <f t="shared" si="23"/>
        <v>0.98458574181117531</v>
      </c>
      <c r="AN10" s="71">
        <v>6.7999999999999996E-3</v>
      </c>
      <c r="AO10" s="53">
        <v>6.8000000000000005E-4</v>
      </c>
      <c r="AP10" s="54">
        <f t="shared" si="24"/>
        <v>0.10000000000000002</v>
      </c>
      <c r="AQ10" s="90">
        <f t="shared" si="20"/>
        <v>0.32298000000000004</v>
      </c>
      <c r="AR10" s="53"/>
      <c r="AS10" s="54">
        <f t="shared" si="21"/>
        <v>0</v>
      </c>
    </row>
    <row r="11" spans="1:46" s="18" customFormat="1" ht="15.75" x14ac:dyDescent="0.25">
      <c r="A11" s="69"/>
      <c r="B11" s="69">
        <v>5</v>
      </c>
      <c r="C11" s="70" t="s">
        <v>164</v>
      </c>
      <c r="D11" s="45">
        <f t="shared" si="25"/>
        <v>5066.2680799999998</v>
      </c>
      <c r="E11" s="43">
        <f t="shared" si="25"/>
        <v>2160.9544299999998</v>
      </c>
      <c r="F11" s="52">
        <f t="shared" si="12"/>
        <v>0.42653771886465192</v>
      </c>
      <c r="G11" s="71">
        <v>732.71003000000007</v>
      </c>
      <c r="H11" s="53">
        <v>243.90463</v>
      </c>
      <c r="I11" s="52">
        <f t="shared" si="13"/>
        <v>0.33288015724310471</v>
      </c>
      <c r="J11" s="71">
        <v>663.76954000000001</v>
      </c>
      <c r="K11" s="53">
        <v>460.90566999999999</v>
      </c>
      <c r="L11" s="52">
        <f t="shared" si="14"/>
        <v>0.69437604804824271</v>
      </c>
      <c r="M11" s="71">
        <v>0</v>
      </c>
      <c r="N11" s="53"/>
      <c r="O11" s="52" t="str">
        <f t="shared" si="15"/>
        <v xml:space="preserve"> </v>
      </c>
      <c r="P11" s="71">
        <v>143.10926999999998</v>
      </c>
      <c r="Q11" s="53">
        <v>40.885480000000001</v>
      </c>
      <c r="R11" s="52">
        <f>IF(P12=0," ",IF(Q11/P11*100&gt;200,"св.200",Q11/P11))</f>
        <v>0.28569414126701931</v>
      </c>
      <c r="S11" s="71">
        <v>1274.60007</v>
      </c>
      <c r="T11" s="53">
        <v>567.3270500000001</v>
      </c>
      <c r="U11" s="52">
        <f t="shared" si="16"/>
        <v>0.44510200756540058</v>
      </c>
      <c r="V11" s="71">
        <v>2251.0724700000001</v>
      </c>
      <c r="W11" s="53">
        <v>847.67615999999998</v>
      </c>
      <c r="X11" s="52">
        <f t="shared" si="17"/>
        <v>0.37656546881407155</v>
      </c>
      <c r="Y11" s="71">
        <v>0</v>
      </c>
      <c r="Z11" s="53"/>
      <c r="AA11" s="52" t="str">
        <f t="shared" si="18"/>
        <v xml:space="preserve"> </v>
      </c>
      <c r="AB11" s="71">
        <v>1.0066999999999999</v>
      </c>
      <c r="AC11" s="53">
        <v>0.25544</v>
      </c>
      <c r="AD11" s="54">
        <f t="shared" si="22"/>
        <v>0.25373994238601372</v>
      </c>
      <c r="AE11" s="71">
        <v>0</v>
      </c>
      <c r="AF11" s="53"/>
      <c r="AG11" s="54" t="str">
        <f t="shared" si="7"/>
        <v xml:space="preserve"> </v>
      </c>
      <c r="AH11" s="71">
        <v>0</v>
      </c>
      <c r="AI11" s="53"/>
      <c r="AJ11" s="54" t="str">
        <f t="shared" si="19"/>
        <v xml:space="preserve"> </v>
      </c>
      <c r="AK11" s="71">
        <v>0.81125999999999998</v>
      </c>
      <c r="AL11" s="53">
        <v>0.06</v>
      </c>
      <c r="AM11" s="54">
        <f t="shared" si="23"/>
        <v>7.3959026699208633E-2</v>
      </c>
      <c r="AN11" s="71">
        <v>2.0000000000000002E-5</v>
      </c>
      <c r="AO11" s="53">
        <v>2.0000000000000002E-5</v>
      </c>
      <c r="AP11" s="54">
        <f t="shared" si="24"/>
        <v>1</v>
      </c>
      <c r="AQ11" s="90">
        <f t="shared" si="20"/>
        <v>0.19541999999999995</v>
      </c>
      <c r="AR11" s="53"/>
      <c r="AS11" s="54">
        <f t="shared" si="21"/>
        <v>0</v>
      </c>
    </row>
    <row r="12" spans="1:46" s="18" customFormat="1" ht="15.75" x14ac:dyDescent="0.25">
      <c r="A12" s="69"/>
      <c r="B12" s="69">
        <v>6</v>
      </c>
      <c r="C12" s="70" t="s">
        <v>179</v>
      </c>
      <c r="D12" s="45">
        <f t="shared" si="25"/>
        <v>12687.058770000001</v>
      </c>
      <c r="E12" s="43">
        <f t="shared" si="25"/>
        <v>6326.6759300000012</v>
      </c>
      <c r="F12" s="52">
        <f t="shared" si="12"/>
        <v>0.49867160266965488</v>
      </c>
      <c r="G12" s="71">
        <v>703.61767000000009</v>
      </c>
      <c r="H12" s="53">
        <v>509.59309000000002</v>
      </c>
      <c r="I12" s="52">
        <f t="shared" si="13"/>
        <v>0.7242471468915781</v>
      </c>
      <c r="J12" s="71">
        <v>1687.0928799999999</v>
      </c>
      <c r="K12" s="53">
        <v>1432.0531000000001</v>
      </c>
      <c r="L12" s="52">
        <f t="shared" si="14"/>
        <v>0.84882884456248797</v>
      </c>
      <c r="M12" s="71">
        <v>0</v>
      </c>
      <c r="N12" s="53"/>
      <c r="O12" s="52" t="str">
        <f t="shared" si="15"/>
        <v xml:space="preserve"> </v>
      </c>
      <c r="P12" s="71">
        <v>117.07277999999999</v>
      </c>
      <c r="Q12" s="53">
        <v>123.97778</v>
      </c>
      <c r="R12" s="52">
        <f>IF(P12=0," ",IF(Q12/P12*100&gt;200,"св.200",Q12/P12))</f>
        <v>1.0589804051804357</v>
      </c>
      <c r="S12" s="71">
        <v>4702.0150300000005</v>
      </c>
      <c r="T12" s="53">
        <v>2151.5758100000003</v>
      </c>
      <c r="U12" s="52">
        <f t="shared" si="16"/>
        <v>0.45758590652569653</v>
      </c>
      <c r="V12" s="71">
        <v>5389.6687000000002</v>
      </c>
      <c r="W12" s="53">
        <v>2107.70316</v>
      </c>
      <c r="X12" s="52">
        <f t="shared" si="17"/>
        <v>0.39106358429786231</v>
      </c>
      <c r="Y12" s="71">
        <v>80.347999999999999</v>
      </c>
      <c r="Z12" s="53"/>
      <c r="AA12" s="52">
        <f t="shared" si="18"/>
        <v>0</v>
      </c>
      <c r="AB12" s="71">
        <v>7.2437100000000001</v>
      </c>
      <c r="AC12" s="53">
        <v>1.7729900000000001</v>
      </c>
      <c r="AD12" s="54">
        <f t="shared" si="22"/>
        <v>0.24476269756795896</v>
      </c>
      <c r="AE12" s="71">
        <v>0.67362</v>
      </c>
      <c r="AF12" s="53">
        <v>0.32400000000000001</v>
      </c>
      <c r="AG12" s="54">
        <f t="shared" si="7"/>
        <v>0.48098334372494878</v>
      </c>
      <c r="AH12" s="71">
        <v>0</v>
      </c>
      <c r="AI12" s="53"/>
      <c r="AJ12" s="54" t="str">
        <f t="shared" si="19"/>
        <v xml:space="preserve"> </v>
      </c>
      <c r="AK12" s="71">
        <v>2.0000000000000001E-4</v>
      </c>
      <c r="AL12" s="53">
        <v>2.0000000000000002E-5</v>
      </c>
      <c r="AM12" s="54">
        <f t="shared" si="23"/>
        <v>0.1</v>
      </c>
      <c r="AN12" s="71">
        <v>9.1200000000000003E-2</v>
      </c>
      <c r="AO12" s="53">
        <v>9.1200000000000003E-2</v>
      </c>
      <c r="AP12" s="54">
        <f t="shared" si="24"/>
        <v>1</v>
      </c>
      <c r="AQ12" s="90">
        <f t="shared" si="20"/>
        <v>6.4786900000000003</v>
      </c>
      <c r="AR12" s="53"/>
      <c r="AS12" s="54">
        <f t="shared" si="21"/>
        <v>0</v>
      </c>
    </row>
    <row r="13" spans="1:46" s="18" customFormat="1" ht="47.25" x14ac:dyDescent="0.25">
      <c r="A13" s="67">
        <v>2</v>
      </c>
      <c r="B13" s="67"/>
      <c r="C13" s="68" t="s">
        <v>4</v>
      </c>
      <c r="D13" s="83">
        <f>SUM(D14:D34)</f>
        <v>29666.365469999997</v>
      </c>
      <c r="E13" s="41">
        <f>SUM(E14:E34)</f>
        <v>29120.398700000002</v>
      </c>
      <c r="F13" s="50">
        <f t="shared" si="12"/>
        <v>0.98159643888456438</v>
      </c>
      <c r="G13" s="87">
        <f>SUM(G14:G34)</f>
        <v>20478.719349999999</v>
      </c>
      <c r="H13" s="63">
        <f>SUM(H14:H34)</f>
        <v>21190.721659999996</v>
      </c>
      <c r="I13" s="50">
        <f t="shared" si="13"/>
        <v>1.0347679118909354</v>
      </c>
      <c r="J13" s="87">
        <f>SUM(J14:J34)</f>
        <v>7037.3165599999993</v>
      </c>
      <c r="K13" s="63">
        <f>SUM(K14:K34)</f>
        <v>6504.7250799999983</v>
      </c>
      <c r="L13" s="50">
        <f t="shared" si="14"/>
        <v>0.92431895375756679</v>
      </c>
      <c r="M13" s="87">
        <f>SUM(M14:M34)</f>
        <v>196.26464999999996</v>
      </c>
      <c r="N13" s="63">
        <f>SUM(N14:N34)</f>
        <v>184.28458999999998</v>
      </c>
      <c r="O13" s="50">
        <f t="shared" si="15"/>
        <v>0.93895966492182881</v>
      </c>
      <c r="P13" s="87">
        <f>SUM(P14:P34)</f>
        <v>1294.2531599999998</v>
      </c>
      <c r="Q13" s="63">
        <f>SUM(Q14:Q34)</f>
        <v>1076.7882599999998</v>
      </c>
      <c r="R13" s="50">
        <f t="shared" ref="R13:R35" si="26">IF(P13=0," ",IF(Q13/P13*100&gt;200,"св.200",Q13/P13))</f>
        <v>0.8319765354098112</v>
      </c>
      <c r="S13" s="87">
        <f>SUM(S14:S34)</f>
        <v>0</v>
      </c>
      <c r="T13" s="63">
        <f>SUM(T14:T34)</f>
        <v>0</v>
      </c>
      <c r="U13" s="50" t="str">
        <f t="shared" si="16"/>
        <v xml:space="preserve"> </v>
      </c>
      <c r="V13" s="87">
        <v>0</v>
      </c>
      <c r="W13" s="63">
        <f>SUM(W14:W34)</f>
        <v>0</v>
      </c>
      <c r="X13" s="50" t="str">
        <f t="shared" si="17"/>
        <v xml:space="preserve"> </v>
      </c>
      <c r="Y13" s="89">
        <f t="shared" ref="Y13" si="27">SUM(Y14:Y34)</f>
        <v>286.99115999999998</v>
      </c>
      <c r="Z13" s="63">
        <f>SUM(Z14:Z34)</f>
        <v>132.46415999999999</v>
      </c>
      <c r="AA13" s="51">
        <f t="shared" si="18"/>
        <v>0.46156181256593409</v>
      </c>
      <c r="AB13" s="92">
        <f t="shared" ref="AB13" si="28">SUM(AB14:AB34)</f>
        <v>372.82059000000004</v>
      </c>
      <c r="AC13" s="63">
        <f>SUM(AC14:AC34)</f>
        <v>31.414950000000001</v>
      </c>
      <c r="AD13" s="51">
        <f t="shared" si="22"/>
        <v>8.4262915843784272E-2</v>
      </c>
      <c r="AE13" s="92">
        <f>SUM(AE14:AE34)</f>
        <v>223.01727299999999</v>
      </c>
      <c r="AF13" s="63">
        <f>SUM(AF14:AF34)</f>
        <v>0</v>
      </c>
      <c r="AG13" s="51">
        <f t="shared" ref="AG13:AG35" si="29">IF(AE13=0," ",IF(AF13/AE13*100&gt;200,"св.200",AF13/AE13))</f>
        <v>0</v>
      </c>
      <c r="AH13" s="92">
        <f t="shared" ref="AH13" si="30">SUM(AH14:AH34)</f>
        <v>74.41588000000003</v>
      </c>
      <c r="AI13" s="63">
        <f>SUM(AI14:AI34)</f>
        <v>0</v>
      </c>
      <c r="AJ13" s="51">
        <f t="shared" si="19"/>
        <v>0</v>
      </c>
      <c r="AK13" s="92">
        <f t="shared" ref="AK13" si="31">SUM(AK14:AK34)</f>
        <v>43.524030000000003</v>
      </c>
      <c r="AL13" s="63">
        <f>SUM(AL14:AL34)</f>
        <v>9.0980000000000008</v>
      </c>
      <c r="AM13" s="51">
        <f t="shared" si="23"/>
        <v>0.20903395204901751</v>
      </c>
      <c r="AN13" s="92">
        <f t="shared" ref="AN13" si="32">SUM(AN14:AN34)</f>
        <v>4.3522899999999991</v>
      </c>
      <c r="AO13" s="63">
        <f>SUM(AO14:AO34)</f>
        <v>2.1406300000000003</v>
      </c>
      <c r="AP13" s="51">
        <f t="shared" si="24"/>
        <v>0.49183992794597803</v>
      </c>
      <c r="AQ13" s="91">
        <f t="shared" ref="AQ13:AQ34" si="33">AB13-AE13-AH13-AK13-AN13</f>
        <v>27.511117000000016</v>
      </c>
      <c r="AR13" s="63">
        <f>SUM(AR14:AR34)</f>
        <v>0</v>
      </c>
      <c r="AS13" s="51">
        <f t="shared" ref="AS13:AS35" si="34">IF(AQ13=0," ",IF(AR13/AQ13*100&gt;200,"св.200",AR13/AQ13))</f>
        <v>0</v>
      </c>
    </row>
    <row r="14" spans="1:46" s="18" customFormat="1" ht="15.75" x14ac:dyDescent="0.25">
      <c r="A14" s="69"/>
      <c r="B14" s="69">
        <v>1</v>
      </c>
      <c r="C14" s="70" t="s">
        <v>5</v>
      </c>
      <c r="D14" s="45">
        <f t="shared" ref="D14:E34" si="35">(G14+J14+M14+P14+S14+V14+Y14+AB14)</f>
        <v>106.63113999999999</v>
      </c>
      <c r="E14" s="43">
        <f t="shared" si="35"/>
        <v>171.28897000000001</v>
      </c>
      <c r="F14" s="52">
        <f t="shared" si="12"/>
        <v>1.6063691150633861</v>
      </c>
      <c r="G14" s="71">
        <v>51.444809999999997</v>
      </c>
      <c r="H14" s="43">
        <v>120.10196999999999</v>
      </c>
      <c r="I14" s="52" t="str">
        <f t="shared" si="13"/>
        <v>св.200</v>
      </c>
      <c r="J14" s="71">
        <v>28.777200000000001</v>
      </c>
      <c r="K14" s="43">
        <v>21.286000000000001</v>
      </c>
      <c r="L14" s="52">
        <f t="shared" si="14"/>
        <v>0.73968280444240586</v>
      </c>
      <c r="M14" s="71">
        <v>19.006</v>
      </c>
      <c r="N14" s="43">
        <v>19.006</v>
      </c>
      <c r="O14" s="52">
        <f t="shared" si="15"/>
        <v>1</v>
      </c>
      <c r="P14" s="71">
        <v>7.133</v>
      </c>
      <c r="Q14" s="43">
        <v>10.895</v>
      </c>
      <c r="R14" s="52">
        <f t="shared" si="26"/>
        <v>1.5274078227954577</v>
      </c>
      <c r="S14" s="71"/>
      <c r="T14" s="43"/>
      <c r="U14" s="52" t="str">
        <f t="shared" si="16"/>
        <v xml:space="preserve"> </v>
      </c>
      <c r="V14" s="42"/>
      <c r="W14" s="43"/>
      <c r="X14" s="52" t="str">
        <f t="shared" si="17"/>
        <v xml:space="preserve"> </v>
      </c>
      <c r="Y14" s="71">
        <v>0</v>
      </c>
      <c r="Z14" s="43"/>
      <c r="AA14" s="52" t="str">
        <f t="shared" si="18"/>
        <v xml:space="preserve"> </v>
      </c>
      <c r="AB14" s="71">
        <v>0.27012999999999998</v>
      </c>
      <c r="AC14" s="43"/>
      <c r="AD14" s="54">
        <f t="shared" si="22"/>
        <v>0</v>
      </c>
      <c r="AE14" s="71">
        <v>0</v>
      </c>
      <c r="AF14" s="43"/>
      <c r="AG14" s="54" t="str">
        <f t="shared" si="29"/>
        <v xml:space="preserve"> </v>
      </c>
      <c r="AH14" s="71">
        <v>0</v>
      </c>
      <c r="AI14" s="43"/>
      <c r="AJ14" s="54" t="str">
        <f t="shared" si="19"/>
        <v xml:space="preserve"> </v>
      </c>
      <c r="AK14" s="71">
        <v>0.23322999999999999</v>
      </c>
      <c r="AL14" s="43"/>
      <c r="AM14" s="54">
        <f t="shared" si="23"/>
        <v>0</v>
      </c>
      <c r="AN14" s="71">
        <v>3.6899999999999995E-2</v>
      </c>
      <c r="AO14" s="43"/>
      <c r="AP14" s="54">
        <f t="shared" si="24"/>
        <v>0</v>
      </c>
      <c r="AQ14" s="90">
        <f t="shared" si="33"/>
        <v>0</v>
      </c>
      <c r="AR14" s="43"/>
      <c r="AS14" s="54" t="str">
        <f t="shared" si="21"/>
        <v xml:space="preserve"> </v>
      </c>
    </row>
    <row r="15" spans="1:46" s="18" customFormat="1" ht="15.75" x14ac:dyDescent="0.25">
      <c r="A15" s="69"/>
      <c r="B15" s="69">
        <v>2</v>
      </c>
      <c r="C15" s="70" t="s">
        <v>6</v>
      </c>
      <c r="D15" s="45">
        <f t="shared" si="35"/>
        <v>773.23075000000006</v>
      </c>
      <c r="E15" s="43">
        <f t="shared" si="35"/>
        <v>994.48805000000004</v>
      </c>
      <c r="F15" s="52">
        <f t="shared" si="12"/>
        <v>1.2861465351707753</v>
      </c>
      <c r="G15" s="71">
        <v>727.15895999999998</v>
      </c>
      <c r="H15" s="43">
        <v>892.64846</v>
      </c>
      <c r="I15" s="52">
        <f t="shared" si="13"/>
        <v>1.2275836634124677</v>
      </c>
      <c r="J15" s="71">
        <v>26.890840000000001</v>
      </c>
      <c r="K15" s="43">
        <v>71.100639999999999</v>
      </c>
      <c r="L15" s="52" t="str">
        <f t="shared" si="14"/>
        <v>св.200</v>
      </c>
      <c r="M15" s="71">
        <v>0</v>
      </c>
      <c r="N15" s="43"/>
      <c r="O15" s="52" t="str">
        <f>IF(M15=0," ",IF(N15/M15*100&gt;200,"св.200",N15/M15))</f>
        <v xml:space="preserve"> </v>
      </c>
      <c r="P15" s="71">
        <v>19.180949999999999</v>
      </c>
      <c r="Q15" s="43">
        <v>30.738949999999999</v>
      </c>
      <c r="R15" s="52">
        <f t="shared" si="26"/>
        <v>1.6025770360696421</v>
      </c>
      <c r="S15" s="71"/>
      <c r="T15" s="43"/>
      <c r="U15" s="52" t="str">
        <f t="shared" si="16"/>
        <v xml:space="preserve"> </v>
      </c>
      <c r="V15" s="42"/>
      <c r="W15" s="43"/>
      <c r="X15" s="52" t="str">
        <f t="shared" si="17"/>
        <v xml:space="preserve"> </v>
      </c>
      <c r="Y15" s="71">
        <v>0</v>
      </c>
      <c r="Z15" s="43"/>
      <c r="AA15" s="52" t="str">
        <f t="shared" si="18"/>
        <v xml:space="preserve"> </v>
      </c>
      <c r="AB15" s="71">
        <v>0</v>
      </c>
      <c r="AC15" s="43"/>
      <c r="AD15" s="54" t="str">
        <f t="shared" si="22"/>
        <v xml:space="preserve"> </v>
      </c>
      <c r="AE15" s="71">
        <v>0</v>
      </c>
      <c r="AF15" s="43"/>
      <c r="AG15" s="54" t="str">
        <f t="shared" si="29"/>
        <v xml:space="preserve"> </v>
      </c>
      <c r="AH15" s="71">
        <v>0</v>
      </c>
      <c r="AI15" s="43"/>
      <c r="AJ15" s="54" t="str">
        <f t="shared" si="19"/>
        <v xml:space="preserve"> </v>
      </c>
      <c r="AK15" s="71">
        <v>0</v>
      </c>
      <c r="AL15" s="43"/>
      <c r="AM15" s="54" t="str">
        <f t="shared" si="23"/>
        <v xml:space="preserve"> </v>
      </c>
      <c r="AN15" s="71">
        <v>0</v>
      </c>
      <c r="AO15" s="43"/>
      <c r="AP15" s="54" t="str">
        <f t="shared" si="24"/>
        <v xml:space="preserve"> </v>
      </c>
      <c r="AQ15" s="90">
        <f t="shared" si="33"/>
        <v>0</v>
      </c>
      <c r="AR15" s="43"/>
      <c r="AS15" s="54" t="str">
        <f t="shared" si="21"/>
        <v xml:space="preserve"> </v>
      </c>
    </row>
    <row r="16" spans="1:46" s="18" customFormat="1" ht="15.75" x14ac:dyDescent="0.25">
      <c r="A16" s="69"/>
      <c r="B16" s="69">
        <v>3</v>
      </c>
      <c r="C16" s="70" t="s">
        <v>166</v>
      </c>
      <c r="D16" s="45">
        <f>(G16+J16+M16+P16+S16+V16+Y16+AB16)</f>
        <v>957.40296999999998</v>
      </c>
      <c r="E16" s="43">
        <f>(H16+K16+N16+Q16+T16+W16+Z16+AC16)</f>
        <v>414.27478000000002</v>
      </c>
      <c r="F16" s="52">
        <f t="shared" si="12"/>
        <v>0.43270680474283468</v>
      </c>
      <c r="G16" s="71">
        <v>607.68673999999999</v>
      </c>
      <c r="H16" s="43">
        <v>190.33448999999999</v>
      </c>
      <c r="I16" s="52">
        <f t="shared" si="13"/>
        <v>0.3132115240822928</v>
      </c>
      <c r="J16" s="71">
        <v>169.02956</v>
      </c>
      <c r="K16" s="43">
        <v>111.66566999999999</v>
      </c>
      <c r="L16" s="52">
        <f t="shared" si="14"/>
        <v>0.66062805819289827</v>
      </c>
      <c r="M16" s="71">
        <v>103.5038</v>
      </c>
      <c r="N16" s="43">
        <v>89.398499999999999</v>
      </c>
      <c r="O16" s="52">
        <f t="shared" si="15"/>
        <v>0.86372191165928203</v>
      </c>
      <c r="P16" s="71">
        <v>15.91732</v>
      </c>
      <c r="Q16" s="43">
        <v>22.76022</v>
      </c>
      <c r="R16" s="52">
        <f>IF(Q16=0," ",IF(Q16/P16*100&gt;200,"св.200",Q16/P16))</f>
        <v>1.4299027725772933</v>
      </c>
      <c r="S16" s="71"/>
      <c r="T16" s="43"/>
      <c r="U16" s="52" t="str">
        <f t="shared" si="16"/>
        <v xml:space="preserve"> </v>
      </c>
      <c r="V16" s="42"/>
      <c r="W16" s="43"/>
      <c r="X16" s="52" t="str">
        <f t="shared" si="17"/>
        <v xml:space="preserve"> </v>
      </c>
      <c r="Y16" s="71">
        <v>0</v>
      </c>
      <c r="Z16" s="43"/>
      <c r="AA16" s="52" t="str">
        <f t="shared" si="18"/>
        <v xml:space="preserve"> </v>
      </c>
      <c r="AB16" s="71">
        <v>61.265549999999998</v>
      </c>
      <c r="AC16" s="43">
        <v>0.1159</v>
      </c>
      <c r="AD16" s="54">
        <f t="shared" si="22"/>
        <v>1.8917646213899983E-3</v>
      </c>
      <c r="AE16" s="71">
        <v>34.844000000000001</v>
      </c>
      <c r="AF16" s="43"/>
      <c r="AG16" s="54">
        <f t="shared" si="29"/>
        <v>0</v>
      </c>
      <c r="AH16" s="71">
        <v>26.06138</v>
      </c>
      <c r="AI16" s="43"/>
      <c r="AJ16" s="54">
        <f t="shared" si="19"/>
        <v>0</v>
      </c>
      <c r="AK16" s="71">
        <v>0</v>
      </c>
      <c r="AL16" s="43"/>
      <c r="AM16" s="54" t="str">
        <f>IF(AL16=0," ",IF(AL16/AK16*100&gt;200,"св.200",AL16/AK16))</f>
        <v xml:space="preserve"> </v>
      </c>
      <c r="AN16" s="71">
        <v>0</v>
      </c>
      <c r="AO16" s="43"/>
      <c r="AP16" s="54" t="str">
        <f t="shared" si="24"/>
        <v xml:space="preserve"> </v>
      </c>
      <c r="AQ16" s="90">
        <f t="shared" si="33"/>
        <v>0.36016999999999655</v>
      </c>
      <c r="AR16" s="43"/>
      <c r="AS16" s="54">
        <f t="shared" si="21"/>
        <v>0</v>
      </c>
    </row>
    <row r="17" spans="1:46" s="18" customFormat="1" ht="15.75" x14ac:dyDescent="0.25">
      <c r="A17" s="69"/>
      <c r="B17" s="69">
        <v>4</v>
      </c>
      <c r="C17" s="70" t="s">
        <v>7</v>
      </c>
      <c r="D17" s="45">
        <f t="shared" ref="D17:E17" si="36">(G17+J17+M17+P17+S17+V17+Y17+AB17)</f>
        <v>748.33776999999998</v>
      </c>
      <c r="E17" s="43">
        <f t="shared" si="36"/>
        <v>678.98580000000004</v>
      </c>
      <c r="F17" s="52">
        <f t="shared" si="12"/>
        <v>0.90732531113590598</v>
      </c>
      <c r="G17" s="71">
        <v>357.21460999999999</v>
      </c>
      <c r="H17" s="43">
        <v>265.93973999999997</v>
      </c>
      <c r="I17" s="52">
        <f t="shared" si="13"/>
        <v>0.74448169967068245</v>
      </c>
      <c r="J17" s="71">
        <v>361.52315999999996</v>
      </c>
      <c r="K17" s="43">
        <v>396.64406000000002</v>
      </c>
      <c r="L17" s="52">
        <f t="shared" si="14"/>
        <v>1.0971470264864913</v>
      </c>
      <c r="M17" s="71">
        <v>0</v>
      </c>
      <c r="N17" s="43"/>
      <c r="O17" s="52" t="str">
        <f>IF(N17=0," ",IF(N17/M17*100&gt;200,"св.200",N17/M17))</f>
        <v xml:space="preserve"> </v>
      </c>
      <c r="P17" s="71">
        <v>29.6</v>
      </c>
      <c r="Q17" s="43">
        <v>16.402000000000001</v>
      </c>
      <c r="R17" s="52">
        <f t="shared" si="26"/>
        <v>0.5541216216216216</v>
      </c>
      <c r="S17" s="71"/>
      <c r="T17" s="43"/>
      <c r="U17" s="52" t="str">
        <f t="shared" si="16"/>
        <v xml:space="preserve"> </v>
      </c>
      <c r="V17" s="42"/>
      <c r="W17" s="43"/>
      <c r="X17" s="52" t="str">
        <f t="shared" si="17"/>
        <v xml:space="preserve"> </v>
      </c>
      <c r="Y17" s="71">
        <v>0</v>
      </c>
      <c r="Z17" s="43"/>
      <c r="AA17" s="52" t="str">
        <f t="shared" si="18"/>
        <v xml:space="preserve"> </v>
      </c>
      <c r="AB17" s="71">
        <v>0</v>
      </c>
      <c r="AC17" s="43"/>
      <c r="AD17" s="54" t="str">
        <f t="shared" si="22"/>
        <v xml:space="preserve"> </v>
      </c>
      <c r="AE17" s="71">
        <v>0</v>
      </c>
      <c r="AF17" s="43"/>
      <c r="AG17" s="54" t="str">
        <f t="shared" si="29"/>
        <v xml:space="preserve"> </v>
      </c>
      <c r="AH17" s="71">
        <v>0</v>
      </c>
      <c r="AI17" s="43"/>
      <c r="AJ17" s="54" t="str">
        <f t="shared" si="19"/>
        <v xml:space="preserve"> </v>
      </c>
      <c r="AK17" s="71">
        <v>0</v>
      </c>
      <c r="AL17" s="43"/>
      <c r="AM17" s="54" t="str">
        <f t="shared" si="23"/>
        <v xml:space="preserve"> </v>
      </c>
      <c r="AN17" s="71">
        <v>0</v>
      </c>
      <c r="AO17" s="43"/>
      <c r="AP17" s="54" t="str">
        <f t="shared" si="24"/>
        <v xml:space="preserve"> </v>
      </c>
      <c r="AQ17" s="90">
        <f t="shared" si="33"/>
        <v>0</v>
      </c>
      <c r="AR17" s="43"/>
      <c r="AS17" s="54" t="str">
        <f t="shared" si="21"/>
        <v xml:space="preserve"> </v>
      </c>
    </row>
    <row r="18" spans="1:46" s="18" customFormat="1" ht="15.75" x14ac:dyDescent="0.25">
      <c r="A18" s="69"/>
      <c r="B18" s="69">
        <v>5</v>
      </c>
      <c r="C18" s="70" t="s">
        <v>178</v>
      </c>
      <c r="D18" s="45">
        <f>(G18+J18+M18+P18+S18+V18+Y18+AB18)</f>
        <v>4633.1526999999996</v>
      </c>
      <c r="E18" s="43">
        <f>(H18+K18+N18+Q18+T18+W18+Z18+AC18)</f>
        <v>4836.4007900000006</v>
      </c>
      <c r="F18" s="52">
        <f t="shared" si="12"/>
        <v>1.0438682044733818</v>
      </c>
      <c r="G18" s="71">
        <v>2604.5083500000001</v>
      </c>
      <c r="H18" s="43">
        <v>3023.5028299999999</v>
      </c>
      <c r="I18" s="52">
        <f t="shared" si="13"/>
        <v>1.1608727727826251</v>
      </c>
      <c r="J18" s="71">
        <v>1596.8554999999999</v>
      </c>
      <c r="K18" s="43">
        <v>1429.1379299999999</v>
      </c>
      <c r="L18" s="52">
        <f t="shared" si="14"/>
        <v>0.89497010217893858</v>
      </c>
      <c r="M18" s="71">
        <v>19.128889999999998</v>
      </c>
      <c r="N18" s="43">
        <v>19.667189999999998</v>
      </c>
      <c r="O18" s="52">
        <f t="shared" si="15"/>
        <v>1.0281406814509362</v>
      </c>
      <c r="P18" s="71">
        <v>308.84787</v>
      </c>
      <c r="Q18" s="43">
        <v>348.62696999999997</v>
      </c>
      <c r="R18" s="52">
        <f t="shared" si="26"/>
        <v>1.1287983627667562</v>
      </c>
      <c r="S18" s="71"/>
      <c r="T18" s="43"/>
      <c r="U18" s="52" t="str">
        <f t="shared" si="16"/>
        <v xml:space="preserve"> </v>
      </c>
      <c r="V18" s="42"/>
      <c r="W18" s="43"/>
      <c r="X18" s="52" t="str">
        <f t="shared" si="17"/>
        <v xml:space="preserve"> </v>
      </c>
      <c r="Y18" s="71">
        <v>78.241</v>
      </c>
      <c r="Z18" s="43">
        <v>14.696</v>
      </c>
      <c r="AA18" s="52">
        <f t="shared" si="18"/>
        <v>0.18782991014941014</v>
      </c>
      <c r="AB18" s="71">
        <v>25.571090000000002</v>
      </c>
      <c r="AC18" s="43">
        <v>0.76987000000000005</v>
      </c>
      <c r="AD18" s="54">
        <f t="shared" si="22"/>
        <v>3.0107046668718464E-2</v>
      </c>
      <c r="AE18" s="71">
        <v>0.63609000000000004</v>
      </c>
      <c r="AF18" s="43"/>
      <c r="AG18" s="54">
        <f t="shared" si="29"/>
        <v>0</v>
      </c>
      <c r="AH18" s="71">
        <v>17.514030000000002</v>
      </c>
      <c r="AI18" s="43"/>
      <c r="AJ18" s="54">
        <f t="shared" si="19"/>
        <v>0</v>
      </c>
      <c r="AK18" s="71">
        <v>6.4552500000000004</v>
      </c>
      <c r="AL18" s="43"/>
      <c r="AM18" s="54">
        <f t="shared" si="23"/>
        <v>0</v>
      </c>
      <c r="AN18" s="71">
        <v>7.92E-3</v>
      </c>
      <c r="AO18" s="43"/>
      <c r="AP18" s="54">
        <f t="shared" si="24"/>
        <v>0</v>
      </c>
      <c r="AQ18" s="90">
        <f t="shared" si="33"/>
        <v>0.9578000000000001</v>
      </c>
      <c r="AR18" s="43"/>
      <c r="AS18" s="54">
        <f t="shared" si="21"/>
        <v>0</v>
      </c>
    </row>
    <row r="19" spans="1:46" s="18" customFormat="1" ht="15.75" x14ac:dyDescent="0.25">
      <c r="A19" s="69"/>
      <c r="B19" s="69">
        <v>6</v>
      </c>
      <c r="C19" s="70" t="s">
        <v>8</v>
      </c>
      <c r="D19" s="45">
        <f t="shared" si="35"/>
        <v>817.77302999999995</v>
      </c>
      <c r="E19" s="43">
        <f t="shared" si="35"/>
        <v>571.36826999999994</v>
      </c>
      <c r="F19" s="52">
        <f t="shared" si="12"/>
        <v>0.6986880821931728</v>
      </c>
      <c r="G19" s="71">
        <v>611.77148999999997</v>
      </c>
      <c r="H19" s="43">
        <v>349.94142999999997</v>
      </c>
      <c r="I19" s="52">
        <f t="shared" si="13"/>
        <v>0.57201330189479738</v>
      </c>
      <c r="J19" s="71">
        <v>114.56994</v>
      </c>
      <c r="K19" s="43">
        <v>165.12994</v>
      </c>
      <c r="L19" s="52">
        <f t="shared" si="14"/>
        <v>1.4413024917356159</v>
      </c>
      <c r="M19" s="71">
        <v>1.6119000000000001</v>
      </c>
      <c r="N19" s="43">
        <v>0.06</v>
      </c>
      <c r="O19" s="52">
        <f t="shared" si="15"/>
        <v>3.7223152801042242E-2</v>
      </c>
      <c r="P19" s="71">
        <v>15.1</v>
      </c>
      <c r="Q19" s="43">
        <v>11.95632</v>
      </c>
      <c r="R19" s="52">
        <f t="shared" si="26"/>
        <v>0.79180927152317881</v>
      </c>
      <c r="S19" s="71"/>
      <c r="T19" s="43"/>
      <c r="U19" s="52" t="str">
        <f t="shared" si="16"/>
        <v xml:space="preserve"> </v>
      </c>
      <c r="V19" s="42"/>
      <c r="W19" s="43"/>
      <c r="X19" s="52" t="str">
        <f t="shared" si="17"/>
        <v xml:space="preserve"> </v>
      </c>
      <c r="Y19" s="71">
        <v>44.261160000000004</v>
      </c>
      <c r="Z19" s="43">
        <v>44.261160000000004</v>
      </c>
      <c r="AA19" s="52">
        <f t="shared" si="18"/>
        <v>1</v>
      </c>
      <c r="AB19" s="71">
        <v>30.458539999999999</v>
      </c>
      <c r="AC19" s="43">
        <v>1.9420000000000003E-2</v>
      </c>
      <c r="AD19" s="54">
        <f t="shared" si="22"/>
        <v>6.3758801308270204E-4</v>
      </c>
      <c r="AE19" s="71">
        <v>27.339839999999999</v>
      </c>
      <c r="AF19" s="43"/>
      <c r="AG19" s="54">
        <f t="shared" si="29"/>
        <v>0</v>
      </c>
      <c r="AH19" s="71">
        <v>2.9757799999999999</v>
      </c>
      <c r="AI19" s="43"/>
      <c r="AJ19" s="54">
        <f t="shared" si="19"/>
        <v>0</v>
      </c>
      <c r="AK19" s="71">
        <v>0</v>
      </c>
      <c r="AL19" s="43"/>
      <c r="AM19" s="54" t="str">
        <f t="shared" si="23"/>
        <v xml:space="preserve"> </v>
      </c>
      <c r="AN19" s="71">
        <v>0</v>
      </c>
      <c r="AO19" s="43"/>
      <c r="AP19" s="54" t="str">
        <f t="shared" si="24"/>
        <v xml:space="preserve"> </v>
      </c>
      <c r="AQ19" s="90">
        <f t="shared" si="33"/>
        <v>0.1429200000000006</v>
      </c>
      <c r="AR19" s="43"/>
      <c r="AS19" s="54">
        <f t="shared" si="21"/>
        <v>0</v>
      </c>
    </row>
    <row r="20" spans="1:46" s="18" customFormat="1" ht="15.75" x14ac:dyDescent="0.25">
      <c r="A20" s="69"/>
      <c r="B20" s="69">
        <v>7</v>
      </c>
      <c r="C20" s="70" t="s">
        <v>9</v>
      </c>
      <c r="D20" s="45">
        <f t="shared" si="35"/>
        <v>1062.37537</v>
      </c>
      <c r="E20" s="43">
        <f t="shared" si="35"/>
        <v>1164.96928</v>
      </c>
      <c r="F20" s="52">
        <f t="shared" si="12"/>
        <v>1.0965703017004245</v>
      </c>
      <c r="G20" s="71">
        <v>404.56867</v>
      </c>
      <c r="H20" s="43">
        <v>724.63818000000003</v>
      </c>
      <c r="I20" s="52">
        <f t="shared" si="13"/>
        <v>1.7911376577924336</v>
      </c>
      <c r="J20" s="71">
        <v>612.56385999999998</v>
      </c>
      <c r="K20" s="43">
        <v>412.60181</v>
      </c>
      <c r="L20" s="52">
        <f t="shared" si="14"/>
        <v>0.67356538141182543</v>
      </c>
      <c r="M20" s="71">
        <v>4.4093</v>
      </c>
      <c r="N20" s="43">
        <v>4.55375</v>
      </c>
      <c r="O20" s="52">
        <f t="shared" si="15"/>
        <v>1.032760302088767</v>
      </c>
      <c r="P20" s="71">
        <v>40.833539999999999</v>
      </c>
      <c r="Q20" s="43">
        <v>23.175540000000002</v>
      </c>
      <c r="R20" s="52">
        <f>IF(Q20=0," ",IF(Q20/P20*100&gt;200,"св.200",Q20/P20))</f>
        <v>0.56756137234244208</v>
      </c>
      <c r="S20" s="71"/>
      <c r="T20" s="43"/>
      <c r="U20" s="52" t="str">
        <f t="shared" si="16"/>
        <v xml:space="preserve"> </v>
      </c>
      <c r="V20" s="42"/>
      <c r="W20" s="43"/>
      <c r="X20" s="52" t="str">
        <f t="shared" si="17"/>
        <v xml:space="preserve"> </v>
      </c>
      <c r="Y20" s="93">
        <v>0</v>
      </c>
      <c r="Z20" s="43"/>
      <c r="AA20" s="52" t="str">
        <f t="shared" si="18"/>
        <v xml:space="preserve"> </v>
      </c>
      <c r="AB20" s="71">
        <v>0</v>
      </c>
      <c r="AC20" s="43"/>
      <c r="AD20" s="54" t="str">
        <f t="shared" si="22"/>
        <v xml:space="preserve"> </v>
      </c>
      <c r="AE20" s="71">
        <v>0</v>
      </c>
      <c r="AF20" s="43"/>
      <c r="AG20" s="54" t="str">
        <f t="shared" si="29"/>
        <v xml:space="preserve"> </v>
      </c>
      <c r="AH20" s="71">
        <v>0</v>
      </c>
      <c r="AI20" s="43"/>
      <c r="AJ20" s="54" t="str">
        <f t="shared" si="19"/>
        <v xml:space="preserve"> </v>
      </c>
      <c r="AK20" s="71">
        <v>0</v>
      </c>
      <c r="AL20" s="43"/>
      <c r="AM20" s="54" t="str">
        <f>IF(AL20=0," ",IF(AL20/AK20*100&gt;200,"св.200",AL20/AK20))</f>
        <v xml:space="preserve"> </v>
      </c>
      <c r="AN20" s="71">
        <v>0</v>
      </c>
      <c r="AO20" s="43"/>
      <c r="AP20" s="54" t="str">
        <f t="shared" si="24"/>
        <v xml:space="preserve"> </v>
      </c>
      <c r="AQ20" s="90">
        <f t="shared" si="33"/>
        <v>0</v>
      </c>
      <c r="AR20" s="43"/>
      <c r="AS20" s="54" t="str">
        <f t="shared" si="21"/>
        <v xml:space="preserve"> </v>
      </c>
    </row>
    <row r="21" spans="1:46" s="18" customFormat="1" ht="15.75" x14ac:dyDescent="0.25">
      <c r="A21" s="69"/>
      <c r="B21" s="69">
        <v>8</v>
      </c>
      <c r="C21" s="70" t="s">
        <v>167</v>
      </c>
      <c r="D21" s="45">
        <f>(G21+J21+M21+P21+S21+V21+Y21+AB21)</f>
        <v>1464.74559</v>
      </c>
      <c r="E21" s="43">
        <f>(H21+K21+N21+Q21+T21+W21+Z21+AC21)</f>
        <v>1370.0371</v>
      </c>
      <c r="F21" s="52">
        <f t="shared" si="12"/>
        <v>0.93534133801351815</v>
      </c>
      <c r="G21" s="71">
        <v>976.5151800000001</v>
      </c>
      <c r="H21" s="43">
        <v>1102.5068100000001</v>
      </c>
      <c r="I21" s="52">
        <f t="shared" si="13"/>
        <v>1.1290216809532854</v>
      </c>
      <c r="J21" s="71">
        <v>263.79793000000001</v>
      </c>
      <c r="K21" s="43">
        <v>139.50724</v>
      </c>
      <c r="L21" s="52">
        <f t="shared" si="14"/>
        <v>0.52884129909586475</v>
      </c>
      <c r="M21" s="71">
        <v>0</v>
      </c>
      <c r="N21" s="43"/>
      <c r="O21" s="52" t="str">
        <f t="shared" si="15"/>
        <v xml:space="preserve"> </v>
      </c>
      <c r="P21" s="71">
        <v>40</v>
      </c>
      <c r="Q21" s="43">
        <v>45.879570000000001</v>
      </c>
      <c r="R21" s="52">
        <f t="shared" si="26"/>
        <v>1.1469892500000001</v>
      </c>
      <c r="S21" s="71"/>
      <c r="T21" s="43"/>
      <c r="U21" s="52" t="str">
        <f t="shared" si="16"/>
        <v xml:space="preserve"> </v>
      </c>
      <c r="V21" s="42"/>
      <c r="W21" s="43"/>
      <c r="X21" s="52" t="str">
        <f t="shared" si="17"/>
        <v xml:space="preserve"> </v>
      </c>
      <c r="Y21" s="71">
        <v>159.428</v>
      </c>
      <c r="Z21" s="43">
        <v>73.507000000000005</v>
      </c>
      <c r="AA21" s="52">
        <f t="shared" si="18"/>
        <v>0.46106706475650455</v>
      </c>
      <c r="AB21" s="71">
        <v>25.004480000000001</v>
      </c>
      <c r="AC21" s="43">
        <v>8.6364799999999988</v>
      </c>
      <c r="AD21" s="54">
        <f t="shared" si="22"/>
        <v>0.34539730480297925</v>
      </c>
      <c r="AE21" s="71">
        <v>9.5459999999999994</v>
      </c>
      <c r="AF21" s="43"/>
      <c r="AG21" s="54">
        <f t="shared" si="29"/>
        <v>0</v>
      </c>
      <c r="AH21" s="71">
        <v>11.79917</v>
      </c>
      <c r="AI21" s="43"/>
      <c r="AJ21" s="54">
        <f t="shared" si="19"/>
        <v>0</v>
      </c>
      <c r="AK21" s="71">
        <v>0.95757000000000003</v>
      </c>
      <c r="AL21" s="43">
        <v>0.93788000000000005</v>
      </c>
      <c r="AM21" s="54">
        <f t="shared" si="23"/>
        <v>0.97943753459277128</v>
      </c>
      <c r="AN21" s="71">
        <v>0.26218999999999998</v>
      </c>
      <c r="AO21" s="43"/>
      <c r="AP21" s="54">
        <f t="shared" si="24"/>
        <v>0</v>
      </c>
      <c r="AQ21" s="90">
        <f t="shared" si="33"/>
        <v>2.4395500000000014</v>
      </c>
      <c r="AR21" s="43"/>
      <c r="AS21" s="54">
        <f t="shared" si="21"/>
        <v>0</v>
      </c>
    </row>
    <row r="22" spans="1:46" s="18" customFormat="1" ht="15.75" x14ac:dyDescent="0.25">
      <c r="A22" s="69"/>
      <c r="B22" s="69">
        <v>9</v>
      </c>
      <c r="C22" s="70" t="s">
        <v>10</v>
      </c>
      <c r="D22" s="45">
        <f t="shared" si="35"/>
        <v>1482.9085799999998</v>
      </c>
      <c r="E22" s="43">
        <f t="shared" si="35"/>
        <v>2145.38976</v>
      </c>
      <c r="F22" s="52">
        <f t="shared" si="12"/>
        <v>1.446744451367326</v>
      </c>
      <c r="G22" s="71">
        <v>1268.9131299999999</v>
      </c>
      <c r="H22" s="43">
        <v>1949.65706</v>
      </c>
      <c r="I22" s="52">
        <f t="shared" si="13"/>
        <v>1.5364779620493012</v>
      </c>
      <c r="J22" s="71">
        <v>151.01865000000001</v>
      </c>
      <c r="K22" s="43">
        <v>135.55270000000002</v>
      </c>
      <c r="L22" s="52">
        <f t="shared" si="14"/>
        <v>0.89758913882490676</v>
      </c>
      <c r="M22" s="71">
        <v>1.7509999999999999</v>
      </c>
      <c r="N22" s="43">
        <v>1.1419999999999999</v>
      </c>
      <c r="O22" s="52">
        <f t="shared" si="15"/>
        <v>0.65219874357509988</v>
      </c>
      <c r="P22" s="71">
        <v>48.933999999999997</v>
      </c>
      <c r="Q22" s="43">
        <v>58.792190000000005</v>
      </c>
      <c r="R22" s="52">
        <f t="shared" si="26"/>
        <v>1.2014589038296484</v>
      </c>
      <c r="S22" s="71"/>
      <c r="T22" s="43"/>
      <c r="U22" s="52" t="str">
        <f t="shared" si="16"/>
        <v xml:space="preserve"> </v>
      </c>
      <c r="V22" s="42"/>
      <c r="W22" s="43"/>
      <c r="X22" s="52" t="str">
        <f t="shared" si="17"/>
        <v xml:space="preserve"> </v>
      </c>
      <c r="Y22" s="71">
        <v>0</v>
      </c>
      <c r="Z22" s="43"/>
      <c r="AA22" s="52" t="str">
        <f t="shared" si="18"/>
        <v xml:space="preserve"> </v>
      </c>
      <c r="AB22" s="71">
        <v>12.2918</v>
      </c>
      <c r="AC22" s="43">
        <v>0.24581</v>
      </c>
      <c r="AD22" s="54">
        <f t="shared" si="22"/>
        <v>1.9997884768707595E-2</v>
      </c>
      <c r="AE22" s="71">
        <v>0</v>
      </c>
      <c r="AF22" s="43"/>
      <c r="AG22" s="54" t="str">
        <f t="shared" si="29"/>
        <v xml:space="preserve"> </v>
      </c>
      <c r="AH22" s="71">
        <v>12.04599</v>
      </c>
      <c r="AI22" s="43"/>
      <c r="AJ22" s="54">
        <f t="shared" si="19"/>
        <v>0</v>
      </c>
      <c r="AK22" s="71">
        <v>0.23837</v>
      </c>
      <c r="AL22" s="43">
        <v>0.23837</v>
      </c>
      <c r="AM22" s="54">
        <f t="shared" si="23"/>
        <v>1</v>
      </c>
      <c r="AN22" s="71">
        <v>7.4400000000000004E-3</v>
      </c>
      <c r="AO22" s="43">
        <v>7.4400000000000004E-3</v>
      </c>
      <c r="AP22" s="54">
        <f t="shared" si="24"/>
        <v>1</v>
      </c>
      <c r="AQ22" s="90">
        <f t="shared" si="33"/>
        <v>5.2909066017292616E-16</v>
      </c>
      <c r="AR22" s="43"/>
      <c r="AS22" s="54">
        <f t="shared" si="21"/>
        <v>0</v>
      </c>
    </row>
    <row r="23" spans="1:46" s="18" customFormat="1" ht="15.75" x14ac:dyDescent="0.25">
      <c r="A23" s="69"/>
      <c r="B23" s="69">
        <v>10</v>
      </c>
      <c r="C23" s="70" t="s">
        <v>11</v>
      </c>
      <c r="D23" s="45">
        <f t="shared" si="35"/>
        <v>195.80264</v>
      </c>
      <c r="E23" s="43">
        <f t="shared" si="35"/>
        <v>59.725709999999999</v>
      </c>
      <c r="F23" s="52">
        <f t="shared" si="12"/>
        <v>0.30503015689676094</v>
      </c>
      <c r="G23" s="71">
        <v>185.4083</v>
      </c>
      <c r="H23" s="43">
        <v>33.73883</v>
      </c>
      <c r="I23" s="52">
        <f t="shared" si="13"/>
        <v>0.18197044037402857</v>
      </c>
      <c r="J23" s="71">
        <v>7.5349799999999991</v>
      </c>
      <c r="K23" s="43">
        <v>16.204979999999999</v>
      </c>
      <c r="L23" s="52" t="str">
        <f t="shared" si="14"/>
        <v>св.200</v>
      </c>
      <c r="M23" s="71">
        <v>1.7601599999999999</v>
      </c>
      <c r="N23" s="43">
        <v>4.9558999999999997</v>
      </c>
      <c r="O23" s="52" t="str">
        <f t="shared" si="15"/>
        <v>св.200</v>
      </c>
      <c r="P23" s="71">
        <v>0</v>
      </c>
      <c r="Q23" s="43">
        <v>4.8259999999999996</v>
      </c>
      <c r="R23" s="52" t="str">
        <f t="shared" si="26"/>
        <v xml:space="preserve"> </v>
      </c>
      <c r="S23" s="71"/>
      <c r="T23" s="43"/>
      <c r="U23" s="52" t="str">
        <f t="shared" si="16"/>
        <v xml:space="preserve"> </v>
      </c>
      <c r="V23" s="42"/>
      <c r="W23" s="43"/>
      <c r="X23" s="52" t="str">
        <f t="shared" si="17"/>
        <v xml:space="preserve"> </v>
      </c>
      <c r="Y23" s="71">
        <v>0</v>
      </c>
      <c r="Z23" s="43"/>
      <c r="AA23" s="52" t="str">
        <f t="shared" si="18"/>
        <v xml:space="preserve"> </v>
      </c>
      <c r="AB23" s="71">
        <v>1.0992</v>
      </c>
      <c r="AC23" s="43"/>
      <c r="AD23" s="54">
        <f t="shared" si="22"/>
        <v>0</v>
      </c>
      <c r="AE23" s="71">
        <v>0.35672999999999999</v>
      </c>
      <c r="AF23" s="43"/>
      <c r="AG23" s="54">
        <f t="shared" si="29"/>
        <v>0</v>
      </c>
      <c r="AH23" s="71">
        <v>0</v>
      </c>
      <c r="AI23" s="43"/>
      <c r="AJ23" s="54" t="str">
        <f t="shared" si="19"/>
        <v xml:space="preserve"> </v>
      </c>
      <c r="AK23" s="71">
        <v>8.4599999999999995E-2</v>
      </c>
      <c r="AL23" s="43"/>
      <c r="AM23" s="54">
        <f t="shared" si="23"/>
        <v>0</v>
      </c>
      <c r="AN23" s="71">
        <v>8.8800000000000004E-2</v>
      </c>
      <c r="AO23" s="43"/>
      <c r="AP23" s="54">
        <f t="shared" si="24"/>
        <v>0</v>
      </c>
      <c r="AQ23" s="90">
        <f t="shared" si="33"/>
        <v>0.56906999999999996</v>
      </c>
      <c r="AR23" s="43"/>
      <c r="AS23" s="54">
        <f t="shared" si="21"/>
        <v>0</v>
      </c>
    </row>
    <row r="24" spans="1:46" s="18" customFormat="1" ht="15.75" x14ac:dyDescent="0.25">
      <c r="A24" s="69"/>
      <c r="B24" s="69">
        <v>11</v>
      </c>
      <c r="C24" s="70" t="s">
        <v>12</v>
      </c>
      <c r="D24" s="45">
        <f t="shared" si="35"/>
        <v>397.27302000000009</v>
      </c>
      <c r="E24" s="43">
        <f t="shared" si="35"/>
        <v>177.05751000000001</v>
      </c>
      <c r="F24" s="52">
        <f t="shared" si="12"/>
        <v>0.4456821910533969</v>
      </c>
      <c r="G24" s="71">
        <v>72.958389999999994</v>
      </c>
      <c r="H24" s="43">
        <v>30.504849999999998</v>
      </c>
      <c r="I24" s="52">
        <f t="shared" si="13"/>
        <v>0.41811298193394891</v>
      </c>
      <c r="J24" s="71">
        <v>270.56559000000004</v>
      </c>
      <c r="K24" s="43">
        <v>108.46532000000001</v>
      </c>
      <c r="L24" s="52">
        <f t="shared" si="14"/>
        <v>0.40088364525585085</v>
      </c>
      <c r="M24" s="71">
        <v>0</v>
      </c>
      <c r="N24" s="43"/>
      <c r="O24" s="52" t="str">
        <f t="shared" si="15"/>
        <v xml:space="preserve"> </v>
      </c>
      <c r="P24" s="71">
        <v>52.761859999999999</v>
      </c>
      <c r="Q24" s="43">
        <v>37.200859999999999</v>
      </c>
      <c r="R24" s="52">
        <f t="shared" si="26"/>
        <v>0.70507104942850762</v>
      </c>
      <c r="S24" s="71"/>
      <c r="T24" s="43"/>
      <c r="U24" s="52" t="str">
        <f>IF(T24=0," ",IF(T24/S24*100&gt;200,"св.200",T24/S24))</f>
        <v xml:space="preserve"> </v>
      </c>
      <c r="V24" s="42"/>
      <c r="W24" s="43"/>
      <c r="X24" s="52" t="str">
        <f t="shared" si="17"/>
        <v xml:space="preserve"> </v>
      </c>
      <c r="Y24" s="71">
        <v>0</v>
      </c>
      <c r="Z24" s="43"/>
      <c r="AA24" s="52" t="str">
        <f t="shared" si="18"/>
        <v xml:space="preserve"> </v>
      </c>
      <c r="AB24" s="71">
        <v>0.98717999999999995</v>
      </c>
      <c r="AC24" s="43">
        <v>0.88648000000000005</v>
      </c>
      <c r="AD24" s="54">
        <f t="shared" si="22"/>
        <v>0.89799226078324124</v>
      </c>
      <c r="AE24" s="71">
        <v>0</v>
      </c>
      <c r="AF24" s="43"/>
      <c r="AG24" s="54" t="str">
        <f t="shared" si="29"/>
        <v xml:space="preserve"> </v>
      </c>
      <c r="AH24" s="71">
        <v>0</v>
      </c>
      <c r="AI24" s="43"/>
      <c r="AJ24" s="54" t="str">
        <f t="shared" si="19"/>
        <v xml:space="preserve"> </v>
      </c>
      <c r="AK24" s="71">
        <v>0</v>
      </c>
      <c r="AL24" s="43"/>
      <c r="AM24" s="54" t="str">
        <f t="shared" si="23"/>
        <v xml:space="preserve"> </v>
      </c>
      <c r="AN24" s="71">
        <v>0</v>
      </c>
      <c r="AO24" s="43"/>
      <c r="AP24" s="54" t="str">
        <f t="shared" si="24"/>
        <v xml:space="preserve"> </v>
      </c>
      <c r="AQ24" s="90">
        <f t="shared" si="33"/>
        <v>0.98717999999999995</v>
      </c>
      <c r="AR24" s="43"/>
      <c r="AS24" s="54">
        <f t="shared" si="21"/>
        <v>0</v>
      </c>
    </row>
    <row r="25" spans="1:46" s="18" customFormat="1" ht="15.75" x14ac:dyDescent="0.25">
      <c r="A25" s="69"/>
      <c r="B25" s="69">
        <v>12</v>
      </c>
      <c r="C25" s="70" t="s">
        <v>13</v>
      </c>
      <c r="D25" s="45">
        <f t="shared" si="35"/>
        <v>274.01431000000002</v>
      </c>
      <c r="E25" s="43">
        <f t="shared" si="35"/>
        <v>332.08150000000001</v>
      </c>
      <c r="F25" s="52">
        <f t="shared" si="12"/>
        <v>1.2119129836686267</v>
      </c>
      <c r="G25" s="71">
        <v>219.31014000000002</v>
      </c>
      <c r="H25" s="43">
        <v>278.67822999999999</v>
      </c>
      <c r="I25" s="52">
        <f t="shared" si="13"/>
        <v>1.2707038078585877</v>
      </c>
      <c r="J25" s="71">
        <v>49.42407</v>
      </c>
      <c r="K25" s="43">
        <v>48.603000000000002</v>
      </c>
      <c r="L25" s="52">
        <f t="shared" si="14"/>
        <v>0.98338724431233615</v>
      </c>
      <c r="M25" s="71">
        <v>0</v>
      </c>
      <c r="N25" s="43"/>
      <c r="O25" s="52" t="str">
        <f t="shared" si="15"/>
        <v xml:space="preserve"> </v>
      </c>
      <c r="P25" s="71">
        <v>4.8</v>
      </c>
      <c r="Q25" s="43">
        <v>4.8</v>
      </c>
      <c r="R25" s="52">
        <f t="shared" si="26"/>
        <v>1</v>
      </c>
      <c r="S25" s="71"/>
      <c r="T25" s="43"/>
      <c r="U25" s="52" t="str">
        <f t="shared" si="16"/>
        <v xml:space="preserve"> </v>
      </c>
      <c r="V25" s="42"/>
      <c r="W25" s="43"/>
      <c r="X25" s="52" t="str">
        <f t="shared" si="17"/>
        <v xml:space="preserve"> </v>
      </c>
      <c r="Y25" s="71">
        <v>0</v>
      </c>
      <c r="Z25" s="43"/>
      <c r="AA25" s="52" t="str">
        <f t="shared" si="18"/>
        <v xml:space="preserve"> </v>
      </c>
      <c r="AB25" s="71">
        <v>0.48010000000000003</v>
      </c>
      <c r="AC25" s="43">
        <v>2.7E-4</v>
      </c>
      <c r="AD25" s="54">
        <f t="shared" si="22"/>
        <v>5.6238283690897728E-4</v>
      </c>
      <c r="AE25" s="71">
        <v>0</v>
      </c>
      <c r="AF25" s="43"/>
      <c r="AG25" s="54" t="str">
        <f t="shared" si="29"/>
        <v xml:space="preserve"> </v>
      </c>
      <c r="AH25" s="71">
        <v>0</v>
      </c>
      <c r="AI25" s="43"/>
      <c r="AJ25" s="54" t="str">
        <f t="shared" si="19"/>
        <v xml:space="preserve"> </v>
      </c>
      <c r="AK25" s="71">
        <v>7.2010000000000005E-2</v>
      </c>
      <c r="AL25" s="43"/>
      <c r="AM25" s="54">
        <f t="shared" si="23"/>
        <v>0</v>
      </c>
      <c r="AN25" s="71">
        <v>0.15</v>
      </c>
      <c r="AO25" s="43"/>
      <c r="AP25" s="54">
        <f t="shared" si="24"/>
        <v>0</v>
      </c>
      <c r="AQ25" s="90">
        <f t="shared" si="33"/>
        <v>0.25809000000000004</v>
      </c>
      <c r="AR25" s="43"/>
      <c r="AS25" s="54">
        <f t="shared" si="21"/>
        <v>0</v>
      </c>
    </row>
    <row r="26" spans="1:46" s="18" customFormat="1" ht="15.75" x14ac:dyDescent="0.25">
      <c r="A26" s="69"/>
      <c r="B26" s="69">
        <v>13</v>
      </c>
      <c r="C26" s="70" t="s">
        <v>177</v>
      </c>
      <c r="D26" s="45">
        <f>(G26+J26+M26+P26+S26+V26+Y26+AB26)</f>
        <v>1117.8917899999999</v>
      </c>
      <c r="E26" s="43">
        <f>(H26+K26+N26+Q26+T26+W26+Z26+AC26)</f>
        <v>945.36950999999988</v>
      </c>
      <c r="F26" s="52">
        <f t="shared" si="12"/>
        <v>0.84567175325618948</v>
      </c>
      <c r="G26" s="71">
        <v>576.38688999999999</v>
      </c>
      <c r="H26" s="43">
        <v>337.55007000000001</v>
      </c>
      <c r="I26" s="52">
        <f t="shared" si="13"/>
        <v>0.58563106804875453</v>
      </c>
      <c r="J26" s="71">
        <v>501.29843</v>
      </c>
      <c r="K26" s="43">
        <v>558.95822999999996</v>
      </c>
      <c r="L26" s="52">
        <f t="shared" si="14"/>
        <v>1.1150209068079466</v>
      </c>
      <c r="M26" s="71">
        <v>1.0752000000000002</v>
      </c>
      <c r="N26" s="43"/>
      <c r="O26" s="52">
        <f t="shared" si="15"/>
        <v>0</v>
      </c>
      <c r="P26" s="71">
        <v>36.244519999999994</v>
      </c>
      <c r="Q26" s="43">
        <v>48.860519999999994</v>
      </c>
      <c r="R26" s="52">
        <f>IF(Q26=0," ",IF(Q26/P26*100&gt;200,"св.200",Q26/P26))</f>
        <v>1.3480802063318813</v>
      </c>
      <c r="S26" s="71"/>
      <c r="T26" s="43"/>
      <c r="U26" s="52" t="str">
        <f t="shared" si="16"/>
        <v xml:space="preserve"> </v>
      </c>
      <c r="V26" s="42"/>
      <c r="W26" s="43"/>
      <c r="X26" s="52" t="str">
        <f t="shared" si="17"/>
        <v xml:space="preserve"> </v>
      </c>
      <c r="Y26" s="71">
        <v>0</v>
      </c>
      <c r="Z26" s="43"/>
      <c r="AA26" s="52" t="str">
        <f t="shared" si="18"/>
        <v xml:space="preserve"> </v>
      </c>
      <c r="AB26" s="71">
        <v>2.8867500000000001</v>
      </c>
      <c r="AC26" s="43">
        <v>6.8999999999999997E-4</v>
      </c>
      <c r="AD26" s="54">
        <f t="shared" si="22"/>
        <v>2.3902312288906206E-4</v>
      </c>
      <c r="AE26" s="71">
        <v>0</v>
      </c>
      <c r="AF26" s="43"/>
      <c r="AG26" s="54" t="str">
        <f t="shared" si="29"/>
        <v xml:space="preserve"> </v>
      </c>
      <c r="AH26" s="71">
        <v>0</v>
      </c>
      <c r="AI26" s="43"/>
      <c r="AJ26" s="54" t="str">
        <f>IF(AI26=0," ",IF(AI26/AH26*100&gt;200,"св.200",AI26/AH26))</f>
        <v xml:space="preserve"> </v>
      </c>
      <c r="AK26" s="71">
        <v>1.35E-2</v>
      </c>
      <c r="AL26" s="43"/>
      <c r="AM26" s="54">
        <f t="shared" si="23"/>
        <v>0</v>
      </c>
      <c r="AN26" s="71">
        <v>1.1717299999999999</v>
      </c>
      <c r="AO26" s="43"/>
      <c r="AP26" s="54">
        <f t="shared" si="24"/>
        <v>0</v>
      </c>
      <c r="AQ26" s="90">
        <f t="shared" si="33"/>
        <v>1.7015200000000001</v>
      </c>
      <c r="AR26" s="43"/>
      <c r="AS26" s="54">
        <f t="shared" si="21"/>
        <v>0</v>
      </c>
    </row>
    <row r="27" spans="1:46" s="18" customFormat="1" ht="15.75" x14ac:dyDescent="0.25">
      <c r="A27" s="69"/>
      <c r="B27" s="69">
        <v>14</v>
      </c>
      <c r="C27" s="70" t="s">
        <v>14</v>
      </c>
      <c r="D27" s="45">
        <f t="shared" si="35"/>
        <v>654.79392000000007</v>
      </c>
      <c r="E27" s="43">
        <f t="shared" si="35"/>
        <v>297.26990000000001</v>
      </c>
      <c r="F27" s="52">
        <f t="shared" si="12"/>
        <v>0.45399001261343414</v>
      </c>
      <c r="G27" s="71">
        <v>380.38595000000004</v>
      </c>
      <c r="H27" s="43">
        <v>90.434850000000012</v>
      </c>
      <c r="I27" s="52">
        <f t="shared" si="13"/>
        <v>0.23774497980275033</v>
      </c>
      <c r="J27" s="71">
        <v>256.74874999999997</v>
      </c>
      <c r="K27" s="43">
        <v>191.172</v>
      </c>
      <c r="L27" s="52">
        <f t="shared" si="14"/>
        <v>0.7445878509632472</v>
      </c>
      <c r="M27" s="71">
        <v>1.4524999999999999</v>
      </c>
      <c r="N27" s="43">
        <v>1.4524999999999999</v>
      </c>
      <c r="O27" s="52">
        <f t="shared" si="15"/>
        <v>1</v>
      </c>
      <c r="P27" s="71">
        <v>16.172799999999999</v>
      </c>
      <c r="Q27" s="43">
        <v>14.194799999999999</v>
      </c>
      <c r="R27" s="52">
        <f>IF(Q27=0," ",IF(Q27/P27*100&gt;200,"св.200",Q27/P27))</f>
        <v>0.87769588444796198</v>
      </c>
      <c r="S27" s="71"/>
      <c r="T27" s="43"/>
      <c r="U27" s="52" t="str">
        <f t="shared" si="16"/>
        <v xml:space="preserve"> </v>
      </c>
      <c r="V27" s="42"/>
      <c r="W27" s="43"/>
      <c r="X27" s="52" t="str">
        <f t="shared" si="17"/>
        <v xml:space="preserve"> </v>
      </c>
      <c r="Y27" s="71">
        <v>0</v>
      </c>
      <c r="Z27" s="43"/>
      <c r="AA27" s="52" t="str">
        <f t="shared" si="18"/>
        <v xml:space="preserve"> </v>
      </c>
      <c r="AB27" s="71">
        <v>3.3919999999999999E-2</v>
      </c>
      <c r="AC27" s="43">
        <v>1.575E-2</v>
      </c>
      <c r="AD27" s="54">
        <f t="shared" si="22"/>
        <v>0.46432783018867929</v>
      </c>
      <c r="AE27" s="71">
        <v>0</v>
      </c>
      <c r="AF27" s="43"/>
      <c r="AG27" s="54" t="str">
        <f t="shared" si="29"/>
        <v xml:space="preserve"> </v>
      </c>
      <c r="AH27" s="71">
        <v>0</v>
      </c>
      <c r="AI27" s="43"/>
      <c r="AJ27" s="54" t="str">
        <f t="shared" si="19"/>
        <v xml:space="preserve"> </v>
      </c>
      <c r="AK27" s="71">
        <v>5.0000000000000001E-3</v>
      </c>
      <c r="AL27" s="43"/>
      <c r="AM27" s="54">
        <f t="shared" si="23"/>
        <v>0</v>
      </c>
      <c r="AN27" s="71">
        <v>3.9700000000000004E-3</v>
      </c>
      <c r="AO27" s="43">
        <v>3.9700000000000004E-3</v>
      </c>
      <c r="AP27" s="54">
        <f t="shared" si="24"/>
        <v>1</v>
      </c>
      <c r="AQ27" s="90">
        <f t="shared" si="33"/>
        <v>2.4949999999999996E-2</v>
      </c>
      <c r="AR27" s="43"/>
      <c r="AS27" s="54">
        <f t="shared" si="21"/>
        <v>0</v>
      </c>
    </row>
    <row r="28" spans="1:46" s="18" customFormat="1" ht="15.75" x14ac:dyDescent="0.25">
      <c r="A28" s="69"/>
      <c r="B28" s="69">
        <v>15</v>
      </c>
      <c r="C28" s="70" t="s">
        <v>153</v>
      </c>
      <c r="D28" s="45">
        <f t="shared" si="35"/>
        <v>4953.1001099999994</v>
      </c>
      <c r="E28" s="43">
        <f t="shared" si="35"/>
        <v>5364.4416199999996</v>
      </c>
      <c r="F28" s="52">
        <f t="shared" si="12"/>
        <v>1.0830472836940097</v>
      </c>
      <c r="G28" s="71">
        <v>4461.7152699999997</v>
      </c>
      <c r="H28" s="43">
        <v>4791.2814600000002</v>
      </c>
      <c r="I28" s="52">
        <f t="shared" si="13"/>
        <v>1.0738653567196368</v>
      </c>
      <c r="J28" s="71">
        <v>454.19784000000004</v>
      </c>
      <c r="K28" s="43">
        <v>529.28450999999995</v>
      </c>
      <c r="L28" s="52">
        <f t="shared" si="14"/>
        <v>1.1653171005833052</v>
      </c>
      <c r="M28" s="71">
        <v>0</v>
      </c>
      <c r="N28" s="43"/>
      <c r="O28" s="52" t="str">
        <f t="shared" si="15"/>
        <v xml:space="preserve"> </v>
      </c>
      <c r="P28" s="71">
        <v>37.186999999999998</v>
      </c>
      <c r="Q28" s="43">
        <v>43.87565</v>
      </c>
      <c r="R28" s="52">
        <f>IF(Q28=0," ",IF(Q28/P28*100&gt;200,"св.200",Q28/P28))</f>
        <v>1.1798652754995027</v>
      </c>
      <c r="S28" s="71"/>
      <c r="T28" s="43"/>
      <c r="U28" s="52" t="str">
        <f t="shared" si="16"/>
        <v xml:space="preserve"> </v>
      </c>
      <c r="V28" s="42"/>
      <c r="W28" s="43"/>
      <c r="X28" s="52" t="str">
        <f t="shared" si="17"/>
        <v xml:space="preserve"> </v>
      </c>
      <c r="Y28" s="71">
        <v>0</v>
      </c>
      <c r="Z28" s="43"/>
      <c r="AA28" s="52" t="str">
        <f t="shared" si="18"/>
        <v xml:space="preserve"> </v>
      </c>
      <c r="AB28" s="71">
        <v>0</v>
      </c>
      <c r="AC28" s="43"/>
      <c r="AD28" s="54" t="str">
        <f t="shared" si="22"/>
        <v xml:space="preserve"> </v>
      </c>
      <c r="AE28" s="71">
        <v>0</v>
      </c>
      <c r="AF28" s="43"/>
      <c r="AG28" s="54" t="str">
        <f t="shared" si="29"/>
        <v xml:space="preserve"> </v>
      </c>
      <c r="AH28" s="71">
        <v>0</v>
      </c>
      <c r="AI28" s="43"/>
      <c r="AJ28" s="54" t="str">
        <f t="shared" si="19"/>
        <v xml:space="preserve"> </v>
      </c>
      <c r="AK28" s="71">
        <v>0</v>
      </c>
      <c r="AL28" s="43"/>
      <c r="AM28" s="54" t="str">
        <f t="shared" si="23"/>
        <v xml:space="preserve"> </v>
      </c>
      <c r="AN28" s="71">
        <v>0</v>
      </c>
      <c r="AO28" s="43"/>
      <c r="AP28" s="54" t="str">
        <f t="shared" si="24"/>
        <v xml:space="preserve"> </v>
      </c>
      <c r="AQ28" s="90">
        <f t="shared" si="33"/>
        <v>0</v>
      </c>
      <c r="AR28" s="43"/>
      <c r="AS28" s="54" t="str">
        <f t="shared" si="21"/>
        <v xml:space="preserve"> </v>
      </c>
    </row>
    <row r="29" spans="1:46" s="18" customFormat="1" ht="15.75" x14ac:dyDescent="0.25">
      <c r="A29" s="69"/>
      <c r="B29" s="69">
        <v>16</v>
      </c>
      <c r="C29" s="70" t="s">
        <v>15</v>
      </c>
      <c r="D29" s="45">
        <f t="shared" si="35"/>
        <v>506.61826999999994</v>
      </c>
      <c r="E29" s="43">
        <f t="shared" si="35"/>
        <v>556.92239000000006</v>
      </c>
      <c r="F29" s="52">
        <f t="shared" si="12"/>
        <v>1.0992939318986663</v>
      </c>
      <c r="G29" s="71">
        <v>350.55791999999997</v>
      </c>
      <c r="H29" s="43">
        <v>431.82443000000001</v>
      </c>
      <c r="I29" s="52">
        <f t="shared" si="13"/>
        <v>1.2318204934579713</v>
      </c>
      <c r="J29" s="71">
        <v>89.371619999999993</v>
      </c>
      <c r="K29" s="43">
        <v>81.353020000000001</v>
      </c>
      <c r="L29" s="52">
        <f t="shared" si="14"/>
        <v>0.91027800547869675</v>
      </c>
      <c r="M29" s="71">
        <v>0.15679999999999999</v>
      </c>
      <c r="N29" s="43"/>
      <c r="O29" s="52" t="str">
        <f t="shared" ref="O29:O32" si="37">IF(N29=0," ",IF(N29/M29*100&gt;200,"св.200",N29/M29))</f>
        <v xml:space="preserve"> </v>
      </c>
      <c r="P29" s="71">
        <v>37.08</v>
      </c>
      <c r="Q29" s="43">
        <v>23.748000000000001</v>
      </c>
      <c r="R29" s="52">
        <f t="shared" ref="R29:R32" si="38">IF(Q29=0," ",IF(Q29/P29*100&gt;200,"св.200",Q29/P29))</f>
        <v>0.64045307443365707</v>
      </c>
      <c r="S29" s="71"/>
      <c r="T29" s="43"/>
      <c r="U29" s="52" t="str">
        <f t="shared" si="16"/>
        <v xml:space="preserve"> </v>
      </c>
      <c r="V29" s="42"/>
      <c r="W29" s="43"/>
      <c r="X29" s="52" t="str">
        <f t="shared" si="17"/>
        <v xml:space="preserve"> </v>
      </c>
      <c r="Y29" s="71">
        <v>0</v>
      </c>
      <c r="Z29" s="43"/>
      <c r="AA29" s="52" t="str">
        <f t="shared" si="18"/>
        <v xml:space="preserve"> </v>
      </c>
      <c r="AB29" s="71">
        <v>29.451930000000001</v>
      </c>
      <c r="AC29" s="43">
        <v>19.996939999999999</v>
      </c>
      <c r="AD29" s="54">
        <f t="shared" si="22"/>
        <v>0.6789687467001313</v>
      </c>
      <c r="AE29" s="71">
        <v>0</v>
      </c>
      <c r="AF29" s="43"/>
      <c r="AG29" s="54" t="str">
        <f>IF(AF29=0," ",IF(AF29/AE29*100&gt;200,"св.200",AF29/AE29))</f>
        <v xml:space="preserve"> </v>
      </c>
      <c r="AH29" s="71">
        <v>0.1593</v>
      </c>
      <c r="AI29" s="43"/>
      <c r="AJ29" s="54">
        <f t="shared" si="19"/>
        <v>0</v>
      </c>
      <c r="AK29" s="71">
        <v>7.76</v>
      </c>
      <c r="AL29" s="43">
        <v>7.76</v>
      </c>
      <c r="AM29" s="54">
        <f t="shared" si="23"/>
        <v>1</v>
      </c>
      <c r="AN29" s="71">
        <v>2.1115699999999999</v>
      </c>
      <c r="AO29" s="43">
        <v>2.1115699999999999</v>
      </c>
      <c r="AP29" s="54">
        <f t="shared" ref="AP29:AP33" si="39">IF(AO29=0," ",IF(AO29/AN29*100&gt;200,"св.200",AO29/AN29))</f>
        <v>1</v>
      </c>
      <c r="AQ29" s="90">
        <f t="shared" si="33"/>
        <v>19.421060000000004</v>
      </c>
      <c r="AR29" s="43"/>
      <c r="AS29" s="54">
        <f t="shared" si="21"/>
        <v>0</v>
      </c>
    </row>
    <row r="30" spans="1:46" s="18" customFormat="1" ht="15.75" x14ac:dyDescent="0.25">
      <c r="A30" s="69"/>
      <c r="B30" s="69">
        <v>17</v>
      </c>
      <c r="C30" s="70" t="s">
        <v>172</v>
      </c>
      <c r="D30" s="45">
        <f t="shared" ref="D30:D32" si="40">(G30+J30+M30+P30+S30+V30+Y30+AB30)</f>
        <v>2751.5311799999999</v>
      </c>
      <c r="E30" s="43">
        <f t="shared" si="35"/>
        <v>1721.8911699999999</v>
      </c>
      <c r="F30" s="52">
        <f t="shared" si="12"/>
        <v>0.62579380619630121</v>
      </c>
      <c r="G30" s="71">
        <v>2237.9499799999999</v>
      </c>
      <c r="H30" s="43">
        <v>1395.6395299999999</v>
      </c>
      <c r="I30" s="52">
        <f t="shared" si="13"/>
        <v>0.62362409458320422</v>
      </c>
      <c r="J30" s="71">
        <v>242.06595000000002</v>
      </c>
      <c r="K30" s="43">
        <v>215.58899</v>
      </c>
      <c r="L30" s="52">
        <f t="shared" si="14"/>
        <v>0.89062088244959681</v>
      </c>
      <c r="M30" s="71">
        <v>29.112599999999997</v>
      </c>
      <c r="N30" s="43">
        <v>29.096990000000002</v>
      </c>
      <c r="O30" s="52">
        <f t="shared" si="37"/>
        <v>0.99946380604961438</v>
      </c>
      <c r="P30" s="71">
        <v>86.019369999999995</v>
      </c>
      <c r="Q30" s="43">
        <v>81.324679999999987</v>
      </c>
      <c r="R30" s="52">
        <f t="shared" si="38"/>
        <v>0.94542287394106694</v>
      </c>
      <c r="S30" s="71"/>
      <c r="T30" s="43"/>
      <c r="U30" s="52" t="str">
        <f t="shared" si="16"/>
        <v xml:space="preserve"> </v>
      </c>
      <c r="V30" s="42"/>
      <c r="W30" s="43"/>
      <c r="X30" s="52" t="str">
        <f t="shared" si="17"/>
        <v xml:space="preserve"> </v>
      </c>
      <c r="Y30" s="71">
        <v>5.0609999999999999</v>
      </c>
      <c r="Z30" s="43"/>
      <c r="AA30" s="52">
        <f t="shared" si="18"/>
        <v>0</v>
      </c>
      <c r="AB30" s="71">
        <v>151.32228000000001</v>
      </c>
      <c r="AC30" s="43">
        <v>0.24098</v>
      </c>
      <c r="AD30" s="54">
        <f t="shared" si="22"/>
        <v>1.5924951699115291E-3</v>
      </c>
      <c r="AE30" s="71">
        <v>150.29456999999999</v>
      </c>
      <c r="AF30" s="43"/>
      <c r="AG30" s="54">
        <f t="shared" si="29"/>
        <v>0</v>
      </c>
      <c r="AH30" s="71">
        <v>0.66422999999999999</v>
      </c>
      <c r="AI30" s="43"/>
      <c r="AJ30" s="54">
        <f t="shared" si="19"/>
        <v>0</v>
      </c>
      <c r="AK30" s="71">
        <v>0.1225</v>
      </c>
      <c r="AL30" s="43"/>
      <c r="AM30" s="54">
        <f t="shared" si="23"/>
        <v>0</v>
      </c>
      <c r="AN30" s="71">
        <v>0</v>
      </c>
      <c r="AO30" s="43"/>
      <c r="AP30" s="54" t="str">
        <f t="shared" si="39"/>
        <v xml:space="preserve"> </v>
      </c>
      <c r="AQ30" s="90">
        <f t="shared" si="33"/>
        <v>0.24098000000001324</v>
      </c>
      <c r="AR30" s="43"/>
      <c r="AS30" s="54">
        <f t="shared" si="21"/>
        <v>0</v>
      </c>
    </row>
    <row r="31" spans="1:46" s="18" customFormat="1" ht="15.75" x14ac:dyDescent="0.25">
      <c r="A31" s="69"/>
      <c r="B31" s="69">
        <v>18</v>
      </c>
      <c r="C31" s="70" t="s">
        <v>176</v>
      </c>
      <c r="D31" s="45">
        <f t="shared" si="40"/>
        <v>3719.2642999999998</v>
      </c>
      <c r="E31" s="43">
        <f t="shared" si="35"/>
        <v>3545.9157399999999</v>
      </c>
      <c r="F31" s="52">
        <f t="shared" si="12"/>
        <v>0.95339170706421694</v>
      </c>
      <c r="G31" s="71">
        <v>2216.94</v>
      </c>
      <c r="H31" s="43">
        <v>2315.4387400000001</v>
      </c>
      <c r="I31" s="52">
        <f t="shared" si="13"/>
        <v>1.0444300432127167</v>
      </c>
      <c r="J31" s="71">
        <v>1062.1941499999998</v>
      </c>
      <c r="K31" s="43">
        <v>1052.0391599999998</v>
      </c>
      <c r="L31" s="52">
        <f t="shared" si="14"/>
        <v>0.99043961031041261</v>
      </c>
      <c r="M31" s="71">
        <v>1.0416000000000001</v>
      </c>
      <c r="N31" s="43">
        <v>1.0415999999999999</v>
      </c>
      <c r="O31" s="52">
        <f t="shared" si="37"/>
        <v>0.99999999999999978</v>
      </c>
      <c r="P31" s="71">
        <v>407.92611999999997</v>
      </c>
      <c r="Q31" s="43">
        <v>177.35573000000002</v>
      </c>
      <c r="R31" s="52">
        <f t="shared" si="38"/>
        <v>0.4347741448868242</v>
      </c>
      <c r="S31" s="71"/>
      <c r="T31" s="43"/>
      <c r="U31" s="52" t="str">
        <f t="shared" si="16"/>
        <v xml:space="preserve"> </v>
      </c>
      <c r="V31" s="42"/>
      <c r="W31" s="43"/>
      <c r="X31" s="52" t="str">
        <f t="shared" si="17"/>
        <v xml:space="preserve"> </v>
      </c>
      <c r="Y31" s="71">
        <v>0</v>
      </c>
      <c r="Z31" s="43"/>
      <c r="AA31" s="52" t="str">
        <f t="shared" si="18"/>
        <v xml:space="preserve"> </v>
      </c>
      <c r="AB31" s="71">
        <v>31.162430000000001</v>
      </c>
      <c r="AC31" s="43">
        <v>4.0509999999999997E-2</v>
      </c>
      <c r="AD31" s="54">
        <f t="shared" si="22"/>
        <v>1.2999628077784691E-3</v>
      </c>
      <c r="AE31" s="71">
        <v>0</v>
      </c>
      <c r="AF31" s="43"/>
      <c r="AG31" s="54" t="str">
        <f t="shared" si="29"/>
        <v xml:space="preserve"> </v>
      </c>
      <c r="AH31" s="71">
        <v>3.153</v>
      </c>
      <c r="AI31" s="43"/>
      <c r="AJ31" s="54">
        <f t="shared" si="19"/>
        <v>0</v>
      </c>
      <c r="AK31" s="71">
        <v>27.436</v>
      </c>
      <c r="AL31" s="43">
        <v>1.575E-2</v>
      </c>
      <c r="AM31" s="54">
        <f t="shared" si="23"/>
        <v>5.7406327452981488E-4</v>
      </c>
      <c r="AN31" s="71">
        <v>0.49412</v>
      </c>
      <c r="AO31" s="43"/>
      <c r="AP31" s="54" t="str">
        <f t="shared" si="39"/>
        <v xml:space="preserve"> </v>
      </c>
      <c r="AQ31" s="90">
        <f>AB31-AE31-AH31-AK31-AN31</f>
        <v>7.9310000000001879E-2</v>
      </c>
      <c r="AR31" s="43"/>
      <c r="AS31" s="54">
        <f>IF(AQ31=0," ",IF(AR31/AQ31*100&gt;200,"св.200",AR31/AQ31))</f>
        <v>0</v>
      </c>
      <c r="AT31" s="74"/>
    </row>
    <row r="32" spans="1:46" s="18" customFormat="1" ht="15.75" x14ac:dyDescent="0.25">
      <c r="A32" s="69"/>
      <c r="B32" s="69">
        <v>19</v>
      </c>
      <c r="C32" s="70" t="s">
        <v>16</v>
      </c>
      <c r="D32" s="45">
        <f t="shared" si="40"/>
        <v>1964.4903400000001</v>
      </c>
      <c r="E32" s="43">
        <f t="shared" si="35"/>
        <v>2512.3365599999997</v>
      </c>
      <c r="F32" s="52">
        <f t="shared" si="12"/>
        <v>1.2788744789653685</v>
      </c>
      <c r="G32" s="71">
        <v>1798.00117</v>
      </c>
      <c r="H32" s="43">
        <v>2330.1062599999996</v>
      </c>
      <c r="I32" s="52">
        <f t="shared" si="13"/>
        <v>1.2959425716057791</v>
      </c>
      <c r="J32" s="71">
        <v>120.20246</v>
      </c>
      <c r="K32" s="43">
        <v>140.02987999999999</v>
      </c>
      <c r="L32" s="52">
        <f t="shared" si="14"/>
        <v>1.1649502015183382</v>
      </c>
      <c r="M32" s="71">
        <v>10.7849</v>
      </c>
      <c r="N32" s="43">
        <v>13.910159999999999</v>
      </c>
      <c r="O32" s="52">
        <f t="shared" si="37"/>
        <v>1.2897810828102254</v>
      </c>
      <c r="P32" s="71">
        <v>35.355809999999998</v>
      </c>
      <c r="Q32" s="43">
        <v>28.144259999999999</v>
      </c>
      <c r="R32" s="52">
        <f t="shared" si="38"/>
        <v>0.79602928061894218</v>
      </c>
      <c r="S32" s="71"/>
      <c r="T32" s="43"/>
      <c r="U32" s="52" t="str">
        <f t="shared" si="16"/>
        <v xml:space="preserve"> </v>
      </c>
      <c r="V32" s="42"/>
      <c r="W32" s="43"/>
      <c r="X32" s="52" t="str">
        <f t="shared" si="17"/>
        <v xml:space="preserve"> </v>
      </c>
      <c r="Y32" s="71">
        <v>0</v>
      </c>
      <c r="Z32" s="43"/>
      <c r="AA32" s="52" t="str">
        <f t="shared" si="18"/>
        <v xml:space="preserve"> </v>
      </c>
      <c r="AB32" s="71">
        <v>0.14599999999999999</v>
      </c>
      <c r="AC32" s="43">
        <v>0.14599999999999999</v>
      </c>
      <c r="AD32" s="54">
        <f t="shared" si="22"/>
        <v>1</v>
      </c>
      <c r="AE32" s="71">
        <v>0</v>
      </c>
      <c r="AF32" s="43"/>
      <c r="AG32" s="54" t="str">
        <f t="shared" si="29"/>
        <v xml:space="preserve"> </v>
      </c>
      <c r="AH32" s="71">
        <v>0</v>
      </c>
      <c r="AI32" s="43"/>
      <c r="AJ32" s="54" t="str">
        <f t="shared" si="19"/>
        <v xml:space="preserve"> </v>
      </c>
      <c r="AK32" s="71">
        <v>0.14599999999999999</v>
      </c>
      <c r="AL32" s="43">
        <v>0.14599999999999999</v>
      </c>
      <c r="AM32" s="54">
        <f t="shared" si="23"/>
        <v>1</v>
      </c>
      <c r="AN32" s="71">
        <v>0</v>
      </c>
      <c r="AO32" s="43"/>
      <c r="AP32" s="54" t="str">
        <f t="shared" si="39"/>
        <v xml:space="preserve"> </v>
      </c>
      <c r="AQ32" s="90">
        <f t="shared" si="33"/>
        <v>0</v>
      </c>
      <c r="AR32" s="43"/>
      <c r="AS32" s="54" t="str">
        <f t="shared" si="21"/>
        <v xml:space="preserve"> </v>
      </c>
    </row>
    <row r="33" spans="1:98" s="18" customFormat="1" ht="15.75" x14ac:dyDescent="0.25">
      <c r="A33" s="69"/>
      <c r="B33" s="69">
        <v>20</v>
      </c>
      <c r="C33" s="70" t="s">
        <v>17</v>
      </c>
      <c r="D33" s="45">
        <f t="shared" si="35"/>
        <v>416.13359000000003</v>
      </c>
      <c r="E33" s="43">
        <f t="shared" si="35"/>
        <v>468.56591000000003</v>
      </c>
      <c r="F33" s="52">
        <f t="shared" si="12"/>
        <v>1.1259987688088338</v>
      </c>
      <c r="G33" s="71">
        <v>70.73396000000001</v>
      </c>
      <c r="H33" s="43">
        <v>122.07956</v>
      </c>
      <c r="I33" s="52">
        <f t="shared" si="13"/>
        <v>1.7258974331424395</v>
      </c>
      <c r="J33" s="71">
        <v>302.51607000000001</v>
      </c>
      <c r="K33" s="43">
        <v>314.24115</v>
      </c>
      <c r="L33" s="52">
        <f t="shared" si="14"/>
        <v>1.0387585360341354</v>
      </c>
      <c r="M33" s="71">
        <v>0</v>
      </c>
      <c r="N33" s="43"/>
      <c r="O33" s="52" t="str">
        <f t="shared" si="15"/>
        <v xml:space="preserve"> </v>
      </c>
      <c r="P33" s="71">
        <v>42.512</v>
      </c>
      <c r="Q33" s="43">
        <v>31.963000000000001</v>
      </c>
      <c r="R33" s="52">
        <f t="shared" ref="R33" si="41">IF(Q33=0," ",IF(Q33/P33*100&gt;200,"св.200",Q33/P33))</f>
        <v>0.7518582988332706</v>
      </c>
      <c r="S33" s="71"/>
      <c r="T33" s="43"/>
      <c r="U33" s="52" t="str">
        <f t="shared" si="16"/>
        <v xml:space="preserve"> </v>
      </c>
      <c r="V33" s="42"/>
      <c r="W33" s="43"/>
      <c r="X33" s="52" t="str">
        <f t="shared" si="17"/>
        <v xml:space="preserve"> </v>
      </c>
      <c r="Y33" s="93">
        <v>0</v>
      </c>
      <c r="Z33" s="43"/>
      <c r="AA33" s="52" t="str">
        <f t="shared" si="18"/>
        <v xml:space="preserve"> </v>
      </c>
      <c r="AB33" s="71">
        <v>0.37156</v>
      </c>
      <c r="AC33" s="43">
        <v>0.28220000000000001</v>
      </c>
      <c r="AD33" s="54">
        <f t="shared" si="22"/>
        <v>0.75950048444396601</v>
      </c>
      <c r="AE33" s="71">
        <v>4.2999999999999995E-5</v>
      </c>
      <c r="AF33" s="43"/>
      <c r="AG33" s="54">
        <f t="shared" si="29"/>
        <v>0</v>
      </c>
      <c r="AH33" s="71">
        <v>4.2999999999999997E-2</v>
      </c>
      <c r="AI33" s="43"/>
      <c r="AJ33" s="54">
        <f t="shared" si="19"/>
        <v>0</v>
      </c>
      <c r="AK33" s="71">
        <v>0</v>
      </c>
      <c r="AL33" s="43"/>
      <c r="AM33" s="54" t="str">
        <f t="shared" si="23"/>
        <v xml:space="preserve"> </v>
      </c>
      <c r="AN33" s="71">
        <v>0</v>
      </c>
      <c r="AO33" s="43"/>
      <c r="AP33" s="54" t="str">
        <f t="shared" si="39"/>
        <v xml:space="preserve"> </v>
      </c>
      <c r="AQ33" s="90">
        <f t="shared" si="33"/>
        <v>0.328517</v>
      </c>
      <c r="AR33" s="43"/>
      <c r="AS33" s="54">
        <f t="shared" si="21"/>
        <v>0</v>
      </c>
    </row>
    <row r="34" spans="1:98" s="18" customFormat="1" ht="15.75" x14ac:dyDescent="0.25">
      <c r="A34" s="69"/>
      <c r="B34" s="69">
        <v>21</v>
      </c>
      <c r="C34" s="70" t="s">
        <v>18</v>
      </c>
      <c r="D34" s="45">
        <f t="shared" si="35"/>
        <v>668.89410000000009</v>
      </c>
      <c r="E34" s="43">
        <f t="shared" si="35"/>
        <v>791.61838</v>
      </c>
      <c r="F34" s="52">
        <f t="shared" si="12"/>
        <v>1.1834734078234506</v>
      </c>
      <c r="G34" s="71">
        <v>298.58944000000002</v>
      </c>
      <c r="H34" s="43">
        <v>414.17388</v>
      </c>
      <c r="I34" s="52">
        <f t="shared" si="13"/>
        <v>1.3871015666193687</v>
      </c>
      <c r="J34" s="71">
        <v>356.17000999999999</v>
      </c>
      <c r="K34" s="43">
        <v>366.15884999999997</v>
      </c>
      <c r="L34" s="52">
        <f t="shared" si="14"/>
        <v>1.0280451461929654</v>
      </c>
      <c r="M34" s="71">
        <v>1.47</v>
      </c>
      <c r="N34" s="43"/>
      <c r="O34" s="52">
        <f t="shared" si="15"/>
        <v>0</v>
      </c>
      <c r="P34" s="71">
        <v>12.647</v>
      </c>
      <c r="Q34" s="43">
        <v>11.268000000000001</v>
      </c>
      <c r="R34" s="52">
        <f t="shared" si="26"/>
        <v>0.89096228354550489</v>
      </c>
      <c r="S34" s="71"/>
      <c r="T34" s="43"/>
      <c r="U34" s="52" t="str">
        <f t="shared" si="16"/>
        <v xml:space="preserve"> </v>
      </c>
      <c r="V34" s="42"/>
      <c r="W34" s="43"/>
      <c r="X34" s="52" t="str">
        <f t="shared" si="17"/>
        <v xml:space="preserve"> </v>
      </c>
      <c r="Y34" s="71">
        <v>0</v>
      </c>
      <c r="Z34" s="43"/>
      <c r="AA34" s="52" t="str">
        <f t="shared" si="18"/>
        <v xml:space="preserve"> </v>
      </c>
      <c r="AB34" s="71">
        <v>1.7649999999999999E-2</v>
      </c>
      <c r="AC34" s="43">
        <v>1.7649999999999999E-2</v>
      </c>
      <c r="AD34" s="54">
        <f t="shared" si="22"/>
        <v>1</v>
      </c>
      <c r="AE34" s="71">
        <v>0</v>
      </c>
      <c r="AF34" s="43"/>
      <c r="AG34" s="54" t="str">
        <f t="shared" si="29"/>
        <v xml:space="preserve"> </v>
      </c>
      <c r="AH34" s="71">
        <v>0</v>
      </c>
      <c r="AI34" s="43"/>
      <c r="AJ34" s="54" t="str">
        <f t="shared" si="19"/>
        <v xml:space="preserve"> </v>
      </c>
      <c r="AK34" s="71">
        <v>0</v>
      </c>
      <c r="AL34" s="43"/>
      <c r="AM34" s="54" t="str">
        <f t="shared" si="23"/>
        <v xml:space="preserve"> </v>
      </c>
      <c r="AN34" s="71">
        <v>1.7649999999999999E-2</v>
      </c>
      <c r="AO34" s="43">
        <v>1.7649999999999999E-2</v>
      </c>
      <c r="AP34" s="54">
        <f t="shared" si="24"/>
        <v>1</v>
      </c>
      <c r="AQ34" s="90">
        <f t="shared" si="33"/>
        <v>0</v>
      </c>
      <c r="AR34" s="43"/>
      <c r="AS34" s="54" t="str">
        <f t="shared" si="21"/>
        <v xml:space="preserve"> </v>
      </c>
    </row>
    <row r="35" spans="1:98" s="20" customFormat="1" ht="28.5" customHeight="1" x14ac:dyDescent="0.2">
      <c r="A35" s="72"/>
      <c r="B35" s="72"/>
      <c r="C35" s="73" t="s">
        <v>35</v>
      </c>
      <c r="D35" s="84">
        <f>D6+D13</f>
        <v>252918.32258000001</v>
      </c>
      <c r="E35" s="117">
        <f t="shared" ref="E35" si="42">(H35+K35+N35+Q35+T35+W35+Z35+AC35)</f>
        <v>206150.36275999999</v>
      </c>
      <c r="F35" s="58">
        <f t="shared" si="12"/>
        <v>0.8150867072700636</v>
      </c>
      <c r="G35" s="88">
        <f>G6+G13</f>
        <v>38959.965479999999</v>
      </c>
      <c r="H35" s="57">
        <f>H6+H13</f>
        <v>41196.789259999998</v>
      </c>
      <c r="I35" s="58">
        <f t="shared" si="13"/>
        <v>1.0574133922461575</v>
      </c>
      <c r="J35" s="88">
        <f t="shared" ref="J35" si="43">J6+J13</f>
        <v>27752.121750000002</v>
      </c>
      <c r="K35" s="57">
        <f>K6+K13</f>
        <v>25885.088750000003</v>
      </c>
      <c r="L35" s="58">
        <f t="shared" si="14"/>
        <v>0.93272467536648795</v>
      </c>
      <c r="M35" s="88">
        <f t="shared" ref="M35" si="44">M6+M13</f>
        <v>196.97564999999997</v>
      </c>
      <c r="N35" s="57">
        <f>N6+N13</f>
        <v>188.87458999999998</v>
      </c>
      <c r="O35" s="58">
        <f t="shared" si="15"/>
        <v>0.95887278452945834</v>
      </c>
      <c r="P35" s="88">
        <f t="shared" ref="P35" si="45">P6+P13</f>
        <v>6561.0525999999991</v>
      </c>
      <c r="Q35" s="57">
        <f>Q6+Q13</f>
        <v>5645.0642000000007</v>
      </c>
      <c r="R35" s="58">
        <f t="shared" si="26"/>
        <v>0.86039002339350268</v>
      </c>
      <c r="S35" s="88">
        <f t="shared" ref="S35" si="46">S6+S13</f>
        <v>70066.426640000005</v>
      </c>
      <c r="T35" s="57">
        <f>T6+T13</f>
        <v>41908.003390000005</v>
      </c>
      <c r="U35" s="58">
        <f t="shared" si="16"/>
        <v>0.59811817727372552</v>
      </c>
      <c r="V35" s="88">
        <f t="shared" ref="V35" si="47">V6+V13</f>
        <v>108441.71035999998</v>
      </c>
      <c r="W35" s="57">
        <f>W6+W13</f>
        <v>91125.77304</v>
      </c>
      <c r="X35" s="58">
        <f t="shared" si="17"/>
        <v>0.84032032266444989</v>
      </c>
      <c r="Y35" s="88">
        <f t="shared" ref="Y35" si="48">Y6+Y13</f>
        <v>472.12716</v>
      </c>
      <c r="Z35" s="57">
        <f>Z6+Z13</f>
        <v>132.46415999999999</v>
      </c>
      <c r="AA35" s="58">
        <f t="shared" si="18"/>
        <v>0.2805688196374892</v>
      </c>
      <c r="AB35" s="88">
        <f t="shared" ref="AB35" si="49">AB13+AB6</f>
        <v>467.94294000000002</v>
      </c>
      <c r="AC35" s="57">
        <f>AC6+AC13</f>
        <v>68.305369999999996</v>
      </c>
      <c r="AD35" s="58">
        <f t="shared" si="22"/>
        <v>0.14596944234269246</v>
      </c>
      <c r="AE35" s="88">
        <f t="shared" ref="AE35" si="50">AE13+AE6</f>
        <v>252.24900299999999</v>
      </c>
      <c r="AF35" s="57">
        <f>AF6+AF13</f>
        <v>24.765920000000001</v>
      </c>
      <c r="AG35" s="58">
        <f t="shared" si="29"/>
        <v>9.8180447515980873E-2</v>
      </c>
      <c r="AH35" s="88">
        <f t="shared" ref="AH35" si="51">AH13+AH6</f>
        <v>109.00301000000003</v>
      </c>
      <c r="AI35" s="57">
        <f>AI6+AI13</f>
        <v>2.8306100000000001</v>
      </c>
      <c r="AJ35" s="58">
        <f t="shared" si="19"/>
        <v>2.5968181979561841E-2</v>
      </c>
      <c r="AK35" s="88">
        <f t="shared" ref="AK35" si="52">AK13+AK6</f>
        <v>50.127950000000006</v>
      </c>
      <c r="AL35" s="57">
        <f>AL6+AL13</f>
        <v>9.8210200000000007</v>
      </c>
      <c r="AM35" s="58">
        <f t="shared" si="23"/>
        <v>0.19591904316853173</v>
      </c>
      <c r="AN35" s="88">
        <f t="shared" ref="AN35" si="53">AN13+AN6</f>
        <v>15.149789999999999</v>
      </c>
      <c r="AO35" s="57">
        <f>AO6+AO13</f>
        <v>4.0233100000000004</v>
      </c>
      <c r="AP35" s="58">
        <f t="shared" si="24"/>
        <v>0.26556869765191471</v>
      </c>
      <c r="AQ35" s="88">
        <f t="shared" ref="AQ35" si="54">AQ13+AQ6</f>
        <v>41.413187000000022</v>
      </c>
      <c r="AR35" s="57">
        <f t="shared" ref="AR35" si="55">AR13+AR6</f>
        <v>0</v>
      </c>
      <c r="AS35" s="55">
        <f t="shared" si="34"/>
        <v>0</v>
      </c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</row>
    <row r="36" spans="1:98" s="18" customFormat="1" x14ac:dyDescent="0.25">
      <c r="C36" s="21"/>
      <c r="D36" s="29"/>
      <c r="E36" s="29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F36" s="21"/>
      <c r="AI36" s="21"/>
      <c r="AL36" s="21"/>
      <c r="AO36" s="21"/>
    </row>
    <row r="37" spans="1:98" ht="9.75" customHeight="1" x14ac:dyDescent="0.25">
      <c r="C37" s="31"/>
      <c r="D37" s="29"/>
      <c r="E37" s="30"/>
      <c r="F37" s="32"/>
      <c r="AM37" s="24"/>
    </row>
    <row r="38" spans="1:98" s="18" customFormat="1" ht="34.5" customHeight="1" x14ac:dyDescent="0.25">
      <c r="C38" s="56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</row>
    <row r="42" spans="1:98" x14ac:dyDescent="0.25">
      <c r="I42" s="62"/>
    </row>
    <row r="44" spans="1:98" x14ac:dyDescent="0.25">
      <c r="I44" s="62"/>
    </row>
  </sheetData>
  <mergeCells count="33">
    <mergeCell ref="D38:Q38"/>
    <mergeCell ref="AD3:AD4"/>
    <mergeCell ref="X2:X4"/>
    <mergeCell ref="V2:W3"/>
    <mergeCell ref="AA2:AA4"/>
    <mergeCell ref="Y2:Z3"/>
    <mergeCell ref="AJ3:AJ4"/>
    <mergeCell ref="AP3:AP4"/>
    <mergeCell ref="AN3:AO3"/>
    <mergeCell ref="AQ3:AR3"/>
    <mergeCell ref="P2:Q3"/>
    <mergeCell ref="AK3:AL3"/>
    <mergeCell ref="U2:U4"/>
    <mergeCell ref="AM3:AM4"/>
    <mergeCell ref="AB2:AC3"/>
    <mergeCell ref="AD2:AS2"/>
    <mergeCell ref="AS3:AS4"/>
    <mergeCell ref="AE3:AF3"/>
    <mergeCell ref="AG3:AG4"/>
    <mergeCell ref="AH3:AI3"/>
    <mergeCell ref="S2:T3"/>
    <mergeCell ref="R2:R4"/>
    <mergeCell ref="B2:B4"/>
    <mergeCell ref="A2:A4"/>
    <mergeCell ref="O2:O4"/>
    <mergeCell ref="M2:N3"/>
    <mergeCell ref="L2:L4"/>
    <mergeCell ref="J2:K3"/>
    <mergeCell ref="F2:F4"/>
    <mergeCell ref="D2:E3"/>
    <mergeCell ref="C2:C4"/>
    <mergeCell ref="I2:I4"/>
    <mergeCell ref="G2:H3"/>
  </mergeCells>
  <pageMargins left="0.59055118110236227" right="0.19685039370078741" top="0.74803149606299213" bottom="0.74803149606299213" header="0.31496062992125984" footer="0.31496062992125984"/>
  <pageSetup paperSize="8" scale="80" fitToWidth="3" fitToHeight="0" orientation="landscape" r:id="rId1"/>
  <headerFooter>
    <oddFooter>&amp;C&amp;Z&amp;F(округа_районы)</oddFooter>
  </headerFooter>
  <colBreaks count="2" manualBreakCount="2">
    <brk id="18" max="37" man="1"/>
    <brk id="33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8"/>
  <sheetViews>
    <sheetView tabSelected="1" zoomScale="78" zoomScaleNormal="78" workbookViewId="0">
      <pane xSplit="3" ySplit="4" topLeftCell="D5" activePane="bottomRight" state="frozen"/>
      <selection activeCell="C1" sqref="C1"/>
      <selection pane="topRight" activeCell="D1" sqref="D1"/>
      <selection pane="bottomLeft" activeCell="C5" sqref="C5"/>
      <selection pane="bottomRight" activeCell="G29" sqref="G29"/>
    </sheetView>
  </sheetViews>
  <sheetFormatPr defaultRowHeight="15.75" outlineLevelRow="1" outlineLevelCol="1" x14ac:dyDescent="0.25"/>
  <cols>
    <col min="1" max="1" width="7.85546875" hidden="1" customWidth="1"/>
    <col min="2" max="2" width="10" hidden="1" customWidth="1"/>
    <col min="3" max="3" width="31.42578125" customWidth="1"/>
    <col min="4" max="4" width="14.7109375" style="18" customWidth="1"/>
    <col min="5" max="5" width="14.7109375" customWidth="1"/>
    <col min="6" max="6" width="12.7109375" customWidth="1" outlineLevel="1"/>
    <col min="7" max="7" width="14.7109375" style="96" customWidth="1"/>
    <col min="8" max="8" width="14.7109375" style="47" customWidth="1"/>
    <col min="9" max="9" width="12.7109375" style="22" customWidth="1" outlineLevel="1"/>
    <col min="10" max="10" width="14.7109375" style="96" customWidth="1"/>
    <col min="11" max="11" width="14.7109375" style="47" customWidth="1"/>
    <col min="12" max="12" width="12.7109375" style="22" customWidth="1" outlineLevel="1"/>
    <col min="13" max="13" width="14.7109375" style="96" customWidth="1"/>
    <col min="14" max="14" width="14.7109375" style="47" customWidth="1"/>
    <col min="15" max="15" width="12.7109375" style="22" customWidth="1" outlineLevel="1"/>
    <col min="16" max="16" width="14" style="96" customWidth="1"/>
    <col min="17" max="17" width="14.7109375" style="47" customWidth="1"/>
    <col min="18" max="18" width="12.7109375" style="22" customWidth="1" outlineLevel="1"/>
  </cols>
  <sheetData>
    <row r="1" spans="1:22" ht="26.25" customHeight="1" x14ac:dyDescent="0.25">
      <c r="B1" s="49"/>
      <c r="C1" s="113" t="s">
        <v>189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49"/>
    </row>
    <row r="2" spans="1:22" ht="35.25" customHeight="1" x14ac:dyDescent="0.25">
      <c r="A2" s="114"/>
      <c r="B2" s="116"/>
      <c r="C2" s="105" t="s">
        <v>25</v>
      </c>
      <c r="D2" s="106" t="s">
        <v>135</v>
      </c>
      <c r="E2" s="106"/>
      <c r="F2" s="105" t="s">
        <v>134</v>
      </c>
      <c r="G2" s="110" t="s">
        <v>186</v>
      </c>
      <c r="H2" s="110"/>
      <c r="I2" s="105" t="s">
        <v>134</v>
      </c>
      <c r="J2" s="110" t="s">
        <v>174</v>
      </c>
      <c r="K2" s="110"/>
      <c r="L2" s="105" t="s">
        <v>134</v>
      </c>
      <c r="M2" s="110" t="s">
        <v>20</v>
      </c>
      <c r="N2" s="110"/>
      <c r="O2" s="105" t="s">
        <v>134</v>
      </c>
      <c r="P2" s="110" t="s">
        <v>21</v>
      </c>
      <c r="Q2" s="110"/>
      <c r="R2" s="105" t="s">
        <v>134</v>
      </c>
      <c r="S2" s="1"/>
      <c r="T2" s="1"/>
      <c r="U2" s="1"/>
      <c r="V2" s="1"/>
    </row>
    <row r="3" spans="1:22" ht="22.5" customHeight="1" x14ac:dyDescent="0.25">
      <c r="A3" s="115"/>
      <c r="B3" s="115"/>
      <c r="C3" s="105"/>
      <c r="D3" s="82" t="s">
        <v>188</v>
      </c>
      <c r="E3" s="65" t="s">
        <v>190</v>
      </c>
      <c r="F3" s="105"/>
      <c r="G3" s="82" t="s">
        <v>188</v>
      </c>
      <c r="H3" s="65" t="s">
        <v>190</v>
      </c>
      <c r="I3" s="105"/>
      <c r="J3" s="82" t="s">
        <v>188</v>
      </c>
      <c r="K3" s="65" t="s">
        <v>190</v>
      </c>
      <c r="L3" s="105"/>
      <c r="M3" s="82" t="s">
        <v>188</v>
      </c>
      <c r="N3" s="65" t="s">
        <v>190</v>
      </c>
      <c r="O3" s="105"/>
      <c r="P3" s="82" t="s">
        <v>188</v>
      </c>
      <c r="Q3" s="65" t="s">
        <v>190</v>
      </c>
      <c r="R3" s="105"/>
      <c r="S3" s="1"/>
      <c r="T3" s="1"/>
      <c r="U3" s="1"/>
      <c r="V3" s="1"/>
    </row>
    <row r="4" spans="1:22" s="102" customFormat="1" ht="12.75" x14ac:dyDescent="0.2">
      <c r="A4" s="98" t="s">
        <v>32</v>
      </c>
      <c r="B4" s="98" t="s">
        <v>33</v>
      </c>
      <c r="C4" s="99" t="s">
        <v>34</v>
      </c>
      <c r="D4" s="100">
        <v>1</v>
      </c>
      <c r="E4" s="99">
        <v>2</v>
      </c>
      <c r="F4" s="99">
        <v>3</v>
      </c>
      <c r="G4" s="100">
        <v>4</v>
      </c>
      <c r="H4" s="99">
        <v>5</v>
      </c>
      <c r="I4" s="99">
        <v>6</v>
      </c>
      <c r="J4" s="100">
        <f>I4+1</f>
        <v>7</v>
      </c>
      <c r="K4" s="99">
        <v>5</v>
      </c>
      <c r="L4" s="100">
        <f t="shared" ref="L4:R4" si="0">K4+1</f>
        <v>6</v>
      </c>
      <c r="M4" s="100">
        <f t="shared" si="0"/>
        <v>7</v>
      </c>
      <c r="N4" s="99">
        <v>5</v>
      </c>
      <c r="O4" s="100">
        <f t="shared" si="0"/>
        <v>6</v>
      </c>
      <c r="P4" s="100">
        <f t="shared" si="0"/>
        <v>7</v>
      </c>
      <c r="Q4" s="99">
        <v>5</v>
      </c>
      <c r="R4" s="100">
        <f t="shared" si="0"/>
        <v>6</v>
      </c>
      <c r="S4" s="101">
        <v>1000</v>
      </c>
      <c r="T4" s="101"/>
      <c r="U4" s="101"/>
      <c r="V4" s="101"/>
    </row>
    <row r="5" spans="1:22" ht="27" customHeight="1" x14ac:dyDescent="0.25">
      <c r="A5" s="11">
        <v>1</v>
      </c>
      <c r="B5" s="15"/>
      <c r="C5" s="68" t="s">
        <v>133</v>
      </c>
      <c r="D5" s="83">
        <f>SUM(D6:D9)</f>
        <v>810.65264999999988</v>
      </c>
      <c r="E5" s="41">
        <f>SUM(E6:E9)</f>
        <v>534.22550999999999</v>
      </c>
      <c r="F5" s="50">
        <f t="shared" ref="F5:F36" si="1">IF(D5=0," ",IF(E5/D5*100&gt;200,"св.200",E5/D5))</f>
        <v>0.659006678137671</v>
      </c>
      <c r="G5" s="83">
        <f>SUM(G6:G9)</f>
        <v>68.816579999999988</v>
      </c>
      <c r="H5" s="41">
        <f>SUM(H6:H9)</f>
        <v>190.24569</v>
      </c>
      <c r="I5" s="50" t="str">
        <f t="shared" ref="I5:I47" si="2">IF(G5=0," ",IF(H5/G5*100&gt;200,"св.200",H5/G5))</f>
        <v>св.200</v>
      </c>
      <c r="J5" s="83">
        <f>SUM(J6:J9)</f>
        <v>19</v>
      </c>
      <c r="K5" s="41">
        <f>SUM(K6:K9)</f>
        <v>19.006</v>
      </c>
      <c r="L5" s="50">
        <f t="shared" ref="L5:L35" si="3">IF(J5=0," ",IF(K5/J5*100&gt;200,"св.200",K5/J5))</f>
        <v>1.0003157894736843</v>
      </c>
      <c r="M5" s="83">
        <f>SUM(M6:M9)</f>
        <v>177.1053</v>
      </c>
      <c r="N5" s="41">
        <f>SUM(N6:N9)</f>
        <v>77.269870000000012</v>
      </c>
      <c r="O5" s="50">
        <f t="shared" ref="O5:O36" si="4">IF(M5=0," ",IF(N5/M5*100&gt;200,"св.200",N5/M5))</f>
        <v>0.43629338026586451</v>
      </c>
      <c r="P5" s="83">
        <f>SUM(P6:P9)</f>
        <v>545.73077000000001</v>
      </c>
      <c r="Q5" s="41">
        <f>SUM(Q6:Q9)</f>
        <v>247.70394999999999</v>
      </c>
      <c r="R5" s="50">
        <f t="shared" ref="R5:R36" si="5">IF(P5=0," ",IF(Q5/P5*100&gt;200,"св.200",Q5/P5))</f>
        <v>0.45389405109043052</v>
      </c>
      <c r="S5" s="1"/>
      <c r="T5" s="1"/>
      <c r="U5" s="1"/>
      <c r="V5" s="1"/>
    </row>
    <row r="6" spans="1:22" s="8" customFormat="1" ht="15" customHeight="1" outlineLevel="1" x14ac:dyDescent="0.25">
      <c r="A6" s="10"/>
      <c r="B6" s="10">
        <v>1</v>
      </c>
      <c r="C6" s="9" t="s">
        <v>181</v>
      </c>
      <c r="D6" s="42">
        <f t="shared" ref="D6:D16" si="6">G6+J6+M6+P6</f>
        <v>394.40473999999995</v>
      </c>
      <c r="E6" s="43">
        <f t="shared" ref="E6:E9" si="7">(H6+K6+N6+Q6)</f>
        <v>362.02922999999998</v>
      </c>
      <c r="F6" s="75">
        <f t="shared" si="1"/>
        <v>0.91791297944340133</v>
      </c>
      <c r="G6" s="45">
        <v>67.75479</v>
      </c>
      <c r="H6" s="43">
        <v>189.08775</v>
      </c>
      <c r="I6" s="75" t="str">
        <f t="shared" si="2"/>
        <v>св.200</v>
      </c>
      <c r="J6" s="45">
        <v>19</v>
      </c>
      <c r="K6" s="43">
        <v>19.006</v>
      </c>
      <c r="L6" s="75">
        <f t="shared" si="3"/>
        <v>1.0003157894736843</v>
      </c>
      <c r="M6" s="45">
        <v>124.16502</v>
      </c>
      <c r="N6" s="43">
        <v>52.775500000000001</v>
      </c>
      <c r="O6" s="75">
        <f>IF(M6=0," ",IF(N6/M6*100&gt;200,"св.200",N6/M6))</f>
        <v>0.42504322070741019</v>
      </c>
      <c r="P6" s="45">
        <v>183.48492999999999</v>
      </c>
      <c r="Q6" s="43">
        <v>101.15997999999999</v>
      </c>
      <c r="R6" s="75">
        <f t="shared" si="5"/>
        <v>0.55132582278010511</v>
      </c>
      <c r="S6" s="1"/>
      <c r="T6" s="1"/>
      <c r="U6" s="1"/>
      <c r="V6" s="1"/>
    </row>
    <row r="7" spans="1:22" s="8" customFormat="1" ht="15" customHeight="1" outlineLevel="1" x14ac:dyDescent="0.25">
      <c r="A7" s="10"/>
      <c r="B7" s="10">
        <v>2</v>
      </c>
      <c r="C7" s="9" t="s">
        <v>132</v>
      </c>
      <c r="D7" s="42">
        <f t="shared" si="6"/>
        <v>41.3474</v>
      </c>
      <c r="E7" s="43">
        <f t="shared" si="7"/>
        <v>33.926310000000001</v>
      </c>
      <c r="F7" s="75">
        <f t="shared" si="1"/>
        <v>0.82051858157949475</v>
      </c>
      <c r="G7" s="45">
        <v>0.54774999999999996</v>
      </c>
      <c r="H7" s="43">
        <v>0.95604999999999996</v>
      </c>
      <c r="I7" s="75">
        <f t="shared" si="2"/>
        <v>1.7454130534002739</v>
      </c>
      <c r="J7" s="45">
        <v>0</v>
      </c>
      <c r="K7" s="43"/>
      <c r="L7" s="75" t="str">
        <f t="shared" si="3"/>
        <v xml:space="preserve"> </v>
      </c>
      <c r="M7" s="45">
        <v>8.2334599999999991</v>
      </c>
      <c r="N7" s="43">
        <v>7.5720700000000001</v>
      </c>
      <c r="O7" s="75">
        <f>IF(M7=0," ",IF(N7/M7*100&gt;200,"св.200",N7/M7))</f>
        <v>0.91967046660820617</v>
      </c>
      <c r="P7" s="45">
        <v>32.566189999999999</v>
      </c>
      <c r="Q7" s="43">
        <v>25.39819</v>
      </c>
      <c r="R7" s="75">
        <f t="shared" si="5"/>
        <v>0.77989442424797006</v>
      </c>
      <c r="S7" s="1"/>
      <c r="T7" s="1"/>
      <c r="U7" s="1"/>
      <c r="V7" s="1"/>
    </row>
    <row r="8" spans="1:22" s="8" customFormat="1" ht="15" customHeight="1" outlineLevel="1" x14ac:dyDescent="0.25">
      <c r="A8" s="10"/>
      <c r="B8" s="10">
        <v>3</v>
      </c>
      <c r="C8" s="9" t="s">
        <v>131</v>
      </c>
      <c r="D8" s="42">
        <f t="shared" si="6"/>
        <v>302.27670999999998</v>
      </c>
      <c r="E8" s="43">
        <f t="shared" si="7"/>
        <v>95.8934</v>
      </c>
      <c r="F8" s="75">
        <f t="shared" si="1"/>
        <v>0.31723714341075104</v>
      </c>
      <c r="G8" s="45">
        <v>0.32018999999999997</v>
      </c>
      <c r="H8" s="43">
        <v>0.11799</v>
      </c>
      <c r="I8" s="75">
        <f t="shared" si="2"/>
        <v>0.36849995315281553</v>
      </c>
      <c r="J8" s="45">
        <v>0</v>
      </c>
      <c r="K8" s="43"/>
      <c r="L8" s="75" t="str">
        <f t="shared" si="3"/>
        <v xml:space="preserve"> </v>
      </c>
      <c r="M8" s="45">
        <v>40.069199999999995</v>
      </c>
      <c r="N8" s="43">
        <v>13.23368</v>
      </c>
      <c r="O8" s="75">
        <f>IF(M8=0," ",IF(N8/M8*100&gt;200,"св.200",N8/M8))</f>
        <v>0.33027063180697397</v>
      </c>
      <c r="P8" s="45">
        <v>261.88731999999999</v>
      </c>
      <c r="Q8" s="43">
        <v>82.541730000000001</v>
      </c>
      <c r="R8" s="75">
        <f t="shared" si="5"/>
        <v>0.31518032259064704</v>
      </c>
      <c r="S8" s="1"/>
      <c r="T8" s="1"/>
      <c r="U8" s="1"/>
      <c r="V8" s="1"/>
    </row>
    <row r="9" spans="1:22" s="8" customFormat="1" ht="15" customHeight="1" outlineLevel="1" x14ac:dyDescent="0.25">
      <c r="A9" s="10"/>
      <c r="B9" s="10">
        <v>4</v>
      </c>
      <c r="C9" s="9" t="s">
        <v>130</v>
      </c>
      <c r="D9" s="42">
        <f t="shared" si="6"/>
        <v>72.623800000000003</v>
      </c>
      <c r="E9" s="43">
        <f t="shared" si="7"/>
        <v>42.376570000000001</v>
      </c>
      <c r="F9" s="75">
        <f t="shared" si="1"/>
        <v>0.58350802354049225</v>
      </c>
      <c r="G9" s="45">
        <v>0.19384999999999999</v>
      </c>
      <c r="H9" s="43">
        <v>8.3900000000000002E-2</v>
      </c>
      <c r="I9" s="75">
        <f t="shared" si="2"/>
        <v>0.43280887283982461</v>
      </c>
      <c r="J9" s="45">
        <v>0</v>
      </c>
      <c r="K9" s="43"/>
      <c r="L9" s="75" t="str">
        <f t="shared" si="3"/>
        <v xml:space="preserve"> </v>
      </c>
      <c r="M9" s="45">
        <v>4.6376200000000001</v>
      </c>
      <c r="N9" s="43">
        <v>3.6886199999999998</v>
      </c>
      <c r="O9" s="75">
        <f>IF(M9=0," ",IF(N9/M9*100&gt;200,"св.200",N9/M9))</f>
        <v>0.79536917643101412</v>
      </c>
      <c r="P9" s="45">
        <v>67.792330000000007</v>
      </c>
      <c r="Q9" s="43">
        <v>38.604050000000001</v>
      </c>
      <c r="R9" s="75">
        <f t="shared" si="5"/>
        <v>0.56944568802989948</v>
      </c>
      <c r="S9" s="1"/>
      <c r="T9" s="1"/>
      <c r="U9" s="1"/>
      <c r="V9" s="1"/>
    </row>
    <row r="10" spans="1:22" ht="30" customHeight="1" x14ac:dyDescent="0.25">
      <c r="A10" s="11">
        <v>2</v>
      </c>
      <c r="B10" s="15"/>
      <c r="C10" s="68" t="s">
        <v>129</v>
      </c>
      <c r="D10" s="83">
        <f>SUM(D11:D16)</f>
        <v>3623.6528499999999</v>
      </c>
      <c r="E10" s="41">
        <f>SUM(E11:E16)</f>
        <v>3147.8426500000005</v>
      </c>
      <c r="F10" s="50">
        <f t="shared" si="1"/>
        <v>0.86869321657012499</v>
      </c>
      <c r="G10" s="83">
        <f>SUM(G11:G16)</f>
        <v>1247.8384800000001</v>
      </c>
      <c r="H10" s="41">
        <f>SUM(H11:H16)</f>
        <v>1489.7632599999999</v>
      </c>
      <c r="I10" s="50">
        <f t="shared" si="2"/>
        <v>1.1938750758832184</v>
      </c>
      <c r="J10" s="83">
        <f>(SUM(J11:J16))</f>
        <v>5.5499999999999994E-2</v>
      </c>
      <c r="K10" s="41">
        <f>SUM(K11:K16)</f>
        <v>0</v>
      </c>
      <c r="L10" s="50">
        <f t="shared" si="3"/>
        <v>0</v>
      </c>
      <c r="M10" s="83">
        <f>SUM(M11:M16)</f>
        <v>440.07357000000002</v>
      </c>
      <c r="N10" s="41">
        <f>SUM(N11:N16)</f>
        <v>269.77098000000001</v>
      </c>
      <c r="O10" s="50">
        <f t="shared" si="4"/>
        <v>0.61301336501530868</v>
      </c>
      <c r="P10" s="83">
        <f>SUM(P11:P16)</f>
        <v>1935.6853000000001</v>
      </c>
      <c r="Q10" s="41">
        <f>SUM(Q11:Q16)</f>
        <v>1388.3084100000001</v>
      </c>
      <c r="R10" s="50">
        <f t="shared" si="5"/>
        <v>0.71721803642358606</v>
      </c>
      <c r="S10" s="1"/>
      <c r="T10" s="1"/>
      <c r="U10" s="1"/>
      <c r="V10" s="1"/>
    </row>
    <row r="11" spans="1:22" s="8" customFormat="1" ht="15.75" customHeight="1" outlineLevel="1" x14ac:dyDescent="0.25">
      <c r="A11" s="10"/>
      <c r="B11" s="10">
        <v>1</v>
      </c>
      <c r="C11" s="9" t="s">
        <v>128</v>
      </c>
      <c r="D11" s="42">
        <f t="shared" si="6"/>
        <v>334.43997999999999</v>
      </c>
      <c r="E11" s="43">
        <f t="shared" ref="E11:E16" si="8">(H11+K11+N11+Q11)</f>
        <v>226.54039</v>
      </c>
      <c r="F11" s="75">
        <f t="shared" si="1"/>
        <v>0.67737233449182721</v>
      </c>
      <c r="G11" s="45">
        <v>13.88245</v>
      </c>
      <c r="H11" s="43">
        <v>11.218879999999999</v>
      </c>
      <c r="I11" s="75">
        <f t="shared" si="2"/>
        <v>0.80813401092746584</v>
      </c>
      <c r="J11" s="45">
        <v>1.95E-2</v>
      </c>
      <c r="K11" s="43"/>
      <c r="L11" s="75">
        <f t="shared" si="3"/>
        <v>0</v>
      </c>
      <c r="M11" s="45">
        <v>152.33101000000002</v>
      </c>
      <c r="N11" s="43">
        <v>83.231189999999998</v>
      </c>
      <c r="O11" s="75">
        <f t="shared" si="4"/>
        <v>0.54638375994487265</v>
      </c>
      <c r="P11" s="45">
        <v>168.20702</v>
      </c>
      <c r="Q11" s="43">
        <v>132.09032000000002</v>
      </c>
      <c r="R11" s="75">
        <f t="shared" si="5"/>
        <v>0.78528422892219374</v>
      </c>
      <c r="S11" s="1"/>
      <c r="T11" s="1"/>
      <c r="U11" s="1"/>
      <c r="V11" s="1"/>
    </row>
    <row r="12" spans="1:22" s="8" customFormat="1" ht="15" customHeight="1" outlineLevel="1" x14ac:dyDescent="0.25">
      <c r="A12" s="10"/>
      <c r="B12" s="10">
        <v>2</v>
      </c>
      <c r="C12" s="9" t="s">
        <v>127</v>
      </c>
      <c r="D12" s="42">
        <f t="shared" si="6"/>
        <v>1023.73365</v>
      </c>
      <c r="E12" s="43">
        <f t="shared" si="8"/>
        <v>1202.2629200000001</v>
      </c>
      <c r="F12" s="75">
        <f t="shared" si="1"/>
        <v>1.1743903504588329</v>
      </c>
      <c r="G12" s="45">
        <v>844.13578000000007</v>
      </c>
      <c r="H12" s="43">
        <v>1086.2033799999999</v>
      </c>
      <c r="I12" s="75">
        <f>IF(G12=0," ",IF(H12/G12*100&gt;200,"св.200",H12/G12))</f>
        <v>1.2867638189676072</v>
      </c>
      <c r="J12" s="45">
        <v>0</v>
      </c>
      <c r="K12" s="43"/>
      <c r="L12" s="75" t="str">
        <f t="shared" si="3"/>
        <v xml:space="preserve"> </v>
      </c>
      <c r="M12" s="45">
        <v>71.898070000000004</v>
      </c>
      <c r="N12" s="43">
        <v>52.658910000000006</v>
      </c>
      <c r="O12" s="75">
        <f t="shared" si="4"/>
        <v>0.73241061964528398</v>
      </c>
      <c r="P12" s="45">
        <v>107.6998</v>
      </c>
      <c r="Q12" s="43">
        <v>63.40063</v>
      </c>
      <c r="R12" s="75">
        <f t="shared" si="5"/>
        <v>0.58867918046273071</v>
      </c>
      <c r="S12" s="1"/>
      <c r="T12" s="1"/>
      <c r="U12" s="1"/>
      <c r="V12" s="1"/>
    </row>
    <row r="13" spans="1:22" s="8" customFormat="1" ht="15" customHeight="1" outlineLevel="1" x14ac:dyDescent="0.25">
      <c r="A13" s="10"/>
      <c r="B13" s="10">
        <v>3</v>
      </c>
      <c r="C13" s="9" t="s">
        <v>126</v>
      </c>
      <c r="D13" s="42">
        <f t="shared" si="6"/>
        <v>1185.79422</v>
      </c>
      <c r="E13" s="43">
        <f t="shared" si="8"/>
        <v>1121.27387</v>
      </c>
      <c r="F13" s="75">
        <f t="shared" si="1"/>
        <v>0.94558891508174159</v>
      </c>
      <c r="G13" s="45">
        <v>387.09490999999997</v>
      </c>
      <c r="H13" s="43">
        <v>387.11761000000001</v>
      </c>
      <c r="I13" s="75">
        <f t="shared" si="2"/>
        <v>1.0000586419490767</v>
      </c>
      <c r="J13" s="45">
        <v>0</v>
      </c>
      <c r="K13" s="43"/>
      <c r="L13" s="75" t="str">
        <f t="shared" si="3"/>
        <v xml:space="preserve"> </v>
      </c>
      <c r="M13" s="45">
        <v>111.03844000000001</v>
      </c>
      <c r="N13" s="43">
        <v>81.665580000000006</v>
      </c>
      <c r="O13" s="75">
        <f t="shared" si="4"/>
        <v>0.73547124761478999</v>
      </c>
      <c r="P13" s="45">
        <v>687.66087000000005</v>
      </c>
      <c r="Q13" s="43">
        <v>652.49068</v>
      </c>
      <c r="R13" s="75">
        <f t="shared" si="5"/>
        <v>0.948855327481408</v>
      </c>
      <c r="S13" s="1"/>
      <c r="T13" s="1"/>
      <c r="U13" s="1"/>
      <c r="V13" s="1"/>
    </row>
    <row r="14" spans="1:22" s="8" customFormat="1" ht="15" customHeight="1" outlineLevel="1" x14ac:dyDescent="0.25">
      <c r="A14" s="10"/>
      <c r="B14" s="10">
        <v>4</v>
      </c>
      <c r="C14" s="9" t="s">
        <v>89</v>
      </c>
      <c r="D14" s="42">
        <f t="shared" si="6"/>
        <v>333.51413000000002</v>
      </c>
      <c r="E14" s="43">
        <f t="shared" si="8"/>
        <v>232.50218999999998</v>
      </c>
      <c r="F14" s="75">
        <f t="shared" si="1"/>
        <v>0.697128454497565</v>
      </c>
      <c r="G14" s="45">
        <v>0.82128999999999996</v>
      </c>
      <c r="H14" s="43">
        <v>0.82128999999999996</v>
      </c>
      <c r="I14" s="75">
        <f t="shared" si="2"/>
        <v>1</v>
      </c>
      <c r="J14" s="45">
        <v>0</v>
      </c>
      <c r="K14" s="43"/>
      <c r="L14" s="75" t="str">
        <f t="shared" si="3"/>
        <v xml:space="preserve"> </v>
      </c>
      <c r="M14" s="45">
        <v>27.772110000000001</v>
      </c>
      <c r="N14" s="43">
        <v>21.059429999999999</v>
      </c>
      <c r="O14" s="75">
        <f t="shared" si="4"/>
        <v>0.75829420234904721</v>
      </c>
      <c r="P14" s="45">
        <v>304.92072999999999</v>
      </c>
      <c r="Q14" s="43">
        <v>210.62146999999999</v>
      </c>
      <c r="R14" s="75">
        <f t="shared" si="5"/>
        <v>0.69074172162712577</v>
      </c>
      <c r="S14" s="1"/>
      <c r="T14" s="1"/>
      <c r="U14" s="1"/>
      <c r="V14" s="1"/>
    </row>
    <row r="15" spans="1:22" s="8" customFormat="1" ht="15" customHeight="1" outlineLevel="1" x14ac:dyDescent="0.25">
      <c r="A15" s="10"/>
      <c r="B15" s="10">
        <v>5</v>
      </c>
      <c r="C15" s="9" t="s">
        <v>125</v>
      </c>
      <c r="D15" s="42">
        <f t="shared" si="6"/>
        <v>314.30827000000005</v>
      </c>
      <c r="E15" s="43">
        <f t="shared" si="8"/>
        <v>122.37325</v>
      </c>
      <c r="F15" s="75">
        <f t="shared" si="1"/>
        <v>0.38934148948737485</v>
      </c>
      <c r="G15" s="45">
        <v>0.61614999999999998</v>
      </c>
      <c r="H15" s="43">
        <v>0</v>
      </c>
      <c r="I15" s="75">
        <f t="shared" si="2"/>
        <v>0</v>
      </c>
      <c r="J15" s="45">
        <v>0</v>
      </c>
      <c r="K15" s="43"/>
      <c r="L15" s="75" t="str">
        <f t="shared" si="3"/>
        <v xml:space="preserve"> </v>
      </c>
      <c r="M15" s="45">
        <v>22.76004</v>
      </c>
      <c r="N15" s="43">
        <v>8.0844300000000011</v>
      </c>
      <c r="O15" s="75">
        <f t="shared" si="4"/>
        <v>0.35520280280702499</v>
      </c>
      <c r="P15" s="45">
        <v>290.93208000000004</v>
      </c>
      <c r="Q15" s="43">
        <v>114.28882</v>
      </c>
      <c r="R15" s="75">
        <f t="shared" si="5"/>
        <v>0.39283677482386947</v>
      </c>
      <c r="S15" s="1"/>
      <c r="T15" s="1"/>
      <c r="U15" s="1"/>
      <c r="V15" s="1"/>
    </row>
    <row r="16" spans="1:22" s="8" customFormat="1" ht="15" customHeight="1" outlineLevel="1" x14ac:dyDescent="0.25">
      <c r="A16" s="10"/>
      <c r="B16" s="10">
        <v>6</v>
      </c>
      <c r="C16" s="9" t="s">
        <v>124</v>
      </c>
      <c r="D16" s="42">
        <f t="shared" si="6"/>
        <v>431.86259999999999</v>
      </c>
      <c r="E16" s="43">
        <f t="shared" si="8"/>
        <v>242.89002999999997</v>
      </c>
      <c r="F16" s="75">
        <f t="shared" si="1"/>
        <v>0.56242432199500481</v>
      </c>
      <c r="G16" s="45">
        <v>1.2879</v>
      </c>
      <c r="H16" s="43">
        <v>4.4021000000000008</v>
      </c>
      <c r="I16" s="75" t="str">
        <f t="shared" si="2"/>
        <v>св.200</v>
      </c>
      <c r="J16" s="45">
        <v>3.5999999999999997E-2</v>
      </c>
      <c r="K16" s="43"/>
      <c r="L16" s="75">
        <f>IF(J16=0," ",IF(K16/J16*100&gt;200,"св.200",K16/J16))</f>
        <v>0</v>
      </c>
      <c r="M16" s="45">
        <v>54.273900000000005</v>
      </c>
      <c r="N16" s="43">
        <v>23.071439999999999</v>
      </c>
      <c r="O16" s="75">
        <f t="shared" si="4"/>
        <v>0.42509272412706656</v>
      </c>
      <c r="P16" s="45">
        <v>376.26479999999998</v>
      </c>
      <c r="Q16" s="43">
        <v>215.41648999999998</v>
      </c>
      <c r="R16" s="75">
        <f t="shared" si="5"/>
        <v>0.57251300148193507</v>
      </c>
      <c r="S16" s="1"/>
      <c r="T16" s="1"/>
      <c r="U16" s="1"/>
      <c r="V16" s="1"/>
    </row>
    <row r="17" spans="1:22" ht="31.5" customHeight="1" x14ac:dyDescent="0.25">
      <c r="A17" s="11">
        <v>3</v>
      </c>
      <c r="B17" s="15"/>
      <c r="C17" s="68" t="s">
        <v>123</v>
      </c>
      <c r="D17" s="83">
        <f>SUM(D18:D22)</f>
        <v>3491.8223599999992</v>
      </c>
      <c r="E17" s="41">
        <f>SUM(E18:E22)</f>
        <v>2128.6201299999998</v>
      </c>
      <c r="F17" s="50">
        <f t="shared" si="1"/>
        <v>0.60960149473354086</v>
      </c>
      <c r="G17" s="83">
        <f>SUM(G18:G22)</f>
        <v>338.70813999999996</v>
      </c>
      <c r="H17" s="41">
        <f>SUM(H18:H22)</f>
        <v>124.68487</v>
      </c>
      <c r="I17" s="50">
        <f t="shared" si="2"/>
        <v>0.36811890614733978</v>
      </c>
      <c r="J17" s="83">
        <f>SUM(J18:J22)</f>
        <v>86.472199999999987</v>
      </c>
      <c r="K17" s="41">
        <f>SUM(K18:K22)</f>
        <v>71.694500000000005</v>
      </c>
      <c r="L17" s="50">
        <f t="shared" si="3"/>
        <v>0.82910461396842006</v>
      </c>
      <c r="M17" s="83">
        <f>SUM(M18:M22)</f>
        <v>705.34796000000006</v>
      </c>
      <c r="N17" s="41">
        <f>SUM(N18:N22)</f>
        <v>367.35422999999997</v>
      </c>
      <c r="O17" s="50">
        <f t="shared" si="4"/>
        <v>0.52081277728512876</v>
      </c>
      <c r="P17" s="83">
        <f>SUM(P18:P22)</f>
        <v>2361.2940600000002</v>
      </c>
      <c r="Q17" s="41">
        <f>SUM(Q18:Q22)</f>
        <v>1564.88653</v>
      </c>
      <c r="R17" s="50">
        <f t="shared" si="5"/>
        <v>0.66272412085769605</v>
      </c>
      <c r="S17" s="1"/>
      <c r="T17" s="1"/>
      <c r="U17" s="1"/>
      <c r="V17" s="1"/>
    </row>
    <row r="18" spans="1:22" s="16" customFormat="1" ht="15" customHeight="1" outlineLevel="1" x14ac:dyDescent="0.25">
      <c r="A18" s="10"/>
      <c r="B18" s="14"/>
      <c r="C18" s="9" t="s">
        <v>122</v>
      </c>
      <c r="D18" s="45">
        <f t="shared" ref="D18:E22" si="9">(G18+J18+M18+P18)</f>
        <v>1159.4056700000001</v>
      </c>
      <c r="E18" s="43">
        <f t="shared" si="9"/>
        <v>565.10195999999996</v>
      </c>
      <c r="F18" s="75">
        <f t="shared" si="1"/>
        <v>0.48740658651427843</v>
      </c>
      <c r="G18" s="45">
        <v>250.84908999999999</v>
      </c>
      <c r="H18" s="43">
        <v>67.07508</v>
      </c>
      <c r="I18" s="75">
        <f t="shared" si="2"/>
        <v>0.26739215996358606</v>
      </c>
      <c r="J18" s="45">
        <v>72.599999999999994</v>
      </c>
      <c r="K18" s="43">
        <v>58.416499999999999</v>
      </c>
      <c r="L18" s="75">
        <f t="shared" si="3"/>
        <v>0.80463498622589535</v>
      </c>
      <c r="M18" s="45">
        <v>221.06442000000001</v>
      </c>
      <c r="N18" s="43">
        <v>100.61221</v>
      </c>
      <c r="O18" s="75">
        <f t="shared" si="4"/>
        <v>0.45512620257932052</v>
      </c>
      <c r="P18" s="45">
        <v>614.89215999999999</v>
      </c>
      <c r="Q18" s="43">
        <v>338.99816999999996</v>
      </c>
      <c r="R18" s="75">
        <f t="shared" si="5"/>
        <v>0.55131320913247617</v>
      </c>
      <c r="S18" s="17"/>
      <c r="T18" s="17"/>
      <c r="U18" s="17"/>
      <c r="V18" s="17"/>
    </row>
    <row r="19" spans="1:22" s="16" customFormat="1" ht="15" customHeight="1" outlineLevel="1" x14ac:dyDescent="0.25">
      <c r="A19" s="10"/>
      <c r="B19" s="14"/>
      <c r="C19" s="9" t="s">
        <v>121</v>
      </c>
      <c r="D19" s="45">
        <f t="shared" si="9"/>
        <v>730.15215999999987</v>
      </c>
      <c r="E19" s="43">
        <f t="shared" si="9"/>
        <v>478.48964999999998</v>
      </c>
      <c r="F19" s="75">
        <f t="shared" si="1"/>
        <v>0.65532867834014219</v>
      </c>
      <c r="G19" s="45">
        <v>54.147980000000004</v>
      </c>
      <c r="H19" s="43">
        <v>47.881349999999998</v>
      </c>
      <c r="I19" s="75">
        <f t="shared" si="2"/>
        <v>0.88426844362430501</v>
      </c>
      <c r="J19" s="45">
        <v>1.1000000000000001</v>
      </c>
      <c r="K19" s="43"/>
      <c r="L19" s="75">
        <f t="shared" si="3"/>
        <v>0</v>
      </c>
      <c r="M19" s="45">
        <v>284.69781999999998</v>
      </c>
      <c r="N19" s="43">
        <v>185.75230999999999</v>
      </c>
      <c r="O19" s="75">
        <f t="shared" si="4"/>
        <v>0.65245427590559002</v>
      </c>
      <c r="P19" s="45">
        <v>390.20635999999996</v>
      </c>
      <c r="Q19" s="43">
        <v>244.85598999999999</v>
      </c>
      <c r="R19" s="75">
        <f t="shared" si="5"/>
        <v>0.62750384181334207</v>
      </c>
      <c r="S19" s="17"/>
      <c r="T19" s="17"/>
      <c r="U19" s="17"/>
      <c r="V19" s="17"/>
    </row>
    <row r="20" spans="1:22" s="16" customFormat="1" ht="15" customHeight="1" outlineLevel="1" x14ac:dyDescent="0.25">
      <c r="A20" s="10"/>
      <c r="B20" s="14"/>
      <c r="C20" s="9" t="s">
        <v>120</v>
      </c>
      <c r="D20" s="45">
        <f t="shared" si="9"/>
        <v>678.32747999999992</v>
      </c>
      <c r="E20" s="43">
        <f t="shared" si="9"/>
        <v>324.69420000000002</v>
      </c>
      <c r="F20" s="75">
        <f t="shared" si="1"/>
        <v>0.47866879873420443</v>
      </c>
      <c r="G20" s="45">
        <v>22.69068</v>
      </c>
      <c r="H20" s="43">
        <v>0.52395000000000003</v>
      </c>
      <c r="I20" s="75">
        <f t="shared" si="2"/>
        <v>2.3090978322377293E-2</v>
      </c>
      <c r="J20" s="45">
        <v>0</v>
      </c>
      <c r="K20" s="43">
        <v>1.44E-2</v>
      </c>
      <c r="L20" s="75" t="str">
        <f t="shared" si="3"/>
        <v xml:space="preserve"> </v>
      </c>
      <c r="M20" s="45">
        <v>76.389359999999996</v>
      </c>
      <c r="N20" s="43">
        <v>13.500219999999999</v>
      </c>
      <c r="O20" s="75">
        <f t="shared" si="4"/>
        <v>0.17672906279094366</v>
      </c>
      <c r="P20" s="45">
        <v>579.24743999999998</v>
      </c>
      <c r="Q20" s="43">
        <v>310.65563000000003</v>
      </c>
      <c r="R20" s="75">
        <f t="shared" si="5"/>
        <v>0.53630902537955116</v>
      </c>
      <c r="S20" s="17"/>
      <c r="T20" s="17"/>
      <c r="U20" s="17"/>
      <c r="V20" s="17"/>
    </row>
    <row r="21" spans="1:22" s="16" customFormat="1" ht="15" customHeight="1" outlineLevel="1" x14ac:dyDescent="0.25">
      <c r="A21" s="10"/>
      <c r="B21" s="14"/>
      <c r="C21" s="9" t="s">
        <v>182</v>
      </c>
      <c r="D21" s="45">
        <f t="shared" si="9"/>
        <v>514.78161999999998</v>
      </c>
      <c r="E21" s="43">
        <f t="shared" si="9"/>
        <v>475.27248000000003</v>
      </c>
      <c r="F21" s="75">
        <f t="shared" si="1"/>
        <v>0.92325067860814469</v>
      </c>
      <c r="G21" s="45">
        <v>8.6065900000000006</v>
      </c>
      <c r="H21" s="43">
        <v>6.8966400000000005</v>
      </c>
      <c r="I21" s="75">
        <f t="shared" si="2"/>
        <v>0.80132084832668915</v>
      </c>
      <c r="J21" s="45">
        <v>12.7722</v>
      </c>
      <c r="K21" s="43">
        <v>13.2636</v>
      </c>
      <c r="L21" s="75">
        <f t="shared" si="3"/>
        <v>1.0384741861229858</v>
      </c>
      <c r="M21" s="45">
        <v>18.422249999999998</v>
      </c>
      <c r="N21" s="43">
        <v>9.1137499999999996</v>
      </c>
      <c r="O21" s="75">
        <f t="shared" si="4"/>
        <v>0.49471427214373925</v>
      </c>
      <c r="P21" s="45">
        <v>474.98058000000003</v>
      </c>
      <c r="Q21" s="43">
        <v>445.99849</v>
      </c>
      <c r="R21" s="75">
        <f t="shared" si="5"/>
        <v>0.93898257903512594</v>
      </c>
      <c r="S21" s="17"/>
      <c r="T21" s="17"/>
      <c r="U21" s="17"/>
      <c r="V21" s="17"/>
    </row>
    <row r="22" spans="1:22" s="16" customFormat="1" ht="15" customHeight="1" outlineLevel="1" x14ac:dyDescent="0.25">
      <c r="A22" s="10"/>
      <c r="B22" s="14"/>
      <c r="C22" s="9" t="s">
        <v>119</v>
      </c>
      <c r="D22" s="45">
        <f t="shared" si="9"/>
        <v>409.15543000000002</v>
      </c>
      <c r="E22" s="43">
        <f t="shared" si="9"/>
        <v>285.06184000000002</v>
      </c>
      <c r="F22" s="75">
        <f t="shared" si="1"/>
        <v>0.69670794788181112</v>
      </c>
      <c r="G22" s="45">
        <v>2.4138000000000002</v>
      </c>
      <c r="H22" s="43">
        <v>2.3078499999999997</v>
      </c>
      <c r="I22" s="75">
        <f t="shared" si="2"/>
        <v>0.9561065539812742</v>
      </c>
      <c r="J22" s="45">
        <v>0</v>
      </c>
      <c r="K22" s="43"/>
      <c r="L22" s="75" t="str">
        <f t="shared" si="3"/>
        <v xml:space="preserve"> </v>
      </c>
      <c r="M22" s="45">
        <v>104.77411000000001</v>
      </c>
      <c r="N22" s="43">
        <v>58.37574</v>
      </c>
      <c r="O22" s="75">
        <f t="shared" si="4"/>
        <v>0.55715806128059686</v>
      </c>
      <c r="P22" s="45">
        <v>301.96752000000004</v>
      </c>
      <c r="Q22" s="43">
        <v>224.37825000000001</v>
      </c>
      <c r="R22" s="75">
        <f t="shared" si="5"/>
        <v>0.74305425298720862</v>
      </c>
      <c r="S22" s="17"/>
      <c r="T22" s="17"/>
      <c r="U22" s="17"/>
      <c r="V22" s="17"/>
    </row>
    <row r="23" spans="1:22" ht="30.75" customHeight="1" x14ac:dyDescent="0.25">
      <c r="A23" s="11">
        <v>4</v>
      </c>
      <c r="B23" s="15"/>
      <c r="C23" s="68" t="s">
        <v>152</v>
      </c>
      <c r="D23" s="83">
        <f>SUM(D24:D28)</f>
        <v>7157.4983300000004</v>
      </c>
      <c r="E23" s="41">
        <f>SUM(E24:E28)</f>
        <v>3821.98612</v>
      </c>
      <c r="F23" s="50">
        <f t="shared" si="1"/>
        <v>0.5339835154386966</v>
      </c>
      <c r="G23" s="83">
        <f>SUM(G24:G28)</f>
        <v>574.50725</v>
      </c>
      <c r="H23" s="41">
        <f>SUM(H24:H28)</f>
        <v>435.17167999999998</v>
      </c>
      <c r="I23" s="50">
        <f t="shared" si="2"/>
        <v>0.75746943141274536</v>
      </c>
      <c r="J23" s="83">
        <f>SUM(J24:J28)</f>
        <v>0</v>
      </c>
      <c r="K23" s="41">
        <f>SUM(K24:K28)</f>
        <v>0</v>
      </c>
      <c r="L23" s="50" t="str">
        <f t="shared" si="3"/>
        <v xml:space="preserve"> </v>
      </c>
      <c r="M23" s="83">
        <f>SUM(M24:M28)</f>
        <v>822.72784000000001</v>
      </c>
      <c r="N23" s="41">
        <f>SUM(N24:N28)</f>
        <v>551.68024000000003</v>
      </c>
      <c r="O23" s="50">
        <f t="shared" si="4"/>
        <v>0.670550105609651</v>
      </c>
      <c r="P23" s="83">
        <f>SUM(P24:P28)</f>
        <v>5760.2632400000002</v>
      </c>
      <c r="Q23" s="41">
        <f>SUM(Q24:Q28)</f>
        <v>2835.1342</v>
      </c>
      <c r="R23" s="50">
        <f t="shared" si="5"/>
        <v>0.49218830492198129</v>
      </c>
      <c r="S23" s="1"/>
      <c r="T23" s="1"/>
      <c r="U23" s="1"/>
      <c r="V23" s="1"/>
    </row>
    <row r="24" spans="1:22" s="8" customFormat="1" ht="15" customHeight="1" outlineLevel="1" x14ac:dyDescent="0.25">
      <c r="A24" s="10"/>
      <c r="B24" s="14"/>
      <c r="C24" s="9" t="s">
        <v>136</v>
      </c>
      <c r="D24" s="45">
        <f t="shared" ref="D24:E28" si="10">(G24+J24+M24+P24)</f>
        <v>5085.4370200000003</v>
      </c>
      <c r="E24" s="43">
        <f t="shared" si="10"/>
        <v>2365.2120199999999</v>
      </c>
      <c r="F24" s="75">
        <f t="shared" si="1"/>
        <v>0.46509513552091925</v>
      </c>
      <c r="G24" s="45">
        <v>571.45015000000001</v>
      </c>
      <c r="H24" s="43">
        <v>433.22883000000002</v>
      </c>
      <c r="I24" s="75">
        <f t="shared" si="2"/>
        <v>0.75812182392462402</v>
      </c>
      <c r="J24" s="45">
        <v>0</v>
      </c>
      <c r="K24" s="43"/>
      <c r="L24" s="75" t="str">
        <f t="shared" si="3"/>
        <v xml:space="preserve"> </v>
      </c>
      <c r="M24" s="45">
        <v>648.97454000000005</v>
      </c>
      <c r="N24" s="43">
        <v>445.36119000000002</v>
      </c>
      <c r="O24" s="75">
        <f t="shared" si="4"/>
        <v>0.68625371651713796</v>
      </c>
      <c r="P24" s="45">
        <v>3865.01233</v>
      </c>
      <c r="Q24" s="43">
        <v>1486.6220000000001</v>
      </c>
      <c r="R24" s="75">
        <f t="shared" si="5"/>
        <v>0.3846357716535409</v>
      </c>
      <c r="S24" s="1"/>
      <c r="T24" s="1"/>
      <c r="U24" s="1"/>
      <c r="V24" s="1"/>
    </row>
    <row r="25" spans="1:22" s="8" customFormat="1" ht="15" customHeight="1" outlineLevel="1" x14ac:dyDescent="0.25">
      <c r="A25" s="10"/>
      <c r="B25" s="14"/>
      <c r="C25" s="9" t="s">
        <v>118</v>
      </c>
      <c r="D25" s="45">
        <f t="shared" si="10"/>
        <v>778.13228000000004</v>
      </c>
      <c r="E25" s="43">
        <f t="shared" si="10"/>
        <v>600.89362000000006</v>
      </c>
      <c r="F25" s="75">
        <f t="shared" si="1"/>
        <v>0.77222553985294118</v>
      </c>
      <c r="G25" s="45">
        <v>2.2773499999999998</v>
      </c>
      <c r="H25" s="43">
        <v>0.98475000000000001</v>
      </c>
      <c r="I25" s="75">
        <f t="shared" si="2"/>
        <v>0.43241047708959979</v>
      </c>
      <c r="J25" s="45">
        <v>0</v>
      </c>
      <c r="K25" s="43"/>
      <c r="L25" s="75" t="str">
        <f>IF(K25=0," ",IF(K25/J25*100&gt;200,"св.200",K25/J25))</f>
        <v xml:space="preserve"> </v>
      </c>
      <c r="M25" s="45">
        <v>58.177260000000004</v>
      </c>
      <c r="N25" s="43">
        <v>34.162990000000001</v>
      </c>
      <c r="O25" s="75">
        <f t="shared" si="4"/>
        <v>0.58722239582957325</v>
      </c>
      <c r="P25" s="45">
        <v>717.67767000000003</v>
      </c>
      <c r="Q25" s="43">
        <v>565.74588000000006</v>
      </c>
      <c r="R25" s="75">
        <f t="shared" si="5"/>
        <v>0.78830079804489395</v>
      </c>
      <c r="S25" s="1"/>
      <c r="T25" s="1"/>
      <c r="U25" s="1"/>
      <c r="V25" s="1"/>
    </row>
    <row r="26" spans="1:22" s="8" customFormat="1" ht="15" customHeight="1" outlineLevel="1" x14ac:dyDescent="0.25">
      <c r="A26" s="10"/>
      <c r="B26" s="14"/>
      <c r="C26" s="9" t="s">
        <v>117</v>
      </c>
      <c r="D26" s="45">
        <f t="shared" si="10"/>
        <v>125.72171</v>
      </c>
      <c r="E26" s="43">
        <f t="shared" si="10"/>
        <v>225.17223000000001</v>
      </c>
      <c r="F26" s="75">
        <f t="shared" si="1"/>
        <v>1.7910369656919238</v>
      </c>
      <c r="G26" s="45">
        <v>7.5000000000000002E-4</v>
      </c>
      <c r="H26" s="43">
        <v>7.5000000000000002E-4</v>
      </c>
      <c r="I26" s="75">
        <f t="shared" si="2"/>
        <v>1</v>
      </c>
      <c r="J26" s="45">
        <v>0</v>
      </c>
      <c r="K26" s="43"/>
      <c r="L26" s="75" t="str">
        <f t="shared" si="3"/>
        <v xml:space="preserve"> </v>
      </c>
      <c r="M26" s="45">
        <v>5.21835</v>
      </c>
      <c r="N26" s="43">
        <v>4.1288500000000008</v>
      </c>
      <c r="O26" s="75">
        <f t="shared" si="4"/>
        <v>0.79121753044544751</v>
      </c>
      <c r="P26" s="45">
        <v>120.50261</v>
      </c>
      <c r="Q26" s="43">
        <v>221.04263</v>
      </c>
      <c r="R26" s="75">
        <f t="shared" si="5"/>
        <v>1.8343389408743926</v>
      </c>
      <c r="S26" s="1"/>
      <c r="T26" s="1"/>
      <c r="U26" s="1"/>
      <c r="V26" s="1"/>
    </row>
    <row r="27" spans="1:22" s="8" customFormat="1" ht="15" customHeight="1" outlineLevel="1" x14ac:dyDescent="0.25">
      <c r="A27" s="10"/>
      <c r="B27" s="14"/>
      <c r="C27" s="9" t="s">
        <v>116</v>
      </c>
      <c r="D27" s="45">
        <f t="shared" si="10"/>
        <v>395.25173000000007</v>
      </c>
      <c r="E27" s="43">
        <f t="shared" si="10"/>
        <v>351.99007999999998</v>
      </c>
      <c r="F27" s="75">
        <f t="shared" si="1"/>
        <v>0.89054658913194362</v>
      </c>
      <c r="G27" s="45">
        <v>0.14344999999999999</v>
      </c>
      <c r="H27" s="43">
        <v>4.1049999999999996E-2</v>
      </c>
      <c r="I27" s="75">
        <f t="shared" si="2"/>
        <v>0.28616242593238062</v>
      </c>
      <c r="J27" s="45">
        <v>0</v>
      </c>
      <c r="K27" s="43"/>
      <c r="L27" s="75" t="str">
        <f t="shared" si="3"/>
        <v xml:space="preserve"> </v>
      </c>
      <c r="M27" s="45">
        <v>56.345690000000005</v>
      </c>
      <c r="N27" s="43">
        <v>39.554960000000001</v>
      </c>
      <c r="O27" s="75">
        <f t="shared" si="4"/>
        <v>0.70200506906561966</v>
      </c>
      <c r="P27" s="45">
        <v>338.76259000000005</v>
      </c>
      <c r="Q27" s="43">
        <v>312.39407</v>
      </c>
      <c r="R27" s="75">
        <f t="shared" si="5"/>
        <v>0.92216224347558551</v>
      </c>
      <c r="S27" s="1"/>
      <c r="T27" s="1"/>
      <c r="U27" s="1"/>
      <c r="V27" s="1"/>
    </row>
    <row r="28" spans="1:22" s="8" customFormat="1" ht="15" customHeight="1" outlineLevel="1" x14ac:dyDescent="0.25">
      <c r="A28" s="10"/>
      <c r="B28" s="14"/>
      <c r="C28" s="9" t="s">
        <v>115</v>
      </c>
      <c r="D28" s="45">
        <f t="shared" si="10"/>
        <v>772.95559000000003</v>
      </c>
      <c r="E28" s="43">
        <f t="shared" si="10"/>
        <v>278.71816999999999</v>
      </c>
      <c r="F28" s="75">
        <f t="shared" si="1"/>
        <v>0.36058755975876955</v>
      </c>
      <c r="G28" s="45">
        <v>0.63554999999999995</v>
      </c>
      <c r="H28" s="43">
        <v>0.9163</v>
      </c>
      <c r="I28" s="75">
        <f t="shared" si="2"/>
        <v>1.4417433718826216</v>
      </c>
      <c r="J28" s="45">
        <v>0</v>
      </c>
      <c r="K28" s="43"/>
      <c r="L28" s="75" t="str">
        <f t="shared" si="3"/>
        <v xml:space="preserve"> </v>
      </c>
      <c r="M28" s="45">
        <v>54.012</v>
      </c>
      <c r="N28" s="43">
        <v>28.472249999999999</v>
      </c>
      <c r="O28" s="75">
        <f t="shared" si="4"/>
        <v>0.52714674516774052</v>
      </c>
      <c r="P28" s="45">
        <v>718.30804000000001</v>
      </c>
      <c r="Q28" s="43">
        <v>249.32962000000001</v>
      </c>
      <c r="R28" s="75">
        <f t="shared" si="5"/>
        <v>0.34710682063366577</v>
      </c>
      <c r="S28" s="1"/>
      <c r="T28" s="1"/>
      <c r="U28" s="1"/>
      <c r="V28" s="1"/>
    </row>
    <row r="29" spans="1:22" ht="29.25" customHeight="1" x14ac:dyDescent="0.25">
      <c r="A29" s="11">
        <v>5</v>
      </c>
      <c r="B29" s="15"/>
      <c r="C29" s="68" t="s">
        <v>114</v>
      </c>
      <c r="D29" s="83">
        <f>SUM(D30:D40)</f>
        <v>24806.800530000004</v>
      </c>
      <c r="E29" s="41">
        <f>SUM(E30:E40)</f>
        <v>16512.259140000002</v>
      </c>
      <c r="F29" s="41">
        <f t="shared" ref="F29:I29" si="11">SUM(F30:F40)</f>
        <v>8.4206916279197426</v>
      </c>
      <c r="G29" s="83">
        <f t="shared" ref="G29" si="12">SUM(G30:G40)</f>
        <v>200.34676999999999</v>
      </c>
      <c r="H29" s="41">
        <f t="shared" si="11"/>
        <v>232.57709999999997</v>
      </c>
      <c r="I29" s="41">
        <f t="shared" si="11"/>
        <v>9.8222106650641781</v>
      </c>
      <c r="J29" s="83">
        <f>SUM(J30:J40)</f>
        <v>9.3523999999999994</v>
      </c>
      <c r="K29" s="41">
        <f t="shared" ref="K29" si="13">SUM(K30:K40)</f>
        <v>9.6370299999999993</v>
      </c>
      <c r="L29" s="50">
        <f t="shared" si="3"/>
        <v>1.0304338993199607</v>
      </c>
      <c r="M29" s="83">
        <f>SUM(M30:M40)</f>
        <v>3810.72993</v>
      </c>
      <c r="N29" s="41">
        <f t="shared" ref="N29" si="14">SUM(N30:N40)</f>
        <v>2249.3063400000001</v>
      </c>
      <c r="O29" s="50">
        <f t="shared" si="4"/>
        <v>0.59025603527878456</v>
      </c>
      <c r="P29" s="83">
        <f>SUM(P30:P40)</f>
        <v>20786.371429999999</v>
      </c>
      <c r="Q29" s="41">
        <f t="shared" ref="Q29" si="15">SUM(Q30:Q40)</f>
        <v>14020.738669999999</v>
      </c>
      <c r="R29" s="50">
        <f t="shared" si="5"/>
        <v>0.67451593065274107</v>
      </c>
      <c r="S29" s="1"/>
      <c r="T29" s="1"/>
      <c r="U29" s="1"/>
      <c r="V29" s="1"/>
    </row>
    <row r="30" spans="1:22" s="8" customFormat="1" ht="15" customHeight="1" outlineLevel="1" x14ac:dyDescent="0.25">
      <c r="A30" s="10"/>
      <c r="B30" s="14"/>
      <c r="C30" s="9" t="s">
        <v>113</v>
      </c>
      <c r="D30" s="45">
        <f t="shared" ref="D30:E40" si="16">(G30+J30+M30+P30)</f>
        <v>815.27601000000004</v>
      </c>
      <c r="E30" s="43">
        <f t="shared" si="16"/>
        <v>673.44067999999993</v>
      </c>
      <c r="F30" s="75">
        <f t="shared" si="1"/>
        <v>0.82602783810601754</v>
      </c>
      <c r="G30" s="45">
        <v>1.2472999999999999</v>
      </c>
      <c r="H30" s="43">
        <v>1.1082000000000001</v>
      </c>
      <c r="I30" s="75">
        <f t="shared" si="2"/>
        <v>0.88847911488815856</v>
      </c>
      <c r="J30" s="45">
        <v>0</v>
      </c>
      <c r="K30" s="43"/>
      <c r="L30" s="75" t="str">
        <f t="shared" si="3"/>
        <v xml:space="preserve"> </v>
      </c>
      <c r="M30" s="45">
        <v>133.79835</v>
      </c>
      <c r="N30" s="43">
        <v>87.787660000000002</v>
      </c>
      <c r="O30" s="75">
        <f t="shared" si="4"/>
        <v>0.65611915244096808</v>
      </c>
      <c r="P30" s="45">
        <v>680.23036000000002</v>
      </c>
      <c r="Q30" s="43">
        <v>584.54481999999996</v>
      </c>
      <c r="R30" s="75">
        <f t="shared" si="5"/>
        <v>0.85933362339193442</v>
      </c>
      <c r="S30" s="1"/>
      <c r="T30" s="1"/>
      <c r="U30" s="1"/>
      <c r="V30" s="1"/>
    </row>
    <row r="31" spans="1:22" s="8" customFormat="1" ht="15" customHeight="1" outlineLevel="1" x14ac:dyDescent="0.25">
      <c r="A31" s="10"/>
      <c r="B31" s="14"/>
      <c r="C31" s="9" t="s">
        <v>112</v>
      </c>
      <c r="D31" s="45">
        <f t="shared" si="16"/>
        <v>2095.1257900000001</v>
      </c>
      <c r="E31" s="43">
        <f t="shared" si="16"/>
        <v>1403.80592</v>
      </c>
      <c r="F31" s="75">
        <f t="shared" si="1"/>
        <v>0.67003419398507813</v>
      </c>
      <c r="G31" s="45">
        <v>12.26018</v>
      </c>
      <c r="H31" s="43">
        <v>10.459280000000001</v>
      </c>
      <c r="I31" s="75">
        <f t="shared" si="2"/>
        <v>0.85310982383619172</v>
      </c>
      <c r="J31" s="45">
        <v>0</v>
      </c>
      <c r="K31" s="43"/>
      <c r="L31" s="75" t="str">
        <f t="shared" si="3"/>
        <v xml:space="preserve"> </v>
      </c>
      <c r="M31" s="45">
        <v>158.36604</v>
      </c>
      <c r="N31" s="43">
        <v>87.219820000000013</v>
      </c>
      <c r="O31" s="75">
        <f t="shared" si="4"/>
        <v>0.55074825385543524</v>
      </c>
      <c r="P31" s="45">
        <v>1924.4995700000002</v>
      </c>
      <c r="Q31" s="43">
        <v>1306.12682</v>
      </c>
      <c r="R31" s="75">
        <f t="shared" si="5"/>
        <v>0.67868387208836833</v>
      </c>
      <c r="S31" s="1"/>
      <c r="T31" s="1"/>
      <c r="U31" s="1"/>
      <c r="V31" s="1"/>
    </row>
    <row r="32" spans="1:22" s="8" customFormat="1" ht="15" customHeight="1" outlineLevel="1" x14ac:dyDescent="0.25">
      <c r="A32" s="10"/>
      <c r="B32" s="14"/>
      <c r="C32" s="9" t="s">
        <v>111</v>
      </c>
      <c r="D32" s="45">
        <f t="shared" si="16"/>
        <v>1215.2417</v>
      </c>
      <c r="E32" s="43">
        <f t="shared" si="16"/>
        <v>643.94016999999997</v>
      </c>
      <c r="F32" s="75">
        <f t="shared" si="1"/>
        <v>0.52988649912194419</v>
      </c>
      <c r="G32" s="45">
        <v>11.675450000000001</v>
      </c>
      <c r="H32" s="43">
        <v>14.143049999999999</v>
      </c>
      <c r="I32" s="75">
        <f t="shared" si="2"/>
        <v>1.2113494554813731</v>
      </c>
      <c r="J32" s="45">
        <v>0</v>
      </c>
      <c r="K32" s="43"/>
      <c r="L32" s="75" t="str">
        <f t="shared" si="3"/>
        <v xml:space="preserve"> </v>
      </c>
      <c r="M32" s="45">
        <v>222.18197000000001</v>
      </c>
      <c r="N32" s="43">
        <v>163.23004999999998</v>
      </c>
      <c r="O32" s="75">
        <f t="shared" si="4"/>
        <v>0.73466829914236498</v>
      </c>
      <c r="P32" s="45">
        <v>981.38427999999999</v>
      </c>
      <c r="Q32" s="43">
        <v>466.56707</v>
      </c>
      <c r="R32" s="75">
        <f t="shared" si="5"/>
        <v>0.47541730544124877</v>
      </c>
      <c r="S32" s="1"/>
      <c r="T32" s="1"/>
      <c r="U32" s="1"/>
      <c r="V32" s="1"/>
    </row>
    <row r="33" spans="1:22" s="8" customFormat="1" ht="15" customHeight="1" outlineLevel="1" x14ac:dyDescent="0.25">
      <c r="A33" s="10"/>
      <c r="B33" s="14"/>
      <c r="C33" s="9" t="s">
        <v>110</v>
      </c>
      <c r="D33" s="45">
        <f t="shared" si="16"/>
        <v>2528.49395</v>
      </c>
      <c r="E33" s="43">
        <f t="shared" si="16"/>
        <v>1296.7730999999999</v>
      </c>
      <c r="F33" s="75">
        <f t="shared" si="1"/>
        <v>0.51286383342938191</v>
      </c>
      <c r="G33" s="45">
        <v>10.393450000000001</v>
      </c>
      <c r="H33" s="43">
        <v>11.366790000000002</v>
      </c>
      <c r="I33" s="75">
        <f t="shared" si="2"/>
        <v>1.0936493657062862</v>
      </c>
      <c r="J33" s="45">
        <v>0</v>
      </c>
      <c r="K33" s="43"/>
      <c r="L33" s="75" t="str">
        <f>IF(J33=0," ",IF(K33/J33*100&gt;200,"св.200",K33/J33))</f>
        <v xml:space="preserve"> </v>
      </c>
      <c r="M33" s="45">
        <v>492.69276000000002</v>
      </c>
      <c r="N33" s="43">
        <v>157.82282000000001</v>
      </c>
      <c r="O33" s="75">
        <f t="shared" si="4"/>
        <v>0.32032705331411809</v>
      </c>
      <c r="P33" s="45">
        <v>2025.4077400000001</v>
      </c>
      <c r="Q33" s="43">
        <v>1127.58349</v>
      </c>
      <c r="R33" s="75">
        <f t="shared" si="5"/>
        <v>0.55671925594596572</v>
      </c>
      <c r="S33" s="1"/>
      <c r="T33" s="1"/>
      <c r="U33" s="1"/>
      <c r="V33" s="1"/>
    </row>
    <row r="34" spans="1:22" s="8" customFormat="1" ht="15" customHeight="1" outlineLevel="1" x14ac:dyDescent="0.25">
      <c r="A34" s="10"/>
      <c r="B34" s="14"/>
      <c r="C34" s="9" t="s">
        <v>109</v>
      </c>
      <c r="D34" s="45">
        <f t="shared" si="16"/>
        <v>6831.4908299999997</v>
      </c>
      <c r="E34" s="43">
        <f t="shared" si="16"/>
        <v>4345.0450300000002</v>
      </c>
      <c r="F34" s="75">
        <f t="shared" si="1"/>
        <v>0.63603174447941113</v>
      </c>
      <c r="G34" s="45">
        <v>96.607079999999996</v>
      </c>
      <c r="H34" s="43">
        <v>83.400050000000007</v>
      </c>
      <c r="I34" s="75">
        <f t="shared" si="2"/>
        <v>0.86329128258508603</v>
      </c>
      <c r="J34" s="45">
        <v>4.6523999999999992</v>
      </c>
      <c r="K34" s="43">
        <v>4.6526999999999994</v>
      </c>
      <c r="L34" s="75">
        <f t="shared" si="3"/>
        <v>1.0000644828475627</v>
      </c>
      <c r="M34" s="45">
        <v>1288.6356799999999</v>
      </c>
      <c r="N34" s="43">
        <v>609.20054000000005</v>
      </c>
      <c r="O34" s="75">
        <f t="shared" si="4"/>
        <v>0.47274846526056152</v>
      </c>
      <c r="P34" s="45">
        <v>5441.5956699999997</v>
      </c>
      <c r="Q34" s="43">
        <v>3647.7917400000001</v>
      </c>
      <c r="R34" s="75">
        <f t="shared" si="5"/>
        <v>0.67035332303548389</v>
      </c>
      <c r="S34" s="1"/>
      <c r="T34" s="1"/>
      <c r="U34" s="1"/>
      <c r="V34" s="1"/>
    </row>
    <row r="35" spans="1:22" s="8" customFormat="1" ht="15" customHeight="1" outlineLevel="1" x14ac:dyDescent="0.25">
      <c r="A35" s="10"/>
      <c r="B35" s="14"/>
      <c r="C35" s="9" t="s">
        <v>108</v>
      </c>
      <c r="D35" s="45">
        <f t="shared" si="16"/>
        <v>2440.4677099999999</v>
      </c>
      <c r="E35" s="43">
        <f t="shared" si="16"/>
        <v>2366.5387599999999</v>
      </c>
      <c r="F35" s="75">
        <f t="shared" si="1"/>
        <v>0.96970705668545809</v>
      </c>
      <c r="G35" s="45">
        <v>11.415459999999999</v>
      </c>
      <c r="H35" s="43">
        <v>9.1857600000000001</v>
      </c>
      <c r="I35" s="75">
        <f t="shared" si="2"/>
        <v>0.8046771658785542</v>
      </c>
      <c r="J35" s="45">
        <v>3.4</v>
      </c>
      <c r="K35" s="43">
        <v>3.6688299999999998</v>
      </c>
      <c r="L35" s="75">
        <f t="shared" si="3"/>
        <v>1.0790676470588234</v>
      </c>
      <c r="M35" s="45">
        <v>223.60048999999998</v>
      </c>
      <c r="N35" s="43">
        <v>143.99146999999999</v>
      </c>
      <c r="O35" s="75">
        <f t="shared" si="4"/>
        <v>0.64396759595652053</v>
      </c>
      <c r="P35" s="45">
        <v>2202.0517599999998</v>
      </c>
      <c r="Q35" s="43">
        <v>2209.6927000000001</v>
      </c>
      <c r="R35" s="75">
        <f t="shared" si="5"/>
        <v>1.0034699184364313</v>
      </c>
      <c r="S35" s="1"/>
      <c r="T35" s="1"/>
      <c r="U35" s="1"/>
      <c r="V35" s="1"/>
    </row>
    <row r="36" spans="1:22" s="8" customFormat="1" ht="15" customHeight="1" outlineLevel="1" x14ac:dyDescent="0.25">
      <c r="A36" s="10"/>
      <c r="B36" s="14"/>
      <c r="C36" s="9" t="s">
        <v>107</v>
      </c>
      <c r="D36" s="45">
        <f t="shared" si="16"/>
        <v>6848.1138400000009</v>
      </c>
      <c r="E36" s="43">
        <f t="shared" si="16"/>
        <v>3936.7891400000003</v>
      </c>
      <c r="F36" s="75">
        <f t="shared" si="1"/>
        <v>0.57487203512960294</v>
      </c>
      <c r="G36" s="45">
        <v>39.540469999999999</v>
      </c>
      <c r="H36" s="43">
        <v>42.652980000000007</v>
      </c>
      <c r="I36" s="75">
        <f t="shared" si="2"/>
        <v>1.078717071395459</v>
      </c>
      <c r="J36" s="45">
        <v>0</v>
      </c>
      <c r="K36" s="43"/>
      <c r="L36" s="75"/>
      <c r="M36" s="45">
        <v>862.36825999999996</v>
      </c>
      <c r="N36" s="43">
        <v>600.31775000000005</v>
      </c>
      <c r="O36" s="75">
        <f t="shared" si="4"/>
        <v>0.69612690754643503</v>
      </c>
      <c r="P36" s="45">
        <v>5946.2051100000008</v>
      </c>
      <c r="Q36" s="43">
        <v>3293.8184100000003</v>
      </c>
      <c r="R36" s="75">
        <f t="shared" si="5"/>
        <v>0.55393622471257131</v>
      </c>
      <c r="S36" s="1"/>
      <c r="T36" s="1"/>
      <c r="U36" s="1"/>
      <c r="V36" s="1"/>
    </row>
    <row r="37" spans="1:22" s="8" customFormat="1" ht="15" customHeight="1" outlineLevel="1" x14ac:dyDescent="0.25">
      <c r="A37" s="10"/>
      <c r="B37" s="14"/>
      <c r="C37" s="9" t="s">
        <v>106</v>
      </c>
      <c r="D37" s="45">
        <f t="shared" si="16"/>
        <v>253.68662999999998</v>
      </c>
      <c r="E37" s="43">
        <f t="shared" si="16"/>
        <v>216.22415000000001</v>
      </c>
      <c r="F37" s="75">
        <f t="shared" ref="F37:F62" si="17">IF(D37=0," ",IF(E37/D37*100&gt;200,"св.200",E37/D37))</f>
        <v>0.85232773205272994</v>
      </c>
      <c r="G37" s="45">
        <v>3.7037</v>
      </c>
      <c r="H37" s="43">
        <v>3.6471799999999996</v>
      </c>
      <c r="I37" s="75">
        <f t="shared" si="2"/>
        <v>0.98473958473958467</v>
      </c>
      <c r="J37" s="45">
        <v>0</v>
      </c>
      <c r="K37" s="43"/>
      <c r="L37" s="75" t="str">
        <f t="shared" ref="L37:L65" si="18">IF(J37=0," ",IF(K37/J37*100&gt;200,"св.200",K37/J37))</f>
        <v xml:space="preserve"> </v>
      </c>
      <c r="M37" s="45">
        <v>39.678620000000002</v>
      </c>
      <c r="N37" s="43">
        <v>31.683009999999999</v>
      </c>
      <c r="O37" s="75">
        <f t="shared" ref="O37:O67" si="19">IF(M37=0," ",IF(N37/M37*100&gt;200,"св.200",N37/M37))</f>
        <v>0.79849072371972607</v>
      </c>
      <c r="P37" s="45">
        <v>210.30430999999999</v>
      </c>
      <c r="Q37" s="43">
        <v>180.89395999999999</v>
      </c>
      <c r="R37" s="75">
        <f t="shared" ref="R37:R62" si="20">IF(P37=0," ",IF(Q37/P37*100&gt;200,"св.200",Q37/P37))</f>
        <v>0.86015336537800868</v>
      </c>
      <c r="S37" s="1"/>
      <c r="T37" s="1"/>
      <c r="U37" s="1"/>
      <c r="V37" s="1"/>
    </row>
    <row r="38" spans="1:22" s="8" customFormat="1" ht="15" customHeight="1" outlineLevel="1" x14ac:dyDescent="0.25">
      <c r="A38" s="10"/>
      <c r="B38" s="14"/>
      <c r="C38" s="9" t="s">
        <v>105</v>
      </c>
      <c r="D38" s="45">
        <f t="shared" si="16"/>
        <v>832.49423999999999</v>
      </c>
      <c r="E38" s="43">
        <f t="shared" si="16"/>
        <v>556.04327999999998</v>
      </c>
      <c r="F38" s="75">
        <f t="shared" si="17"/>
        <v>0.66792447717115733</v>
      </c>
      <c r="G38" s="45">
        <v>2.4286999999999996</v>
      </c>
      <c r="H38" s="43">
        <v>2.9304000000000001</v>
      </c>
      <c r="I38" s="75">
        <f t="shared" si="2"/>
        <v>1.2065714168073458</v>
      </c>
      <c r="J38" s="45">
        <v>0</v>
      </c>
      <c r="K38" s="43"/>
      <c r="L38" s="75" t="str">
        <f t="shared" si="18"/>
        <v xml:space="preserve"> </v>
      </c>
      <c r="M38" s="45">
        <v>227.93044</v>
      </c>
      <c r="N38" s="43">
        <v>178.33608999999998</v>
      </c>
      <c r="O38" s="75">
        <f t="shared" si="19"/>
        <v>0.78241453840039965</v>
      </c>
      <c r="P38" s="45">
        <v>602.13509999999997</v>
      </c>
      <c r="Q38" s="43">
        <v>374.77679000000001</v>
      </c>
      <c r="R38" s="75">
        <f t="shared" si="20"/>
        <v>0.62241312622366651</v>
      </c>
      <c r="S38" s="1"/>
      <c r="T38" s="1"/>
      <c r="U38" s="1"/>
      <c r="V38" s="1"/>
    </row>
    <row r="39" spans="1:22" s="8" customFormat="1" ht="15" customHeight="1" outlineLevel="1" x14ac:dyDescent="0.25">
      <c r="A39" s="10"/>
      <c r="B39" s="14"/>
      <c r="C39" s="9" t="s">
        <v>104</v>
      </c>
      <c r="D39" s="45">
        <f t="shared" si="16"/>
        <v>391.73516000000001</v>
      </c>
      <c r="E39" s="43">
        <f t="shared" si="16"/>
        <v>327.19754999999998</v>
      </c>
      <c r="F39" s="75">
        <f t="shared" si="17"/>
        <v>0.83525193398519548</v>
      </c>
      <c r="G39" s="45">
        <v>2.60615</v>
      </c>
      <c r="H39" s="43">
        <v>2.1829800000000001</v>
      </c>
      <c r="I39" s="75">
        <f t="shared" si="2"/>
        <v>0.83762638374613896</v>
      </c>
      <c r="J39" s="45">
        <v>0</v>
      </c>
      <c r="K39" s="43"/>
      <c r="L39" s="75" t="str">
        <f t="shared" si="18"/>
        <v xml:space="preserve"> </v>
      </c>
      <c r="M39" s="45">
        <v>71.757859999999994</v>
      </c>
      <c r="N39" s="43">
        <v>62.543699999999994</v>
      </c>
      <c r="O39" s="75">
        <f t="shared" si="19"/>
        <v>0.87159371809582953</v>
      </c>
      <c r="P39" s="45">
        <v>317.37115</v>
      </c>
      <c r="Q39" s="43">
        <v>262.47086999999999</v>
      </c>
      <c r="R39" s="75">
        <f t="shared" si="20"/>
        <v>0.82701553055468335</v>
      </c>
      <c r="S39" s="1"/>
      <c r="T39" s="1"/>
      <c r="U39" s="1"/>
      <c r="V39" s="1"/>
    </row>
    <row r="40" spans="1:22" s="8" customFormat="1" ht="15" customHeight="1" outlineLevel="1" x14ac:dyDescent="0.25">
      <c r="A40" s="10"/>
      <c r="B40" s="14"/>
      <c r="C40" s="9" t="s">
        <v>103</v>
      </c>
      <c r="D40" s="45">
        <f t="shared" si="16"/>
        <v>554.67466999999999</v>
      </c>
      <c r="E40" s="43">
        <f t="shared" si="16"/>
        <v>746.46136000000001</v>
      </c>
      <c r="F40" s="75">
        <f t="shared" si="17"/>
        <v>1.345764283773766</v>
      </c>
      <c r="G40" s="45">
        <v>8.4688300000000005</v>
      </c>
      <c r="H40" s="43">
        <v>51.500430000000001</v>
      </c>
      <c r="I40" s="75" t="str">
        <f t="shared" si="2"/>
        <v>св.200</v>
      </c>
      <c r="J40" s="45">
        <v>1.3</v>
      </c>
      <c r="K40" s="43">
        <v>1.3154999999999999</v>
      </c>
      <c r="L40" s="75">
        <f t="shared" si="18"/>
        <v>1.0119230769230767</v>
      </c>
      <c r="M40" s="45">
        <v>89.719460000000012</v>
      </c>
      <c r="N40" s="43">
        <v>127.17343</v>
      </c>
      <c r="O40" s="75">
        <f t="shared" si="19"/>
        <v>1.4174564804558563</v>
      </c>
      <c r="P40" s="45">
        <v>455.18637999999999</v>
      </c>
      <c r="Q40" s="43">
        <v>566.47199999999998</v>
      </c>
      <c r="R40" s="75">
        <f t="shared" si="20"/>
        <v>1.2444836332756706</v>
      </c>
      <c r="S40" s="1"/>
      <c r="T40" s="1"/>
      <c r="U40" s="1"/>
      <c r="V40" s="1"/>
    </row>
    <row r="41" spans="1:22" ht="33" customHeight="1" x14ac:dyDescent="0.25">
      <c r="A41" s="11">
        <v>6</v>
      </c>
      <c r="B41" s="15"/>
      <c r="C41" s="68" t="s">
        <v>102</v>
      </c>
      <c r="D41" s="83">
        <f>SUM(D42:D46)</f>
        <v>2506.4601100000004</v>
      </c>
      <c r="E41" s="41">
        <f>SUM(E42:E46)</f>
        <v>1973.9940199999999</v>
      </c>
      <c r="F41" s="50">
        <f t="shared" si="17"/>
        <v>0.78756251181671488</v>
      </c>
      <c r="G41" s="83">
        <f>SUM(G42:G46)</f>
        <v>364.09618000000006</v>
      </c>
      <c r="H41" s="41">
        <f>SUM(H42:H46)</f>
        <v>508.18858999999998</v>
      </c>
      <c r="I41" s="50">
        <f t="shared" si="2"/>
        <v>1.3957536989264756</v>
      </c>
      <c r="J41" s="83">
        <f>SUM(J42:J46)</f>
        <v>0.7651</v>
      </c>
      <c r="K41" s="41">
        <f>SUM(K42:K46)</f>
        <v>0.06</v>
      </c>
      <c r="L41" s="50">
        <f t="shared" si="18"/>
        <v>7.8421121422036333E-2</v>
      </c>
      <c r="M41" s="83">
        <f>SUM(M42:M46)</f>
        <v>336.91703000000001</v>
      </c>
      <c r="N41" s="41">
        <f>SUM(N42:N46)</f>
        <v>259.36959000000002</v>
      </c>
      <c r="O41" s="50">
        <f t="shared" si="19"/>
        <v>0.76983223436345738</v>
      </c>
      <c r="P41" s="83">
        <f>SUM(P42:P46)</f>
        <v>1804.6818000000001</v>
      </c>
      <c r="Q41" s="41">
        <f>SUM(Q42:Q46)</f>
        <v>1206.3758399999999</v>
      </c>
      <c r="R41" s="50">
        <f t="shared" si="20"/>
        <v>0.66847010924585148</v>
      </c>
      <c r="S41" s="1"/>
      <c r="T41" s="1"/>
      <c r="U41" s="1"/>
      <c r="V41" s="1"/>
    </row>
    <row r="42" spans="1:22" s="8" customFormat="1" ht="15" customHeight="1" outlineLevel="1" x14ac:dyDescent="0.25">
      <c r="A42" s="10"/>
      <c r="B42" s="14"/>
      <c r="C42" s="9" t="s">
        <v>101</v>
      </c>
      <c r="D42" s="45">
        <f t="shared" ref="D42:E45" si="21">(G42+J42+M42+P42)</f>
        <v>1018.57118</v>
      </c>
      <c r="E42" s="43">
        <f t="shared" si="21"/>
        <v>1020.76491</v>
      </c>
      <c r="F42" s="75">
        <f t="shared" si="17"/>
        <v>1.0021537326434073</v>
      </c>
      <c r="G42" s="45">
        <v>331.19028000000003</v>
      </c>
      <c r="H42" s="43">
        <v>502.75529999999998</v>
      </c>
      <c r="I42" s="75">
        <f t="shared" si="2"/>
        <v>1.5180255290100904</v>
      </c>
      <c r="J42" s="45">
        <v>0.1</v>
      </c>
      <c r="K42" s="43">
        <v>0.06</v>
      </c>
      <c r="L42" s="75">
        <f>IF(K42=0," ",IF(K42/J42*100&gt;200,"св.200",K42/J42))</f>
        <v>0.6</v>
      </c>
      <c r="M42" s="45">
        <v>177.70921999999999</v>
      </c>
      <c r="N42" s="43">
        <v>129.26391999999998</v>
      </c>
      <c r="O42" s="75">
        <f t="shared" si="19"/>
        <v>0.72739005888383279</v>
      </c>
      <c r="P42" s="45">
        <v>509.57168000000001</v>
      </c>
      <c r="Q42" s="43">
        <v>388.68569000000002</v>
      </c>
      <c r="R42" s="75">
        <f t="shared" si="20"/>
        <v>0.76276941057634917</v>
      </c>
      <c r="S42" s="1"/>
      <c r="T42" s="1"/>
      <c r="U42" s="1"/>
      <c r="V42" s="1"/>
    </row>
    <row r="43" spans="1:22" s="8" customFormat="1" ht="15" customHeight="1" outlineLevel="1" x14ac:dyDescent="0.25">
      <c r="A43" s="10"/>
      <c r="B43" s="14"/>
      <c r="C43" s="9" t="s">
        <v>100</v>
      </c>
      <c r="D43" s="45">
        <f t="shared" si="21"/>
        <v>414.74541000000005</v>
      </c>
      <c r="E43" s="43">
        <f t="shared" si="21"/>
        <v>247.82245</v>
      </c>
      <c r="F43" s="75">
        <f t="shared" si="17"/>
        <v>0.59752909622315042</v>
      </c>
      <c r="G43" s="45">
        <v>32.397550000000003</v>
      </c>
      <c r="H43" s="43">
        <v>4.1969899999999996</v>
      </c>
      <c r="I43" s="75">
        <f t="shared" si="2"/>
        <v>0.12954652435137839</v>
      </c>
      <c r="J43" s="45">
        <v>0.66510000000000002</v>
      </c>
      <c r="K43" s="43"/>
      <c r="L43" s="75">
        <f t="shared" si="18"/>
        <v>0</v>
      </c>
      <c r="M43" s="45">
        <v>23.714729999999999</v>
      </c>
      <c r="N43" s="43">
        <v>17.880770000000002</v>
      </c>
      <c r="O43" s="75">
        <f t="shared" si="19"/>
        <v>0.75399424745717125</v>
      </c>
      <c r="P43" s="45">
        <v>357.96803000000006</v>
      </c>
      <c r="Q43" s="43">
        <v>225.74468999999999</v>
      </c>
      <c r="R43" s="75">
        <f t="shared" si="20"/>
        <v>0.63062807592063441</v>
      </c>
      <c r="S43" s="1"/>
      <c r="T43" s="1"/>
      <c r="U43" s="1"/>
      <c r="V43" s="1"/>
    </row>
    <row r="44" spans="1:22" s="8" customFormat="1" ht="15" customHeight="1" outlineLevel="1" x14ac:dyDescent="0.25">
      <c r="A44" s="10"/>
      <c r="B44" s="14"/>
      <c r="C44" s="9" t="s">
        <v>99</v>
      </c>
      <c r="D44" s="45">
        <f t="shared" si="21"/>
        <v>210.24361999999999</v>
      </c>
      <c r="E44" s="43">
        <f t="shared" si="21"/>
        <v>136.63645</v>
      </c>
      <c r="F44" s="75">
        <f t="shared" si="17"/>
        <v>0.6498958208577269</v>
      </c>
      <c r="G44" s="45">
        <v>3.73E-2</v>
      </c>
      <c r="H44" s="43">
        <v>3.73E-2</v>
      </c>
      <c r="I44" s="75">
        <f t="shared" si="2"/>
        <v>1</v>
      </c>
      <c r="J44" s="45">
        <v>0</v>
      </c>
      <c r="K44" s="43"/>
      <c r="L44" s="75" t="str">
        <f t="shared" si="18"/>
        <v xml:space="preserve"> </v>
      </c>
      <c r="M44" s="45">
        <v>20.451229999999999</v>
      </c>
      <c r="N44" s="43">
        <v>11.57436</v>
      </c>
      <c r="O44" s="75">
        <f t="shared" si="19"/>
        <v>0.56594933409873149</v>
      </c>
      <c r="P44" s="45">
        <v>189.75509</v>
      </c>
      <c r="Q44" s="43">
        <v>125.02479</v>
      </c>
      <c r="R44" s="75">
        <f t="shared" si="20"/>
        <v>0.65887449975650192</v>
      </c>
      <c r="S44" s="1"/>
      <c r="T44" s="1"/>
      <c r="U44" s="1"/>
      <c r="V44" s="1"/>
    </row>
    <row r="45" spans="1:22" s="8" customFormat="1" ht="15" customHeight="1" outlineLevel="1" x14ac:dyDescent="0.25">
      <c r="A45" s="10"/>
      <c r="B45" s="14"/>
      <c r="C45" s="9" t="s">
        <v>98</v>
      </c>
      <c r="D45" s="45">
        <f t="shared" si="21"/>
        <v>531.52084000000002</v>
      </c>
      <c r="E45" s="43">
        <f t="shared" si="21"/>
        <v>315.85195000000004</v>
      </c>
      <c r="F45" s="75">
        <f t="shared" si="17"/>
        <v>0.59424189275438388</v>
      </c>
      <c r="G45" s="45">
        <v>0.45474999999999999</v>
      </c>
      <c r="H45" s="43">
        <v>1.1827000000000001</v>
      </c>
      <c r="I45" s="75" t="str">
        <f t="shared" si="2"/>
        <v>св.200</v>
      </c>
      <c r="J45" s="45">
        <v>0</v>
      </c>
      <c r="K45" s="43"/>
      <c r="L45" s="75" t="str">
        <f t="shared" si="18"/>
        <v xml:space="preserve"> </v>
      </c>
      <c r="M45" s="45">
        <v>58.378399999999999</v>
      </c>
      <c r="N45" s="43">
        <v>51.616800000000005</v>
      </c>
      <c r="O45" s="75">
        <f t="shared" si="19"/>
        <v>0.88417633919394856</v>
      </c>
      <c r="P45" s="45">
        <v>472.68768999999998</v>
      </c>
      <c r="Q45" s="43">
        <v>263.05245000000002</v>
      </c>
      <c r="R45" s="75">
        <f t="shared" si="20"/>
        <v>0.55650370332258925</v>
      </c>
      <c r="S45" s="1"/>
      <c r="T45" s="1"/>
      <c r="U45" s="1"/>
      <c r="V45" s="1"/>
    </row>
    <row r="46" spans="1:22" s="8" customFormat="1" ht="15" customHeight="1" outlineLevel="1" x14ac:dyDescent="0.25">
      <c r="A46" s="10"/>
      <c r="B46" s="14"/>
      <c r="C46" s="9" t="s">
        <v>183</v>
      </c>
      <c r="D46" s="45">
        <f>(G46+J46+M46+P46)</f>
        <v>331.37906000000004</v>
      </c>
      <c r="E46" s="43">
        <f>(H46+K46+N46+Q46)</f>
        <v>252.91826</v>
      </c>
      <c r="F46" s="75">
        <f t="shared" si="17"/>
        <v>0.76322945692464683</v>
      </c>
      <c r="G46" s="45">
        <v>1.6300000000000002E-2</v>
      </c>
      <c r="H46" s="43">
        <v>1.6300000000000002E-2</v>
      </c>
      <c r="I46" s="75">
        <f t="shared" si="2"/>
        <v>1</v>
      </c>
      <c r="J46" s="45">
        <v>0</v>
      </c>
      <c r="K46" s="43"/>
      <c r="L46" s="75" t="str">
        <f t="shared" si="18"/>
        <v xml:space="preserve"> </v>
      </c>
      <c r="M46" s="45">
        <v>56.663449999999997</v>
      </c>
      <c r="N46" s="43">
        <v>49.033739999999995</v>
      </c>
      <c r="O46" s="75">
        <f t="shared" si="19"/>
        <v>0.86535041547946689</v>
      </c>
      <c r="P46" s="45">
        <v>274.69931000000003</v>
      </c>
      <c r="Q46" s="43">
        <v>203.86822000000001</v>
      </c>
      <c r="R46" s="75">
        <f t="shared" si="20"/>
        <v>0.7421504626276636</v>
      </c>
      <c r="S46" s="1"/>
      <c r="T46" s="1"/>
      <c r="U46" s="1"/>
      <c r="V46" s="1"/>
    </row>
    <row r="47" spans="1:22" ht="27" customHeight="1" x14ac:dyDescent="0.25">
      <c r="A47" s="11">
        <v>7</v>
      </c>
      <c r="B47" s="15"/>
      <c r="C47" s="68" t="s">
        <v>151</v>
      </c>
      <c r="D47" s="83">
        <f>SUM(D48:D54)</f>
        <v>4581.2515299999995</v>
      </c>
      <c r="E47" s="41">
        <f>SUM(E48:E54)</f>
        <v>3704.4854999999993</v>
      </c>
      <c r="F47" s="50">
        <f t="shared" si="17"/>
        <v>0.80861866582558062</v>
      </c>
      <c r="G47" s="83">
        <f>SUM(G48:G54)</f>
        <v>336.21601000000004</v>
      </c>
      <c r="H47" s="41">
        <f>SUM(H48:H54)</f>
        <v>418.28602000000001</v>
      </c>
      <c r="I47" s="50">
        <f t="shared" si="2"/>
        <v>1.2440990540575387</v>
      </c>
      <c r="J47" s="83">
        <f>SUM(J48:J54)</f>
        <v>1.8849</v>
      </c>
      <c r="K47" s="41">
        <f>SUM(K48:K54)</f>
        <v>1.9516100000000001</v>
      </c>
      <c r="L47" s="50">
        <f t="shared" si="18"/>
        <v>1.0353917979733673</v>
      </c>
      <c r="M47" s="83">
        <f>SUM(M48:M54)</f>
        <v>1144.8250399999999</v>
      </c>
      <c r="N47" s="41">
        <f>SUM(N48:N54)</f>
        <v>718.68448000000012</v>
      </c>
      <c r="O47" s="50">
        <f t="shared" si="19"/>
        <v>0.62776796007187274</v>
      </c>
      <c r="P47" s="83">
        <f>SUM(P48:P54)</f>
        <v>3098.3255800000002</v>
      </c>
      <c r="Q47" s="41">
        <f>SUM(Q48:Q54)</f>
        <v>2565.5633899999998</v>
      </c>
      <c r="R47" s="50">
        <f t="shared" si="20"/>
        <v>0.82804835184557968</v>
      </c>
      <c r="S47" s="1"/>
      <c r="T47" s="1"/>
      <c r="U47" s="1"/>
      <c r="V47" s="1"/>
    </row>
    <row r="48" spans="1:22" s="8" customFormat="1" ht="15" customHeight="1" outlineLevel="1" x14ac:dyDescent="0.25">
      <c r="A48" s="10"/>
      <c r="B48" s="14"/>
      <c r="C48" s="9" t="s">
        <v>150</v>
      </c>
      <c r="D48" s="45">
        <f t="shared" ref="D48:E54" si="22">(G48+J48+M48+P48)</f>
        <v>1679.6429599999999</v>
      </c>
      <c r="E48" s="43">
        <f t="shared" si="22"/>
        <v>1258.7755099999999</v>
      </c>
      <c r="F48" s="75">
        <f t="shared" si="17"/>
        <v>0.74943040871019395</v>
      </c>
      <c r="G48" s="45">
        <v>318.71568000000002</v>
      </c>
      <c r="H48" s="43">
        <v>378.72965999999997</v>
      </c>
      <c r="I48" s="75">
        <f t="shared" ref="I48:I54" si="23">IF(G48=0," ",IF(H48/G48*100&gt;200,"св.200",H48/G48))</f>
        <v>1.1882994272512728</v>
      </c>
      <c r="J48" s="45">
        <v>0</v>
      </c>
      <c r="K48" s="43"/>
      <c r="L48" s="75" t="str">
        <f t="shared" si="18"/>
        <v xml:space="preserve"> </v>
      </c>
      <c r="M48" s="45">
        <v>710.00771999999995</v>
      </c>
      <c r="N48" s="43">
        <v>436.64532000000003</v>
      </c>
      <c r="O48" s="75">
        <f t="shared" si="19"/>
        <v>0.61498672155283052</v>
      </c>
      <c r="P48" s="45">
        <v>650.91956000000005</v>
      </c>
      <c r="Q48" s="43">
        <v>443.40053</v>
      </c>
      <c r="R48" s="75">
        <f t="shared" si="20"/>
        <v>0.68119097542559637</v>
      </c>
      <c r="S48" s="1"/>
      <c r="T48" s="1"/>
      <c r="U48" s="1"/>
      <c r="V48" s="1"/>
    </row>
    <row r="49" spans="1:22" s="8" customFormat="1" ht="15" customHeight="1" outlineLevel="1" x14ac:dyDescent="0.25">
      <c r="A49" s="10"/>
      <c r="B49" s="14"/>
      <c r="C49" s="9" t="s">
        <v>97</v>
      </c>
      <c r="D49" s="45">
        <f t="shared" si="22"/>
        <v>530.40742</v>
      </c>
      <c r="E49" s="43">
        <f t="shared" si="22"/>
        <v>171.16673</v>
      </c>
      <c r="F49" s="75">
        <f t="shared" si="17"/>
        <v>0.32270802320223951</v>
      </c>
      <c r="G49" s="45">
        <v>0.30487999999999998</v>
      </c>
      <c r="H49" s="43">
        <v>0.98565000000000003</v>
      </c>
      <c r="I49" s="75" t="str">
        <f>IF(G49=0," ",IF(H49/G49*100&gt;200,"св.200",H49/G49))</f>
        <v>св.200</v>
      </c>
      <c r="J49" s="45">
        <v>0</v>
      </c>
      <c r="K49" s="43"/>
      <c r="L49" s="75" t="str">
        <f t="shared" si="18"/>
        <v xml:space="preserve"> </v>
      </c>
      <c r="M49" s="45">
        <v>36.562640000000002</v>
      </c>
      <c r="N49" s="43">
        <v>27.306639999999998</v>
      </c>
      <c r="O49" s="75">
        <f t="shared" si="19"/>
        <v>0.746845413788501</v>
      </c>
      <c r="P49" s="45">
        <v>493.53990000000005</v>
      </c>
      <c r="Q49" s="43">
        <v>142.87443999999999</v>
      </c>
      <c r="R49" s="75">
        <f t="shared" si="20"/>
        <v>0.28948913755503858</v>
      </c>
      <c r="S49" s="1"/>
      <c r="T49" s="1"/>
      <c r="U49" s="1"/>
      <c r="V49" s="1"/>
    </row>
    <row r="50" spans="1:22" s="8" customFormat="1" ht="15" customHeight="1" outlineLevel="1" x14ac:dyDescent="0.25">
      <c r="A50" s="10"/>
      <c r="B50" s="14"/>
      <c r="C50" s="9" t="s">
        <v>96</v>
      </c>
      <c r="D50" s="45">
        <f t="shared" si="22"/>
        <v>769.75020999999992</v>
      </c>
      <c r="E50" s="43">
        <f t="shared" si="22"/>
        <v>494.46292</v>
      </c>
      <c r="F50" s="75">
        <f t="shared" si="17"/>
        <v>0.64236802221853251</v>
      </c>
      <c r="G50" s="45">
        <v>0.31310000000000004</v>
      </c>
      <c r="H50" s="43">
        <v>0.31310000000000004</v>
      </c>
      <c r="I50" s="75">
        <f t="shared" si="23"/>
        <v>1</v>
      </c>
      <c r="J50" s="45">
        <v>3.3E-3</v>
      </c>
      <c r="K50" s="43">
        <v>0.44320999999999999</v>
      </c>
      <c r="L50" s="75" t="str">
        <f t="shared" si="18"/>
        <v>св.200</v>
      </c>
      <c r="M50" s="45">
        <v>151.61535000000001</v>
      </c>
      <c r="N50" s="43">
        <v>113.01756</v>
      </c>
      <c r="O50" s="75">
        <f t="shared" si="19"/>
        <v>0.74542294035531365</v>
      </c>
      <c r="P50" s="45">
        <v>617.81845999999996</v>
      </c>
      <c r="Q50" s="43">
        <v>380.68905000000001</v>
      </c>
      <c r="R50" s="75">
        <f t="shared" si="20"/>
        <v>0.61618270519142471</v>
      </c>
      <c r="S50" s="1"/>
      <c r="T50" s="1"/>
      <c r="U50" s="1"/>
      <c r="V50" s="1"/>
    </row>
    <row r="51" spans="1:22" s="8" customFormat="1" ht="15" customHeight="1" outlineLevel="1" x14ac:dyDescent="0.25">
      <c r="A51" s="10"/>
      <c r="B51" s="14"/>
      <c r="C51" s="9" t="s">
        <v>95</v>
      </c>
      <c r="D51" s="45">
        <f t="shared" si="22"/>
        <v>124.3683</v>
      </c>
      <c r="E51" s="43">
        <f t="shared" si="22"/>
        <v>108.62582999999999</v>
      </c>
      <c r="F51" s="75">
        <f t="shared" si="17"/>
        <v>0.87342055813257868</v>
      </c>
      <c r="G51" s="45">
        <v>0</v>
      </c>
      <c r="H51" s="43"/>
      <c r="I51" s="75" t="str">
        <f t="shared" si="23"/>
        <v xml:space="preserve"> </v>
      </c>
      <c r="J51" s="45">
        <v>0</v>
      </c>
      <c r="K51" s="43"/>
      <c r="L51" s="75"/>
      <c r="M51" s="45">
        <v>47.729440000000004</v>
      </c>
      <c r="N51" s="43">
        <v>45.778489999999998</v>
      </c>
      <c r="O51" s="75">
        <f t="shared" si="19"/>
        <v>0.95912480850393367</v>
      </c>
      <c r="P51" s="45">
        <v>76.638859999999994</v>
      </c>
      <c r="Q51" s="43">
        <v>62.847339999999996</v>
      </c>
      <c r="R51" s="75">
        <f t="shared" si="20"/>
        <v>0.82004533992285378</v>
      </c>
      <c r="S51" s="1"/>
      <c r="T51" s="1"/>
      <c r="U51" s="1"/>
      <c r="V51" s="1"/>
    </row>
    <row r="52" spans="1:22" s="8" customFormat="1" ht="15" customHeight="1" outlineLevel="1" x14ac:dyDescent="0.25">
      <c r="A52" s="10"/>
      <c r="B52" s="14"/>
      <c r="C52" s="9" t="s">
        <v>94</v>
      </c>
      <c r="D52" s="45">
        <f t="shared" si="22"/>
        <v>201.59815000000003</v>
      </c>
      <c r="E52" s="43">
        <f t="shared" si="22"/>
        <v>149.19832</v>
      </c>
      <c r="F52" s="75">
        <f t="shared" si="17"/>
        <v>0.74007782313478554</v>
      </c>
      <c r="G52" s="45">
        <v>11.906549999999999</v>
      </c>
      <c r="H52" s="43">
        <v>15.43159</v>
      </c>
      <c r="I52" s="75">
        <f t="shared" si="23"/>
        <v>1.2960588919544285</v>
      </c>
      <c r="J52" s="45">
        <v>0</v>
      </c>
      <c r="K52" s="43"/>
      <c r="L52" s="75" t="str">
        <f t="shared" si="18"/>
        <v xml:space="preserve"> </v>
      </c>
      <c r="M52" s="45">
        <v>61.100749999999998</v>
      </c>
      <c r="N52" s="43">
        <v>34.42409</v>
      </c>
      <c r="O52" s="75">
        <f t="shared" si="19"/>
        <v>0.56339881261686642</v>
      </c>
      <c r="P52" s="45">
        <v>128.59085000000002</v>
      </c>
      <c r="Q52" s="43">
        <v>99.342640000000003</v>
      </c>
      <c r="R52" s="75">
        <f t="shared" si="20"/>
        <v>0.77254828006813847</v>
      </c>
      <c r="S52" s="1"/>
      <c r="T52" s="1"/>
      <c r="U52" s="1"/>
      <c r="V52" s="1"/>
    </row>
    <row r="53" spans="1:22" s="8" customFormat="1" ht="15" customHeight="1" outlineLevel="1" x14ac:dyDescent="0.25">
      <c r="A53" s="10"/>
      <c r="B53" s="14"/>
      <c r="C53" s="9" t="s">
        <v>93</v>
      </c>
      <c r="D53" s="45">
        <f t="shared" si="22"/>
        <v>1166.6498900000001</v>
      </c>
      <c r="E53" s="43">
        <f t="shared" si="22"/>
        <v>1442.3122299999998</v>
      </c>
      <c r="F53" s="75">
        <f t="shared" si="17"/>
        <v>1.2362854034983877</v>
      </c>
      <c r="G53" s="45">
        <v>4.9758000000000004</v>
      </c>
      <c r="H53" s="43">
        <v>22.82602</v>
      </c>
      <c r="I53" s="75" t="str">
        <f t="shared" si="23"/>
        <v>св.200</v>
      </c>
      <c r="J53" s="45">
        <v>0.38160000000000005</v>
      </c>
      <c r="K53" s="43"/>
      <c r="L53" s="75">
        <f t="shared" si="18"/>
        <v>0</v>
      </c>
      <c r="M53" s="45">
        <v>128.41058000000001</v>
      </c>
      <c r="N53" s="43">
        <v>54.040819999999997</v>
      </c>
      <c r="O53" s="75">
        <f t="shared" si="19"/>
        <v>0.42084398341631968</v>
      </c>
      <c r="P53" s="45">
        <v>1032.8819100000001</v>
      </c>
      <c r="Q53" s="43">
        <v>1365.4453899999999</v>
      </c>
      <c r="R53" s="75">
        <f t="shared" si="20"/>
        <v>1.3219762847816743</v>
      </c>
      <c r="S53" s="1"/>
      <c r="T53" s="1"/>
      <c r="U53" s="1"/>
      <c r="V53" s="1"/>
    </row>
    <row r="54" spans="1:22" s="8" customFormat="1" ht="15" customHeight="1" outlineLevel="1" x14ac:dyDescent="0.25">
      <c r="A54" s="10"/>
      <c r="B54" s="14"/>
      <c r="C54" s="9" t="s">
        <v>92</v>
      </c>
      <c r="D54" s="45">
        <f t="shared" si="22"/>
        <v>108.83459999999999</v>
      </c>
      <c r="E54" s="43">
        <f t="shared" si="22"/>
        <v>79.943960000000004</v>
      </c>
      <c r="F54" s="75">
        <f t="shared" si="17"/>
        <v>0.73454544786308773</v>
      </c>
      <c r="G54" s="45">
        <v>0</v>
      </c>
      <c r="H54" s="43"/>
      <c r="I54" s="75" t="str">
        <f t="shared" si="23"/>
        <v xml:space="preserve"> </v>
      </c>
      <c r="J54" s="45">
        <v>1.5</v>
      </c>
      <c r="K54" s="43">
        <v>1.5084000000000002</v>
      </c>
      <c r="L54" s="75">
        <f t="shared" si="18"/>
        <v>1.0056</v>
      </c>
      <c r="M54" s="45">
        <v>9.3985599999999998</v>
      </c>
      <c r="N54" s="43">
        <v>7.4715600000000002</v>
      </c>
      <c r="O54" s="75">
        <f t="shared" si="19"/>
        <v>0.79496859093307914</v>
      </c>
      <c r="P54" s="45">
        <v>97.936039999999991</v>
      </c>
      <c r="Q54" s="43">
        <v>70.963999999999999</v>
      </c>
      <c r="R54" s="75">
        <f t="shared" si="20"/>
        <v>0.72459535835837352</v>
      </c>
      <c r="S54" s="1"/>
      <c r="T54" s="1"/>
      <c r="U54" s="1"/>
      <c r="V54" s="1"/>
    </row>
    <row r="55" spans="1:22" ht="33" customHeight="1" x14ac:dyDescent="0.25">
      <c r="A55" s="11">
        <v>8</v>
      </c>
      <c r="B55" s="15"/>
      <c r="C55" s="68" t="s">
        <v>162</v>
      </c>
      <c r="D55" s="83">
        <f>SUM(D56:D61)</f>
        <v>7959.2393599999996</v>
      </c>
      <c r="E55" s="41">
        <f>SUM(E56:E61)</f>
        <v>5985.2352099999998</v>
      </c>
      <c r="F55" s="50">
        <f t="shared" si="17"/>
        <v>0.75198582920868462</v>
      </c>
      <c r="G55" s="83">
        <f>SUM(G56:G61)</f>
        <v>510.44707</v>
      </c>
      <c r="H55" s="41">
        <f>SUM(H56:H61)</f>
        <v>871.92642000000001</v>
      </c>
      <c r="I55" s="50">
        <f t="shared" ref="I55:I77" si="24">IF(G55=0," ",IF(H55/G55*100&gt;200,"св.200",H55/G55))</f>
        <v>1.7081622586255614</v>
      </c>
      <c r="J55" s="83">
        <f>SUM(J56:J61)</f>
        <v>0</v>
      </c>
      <c r="K55" s="41">
        <f>SUM(K56:K61)</f>
        <v>0</v>
      </c>
      <c r="L55" s="50" t="str">
        <f t="shared" si="18"/>
        <v xml:space="preserve"> </v>
      </c>
      <c r="M55" s="83">
        <f>SUM(M56:M61)</f>
        <v>1636.5747399999998</v>
      </c>
      <c r="N55" s="41">
        <f>SUM(N56:N61)</f>
        <v>957.49445000000014</v>
      </c>
      <c r="O55" s="50">
        <f t="shared" si="19"/>
        <v>0.58506001992918466</v>
      </c>
      <c r="P55" s="83">
        <f>SUM(P56:P61)</f>
        <v>5812.2175499999994</v>
      </c>
      <c r="Q55" s="41">
        <f>SUM(Q56:Q61)</f>
        <v>4155.8143399999999</v>
      </c>
      <c r="R55" s="50">
        <f t="shared" si="20"/>
        <v>0.71501355622863783</v>
      </c>
      <c r="S55" s="1"/>
      <c r="T55" s="1"/>
      <c r="U55" s="1"/>
      <c r="V55" s="1"/>
    </row>
    <row r="56" spans="1:22" s="8" customFormat="1" ht="15" customHeight="1" outlineLevel="1" x14ac:dyDescent="0.25">
      <c r="A56" s="10"/>
      <c r="B56" s="14"/>
      <c r="C56" s="9" t="s">
        <v>168</v>
      </c>
      <c r="D56" s="45">
        <f>(G56+J56+M56+P56)</f>
        <v>2899.6905500000003</v>
      </c>
      <c r="E56" s="43">
        <f>(H56+K56+N56+Q56)</f>
        <v>3641.5433899999998</v>
      </c>
      <c r="F56" s="75">
        <f t="shared" si="17"/>
        <v>1.2558386238835035</v>
      </c>
      <c r="G56" s="45">
        <v>454.76492999999999</v>
      </c>
      <c r="H56" s="43">
        <v>822.25743</v>
      </c>
      <c r="I56" s="75">
        <f t="shared" si="24"/>
        <v>1.8080933153750445</v>
      </c>
      <c r="J56" s="45">
        <v>0</v>
      </c>
      <c r="K56" s="43"/>
      <c r="L56" s="75" t="str">
        <f>IF(K56=0," ",IF(K56/J56*100&gt;200,"св.200",K56/J56))</f>
        <v xml:space="preserve"> </v>
      </c>
      <c r="M56" s="45">
        <v>795.04736000000003</v>
      </c>
      <c r="N56" s="43">
        <v>435.61525</v>
      </c>
      <c r="O56" s="75">
        <f t="shared" si="19"/>
        <v>0.54791107035434972</v>
      </c>
      <c r="P56" s="45">
        <v>1649.87826</v>
      </c>
      <c r="Q56" s="43">
        <v>2383.6707099999999</v>
      </c>
      <c r="R56" s="75">
        <f t="shared" si="20"/>
        <v>1.4447555118400068</v>
      </c>
      <c r="S56" s="1"/>
      <c r="T56" s="1"/>
      <c r="U56" s="1"/>
      <c r="V56" s="1"/>
    </row>
    <row r="57" spans="1:22" s="8" customFormat="1" ht="15" customHeight="1" outlineLevel="1" x14ac:dyDescent="0.25">
      <c r="A57" s="10"/>
      <c r="B57" s="14"/>
      <c r="C57" s="9" t="s">
        <v>91</v>
      </c>
      <c r="D57" s="45">
        <f t="shared" ref="D57:E61" si="25">(G57+J57+M57+P57)</f>
        <v>346.3725</v>
      </c>
      <c r="E57" s="43">
        <f t="shared" si="25"/>
        <v>226.62964000000002</v>
      </c>
      <c r="F57" s="75">
        <f t="shared" si="17"/>
        <v>0.65429455282968485</v>
      </c>
      <c r="G57" s="45">
        <v>4.1699799999999998</v>
      </c>
      <c r="H57" s="43">
        <v>4.19292</v>
      </c>
      <c r="I57" s="75">
        <f t="shared" si="24"/>
        <v>1.0055012254255415</v>
      </c>
      <c r="J57" s="45">
        <v>0</v>
      </c>
      <c r="K57" s="43"/>
      <c r="L57" s="75" t="str">
        <f t="shared" si="18"/>
        <v xml:space="preserve"> </v>
      </c>
      <c r="M57" s="45">
        <v>51.912019999999998</v>
      </c>
      <c r="N57" s="43">
        <v>39.382680000000001</v>
      </c>
      <c r="O57" s="75">
        <f t="shared" si="19"/>
        <v>0.75864279602296347</v>
      </c>
      <c r="P57" s="45">
        <v>290.29050000000001</v>
      </c>
      <c r="Q57" s="43">
        <v>183.05404000000001</v>
      </c>
      <c r="R57" s="75">
        <f t="shared" si="20"/>
        <v>0.63058915121232006</v>
      </c>
      <c r="S57" s="1"/>
      <c r="T57" s="1"/>
      <c r="U57" s="1"/>
      <c r="V57" s="1"/>
    </row>
    <row r="58" spans="1:22" s="8" customFormat="1" ht="15" customHeight="1" outlineLevel="1" x14ac:dyDescent="0.25">
      <c r="A58" s="10"/>
      <c r="B58" s="14"/>
      <c r="C58" s="9" t="s">
        <v>90</v>
      </c>
      <c r="D58" s="45">
        <f t="shared" si="25"/>
        <v>734.95672999999988</v>
      </c>
      <c r="E58" s="43">
        <f t="shared" si="25"/>
        <v>492.40350999999998</v>
      </c>
      <c r="F58" s="75">
        <f t="shared" si="17"/>
        <v>0.66997619029898547</v>
      </c>
      <c r="G58" s="45">
        <v>4.5788500000000001</v>
      </c>
      <c r="H58" s="43">
        <v>8.1147500000000008</v>
      </c>
      <c r="I58" s="75">
        <f t="shared" si="24"/>
        <v>1.7722244668421112</v>
      </c>
      <c r="J58" s="45">
        <v>0</v>
      </c>
      <c r="K58" s="43"/>
      <c r="L58" s="75" t="str">
        <f t="shared" si="18"/>
        <v xml:space="preserve"> </v>
      </c>
      <c r="M58" s="45">
        <v>95.994929999999997</v>
      </c>
      <c r="N58" s="43">
        <v>75.240539999999996</v>
      </c>
      <c r="O58" s="75">
        <f t="shared" si="19"/>
        <v>0.78379701928008072</v>
      </c>
      <c r="P58" s="45">
        <v>634.38294999999994</v>
      </c>
      <c r="Q58" s="43">
        <v>409.04821999999996</v>
      </c>
      <c r="R58" s="75">
        <f t="shared" si="20"/>
        <v>0.64479699525341905</v>
      </c>
      <c r="S58" s="1"/>
      <c r="T58" s="1"/>
      <c r="U58" s="1"/>
      <c r="V58" s="1"/>
    </row>
    <row r="59" spans="1:22" s="8" customFormat="1" ht="15" customHeight="1" outlineLevel="1" x14ac:dyDescent="0.25">
      <c r="A59" s="10"/>
      <c r="B59" s="14"/>
      <c r="C59" s="9" t="s">
        <v>89</v>
      </c>
      <c r="D59" s="45">
        <f t="shared" si="25"/>
        <v>338.21134999999998</v>
      </c>
      <c r="E59" s="43">
        <f t="shared" si="25"/>
        <v>164.44694000000001</v>
      </c>
      <c r="F59" s="75">
        <f t="shared" si="17"/>
        <v>0.4862253735718805</v>
      </c>
      <c r="G59" s="45">
        <v>0.68679999999999997</v>
      </c>
      <c r="H59" s="43">
        <v>3.6499999999999998E-2</v>
      </c>
      <c r="I59" s="75">
        <f t="shared" si="24"/>
        <v>5.3145020384391381E-2</v>
      </c>
      <c r="J59" s="45">
        <v>0</v>
      </c>
      <c r="K59" s="43"/>
      <c r="L59" s="75" t="str">
        <f t="shared" si="18"/>
        <v xml:space="preserve"> </v>
      </c>
      <c r="M59" s="45">
        <v>174.73585999999997</v>
      </c>
      <c r="N59" s="43">
        <v>94.80753</v>
      </c>
      <c r="O59" s="75">
        <f t="shared" si="19"/>
        <v>0.54257626339550458</v>
      </c>
      <c r="P59" s="45">
        <v>162.78869</v>
      </c>
      <c r="Q59" s="43">
        <v>69.602910000000008</v>
      </c>
      <c r="R59" s="75">
        <f t="shared" si="20"/>
        <v>0.42756600596761363</v>
      </c>
      <c r="S59" s="1"/>
      <c r="T59" s="1"/>
      <c r="U59" s="1"/>
      <c r="V59" s="1"/>
    </row>
    <row r="60" spans="1:22" s="8" customFormat="1" ht="15" customHeight="1" outlineLevel="1" x14ac:dyDescent="0.25">
      <c r="A60" s="10"/>
      <c r="B60" s="14"/>
      <c r="C60" s="9" t="s">
        <v>88</v>
      </c>
      <c r="D60" s="45">
        <f t="shared" si="25"/>
        <v>2517.8810199999998</v>
      </c>
      <c r="E60" s="43">
        <f t="shared" si="25"/>
        <v>764.71910000000003</v>
      </c>
      <c r="F60" s="75">
        <f t="shared" si="17"/>
        <v>0.30371534394425043</v>
      </c>
      <c r="G60" s="45">
        <v>18.026619999999998</v>
      </c>
      <c r="H60" s="43">
        <v>6.0777099999999997</v>
      </c>
      <c r="I60" s="75">
        <f t="shared" si="24"/>
        <v>0.33715194528979925</v>
      </c>
      <c r="J60" s="45">
        <v>0</v>
      </c>
      <c r="K60" s="43"/>
      <c r="L60" s="75" t="str">
        <f t="shared" si="18"/>
        <v xml:space="preserve"> </v>
      </c>
      <c r="M60" s="45">
        <v>252.13771</v>
      </c>
      <c r="N60" s="43">
        <v>145.38106999999999</v>
      </c>
      <c r="O60" s="75">
        <f t="shared" si="19"/>
        <v>0.57659391766507273</v>
      </c>
      <c r="P60" s="45">
        <v>2247.7166899999997</v>
      </c>
      <c r="Q60" s="43">
        <v>613.26031999999998</v>
      </c>
      <c r="R60" s="75">
        <f t="shared" si="20"/>
        <v>0.27283701844114527</v>
      </c>
      <c r="S60" s="1"/>
      <c r="T60" s="1"/>
      <c r="U60" s="1"/>
      <c r="V60" s="1"/>
    </row>
    <row r="61" spans="1:22" s="8" customFormat="1" ht="15" customHeight="1" outlineLevel="1" x14ac:dyDescent="0.25">
      <c r="A61" s="10"/>
      <c r="B61" s="14"/>
      <c r="C61" s="9" t="s">
        <v>87</v>
      </c>
      <c r="D61" s="45">
        <f t="shared" si="25"/>
        <v>1122.1272099999999</v>
      </c>
      <c r="E61" s="43">
        <f t="shared" si="25"/>
        <v>695.49263000000008</v>
      </c>
      <c r="F61" s="75">
        <f t="shared" si="17"/>
        <v>0.61979838275198773</v>
      </c>
      <c r="G61" s="45">
        <v>28.219889999999999</v>
      </c>
      <c r="H61" s="43">
        <v>31.247109999999999</v>
      </c>
      <c r="I61" s="75">
        <f t="shared" si="24"/>
        <v>1.1072725655557127</v>
      </c>
      <c r="J61" s="45">
        <v>0</v>
      </c>
      <c r="K61" s="43"/>
      <c r="L61" s="75" t="str">
        <f t="shared" si="18"/>
        <v xml:space="preserve"> </v>
      </c>
      <c r="M61" s="45">
        <v>266.74685999999997</v>
      </c>
      <c r="N61" s="43">
        <v>167.06738000000001</v>
      </c>
      <c r="O61" s="75">
        <f t="shared" si="19"/>
        <v>0.62631432662412612</v>
      </c>
      <c r="P61" s="45">
        <v>827.16045999999994</v>
      </c>
      <c r="Q61" s="43">
        <v>497.17814000000004</v>
      </c>
      <c r="R61" s="75">
        <f t="shared" si="20"/>
        <v>0.60106613413315246</v>
      </c>
      <c r="S61" s="1"/>
      <c r="T61" s="1"/>
      <c r="U61" s="1"/>
      <c r="V61" s="1"/>
    </row>
    <row r="62" spans="1:22" ht="30" customHeight="1" x14ac:dyDescent="0.25">
      <c r="A62" s="11">
        <v>9</v>
      </c>
      <c r="B62" s="15"/>
      <c r="C62" s="68" t="s">
        <v>149</v>
      </c>
      <c r="D62" s="83">
        <f>SUM(D63:D64,D65:D66,D67)</f>
        <v>5655.4221099999995</v>
      </c>
      <c r="E62" s="41">
        <f>SUM(E63:E64,E65:E66,E67)</f>
        <v>4846.5552199999993</v>
      </c>
      <c r="F62" s="50">
        <f t="shared" si="17"/>
        <v>0.85697497476452733</v>
      </c>
      <c r="G62" s="83">
        <f>SUM(G63:G64,G65:G66,G67)</f>
        <v>292.59947999999997</v>
      </c>
      <c r="H62" s="41">
        <f>SUM(H63:H64,H65:H66,H67)</f>
        <v>1018.40085</v>
      </c>
      <c r="I62" s="50" t="str">
        <f t="shared" si="24"/>
        <v>св.200</v>
      </c>
      <c r="J62" s="83">
        <f>SUM(J63:J64,J65:J66,J67)</f>
        <v>1.379</v>
      </c>
      <c r="K62" s="41">
        <f>SUM(K63:K64,K65:K66,K67)</f>
        <v>1.1180000000000001</v>
      </c>
      <c r="L62" s="50">
        <f t="shared" si="18"/>
        <v>0.81073241479332858</v>
      </c>
      <c r="M62" s="83">
        <f>SUM(M63:M64,M65:M66,M67)</f>
        <v>1578.8873900000001</v>
      </c>
      <c r="N62" s="41">
        <f>SUM(N63:N64,N65:N66,N67)</f>
        <v>1068.6022399999999</v>
      </c>
      <c r="O62" s="50">
        <f t="shared" si="19"/>
        <v>0.6768071280878365</v>
      </c>
      <c r="P62" s="83">
        <f>SUM(P63:P64,P65:P66,P67)</f>
        <v>3782.5562399999999</v>
      </c>
      <c r="Q62" s="41">
        <f>SUM(Q63:Q64,Q65:Q66,Q67)</f>
        <v>2758.4341300000001</v>
      </c>
      <c r="R62" s="50">
        <f t="shared" si="20"/>
        <v>0.72925131973715218</v>
      </c>
      <c r="S62" s="1"/>
      <c r="T62" s="1"/>
      <c r="U62" s="1"/>
      <c r="V62" s="1"/>
    </row>
    <row r="63" spans="1:22" s="8" customFormat="1" ht="15" customHeight="1" outlineLevel="1" x14ac:dyDescent="0.25">
      <c r="A63" s="10"/>
      <c r="B63" s="14"/>
      <c r="C63" s="9" t="s">
        <v>163</v>
      </c>
      <c r="D63" s="45">
        <f t="shared" ref="D63:E94" si="26">(G63+J63+M63+P63)</f>
        <v>1097.94796</v>
      </c>
      <c r="E63" s="43">
        <f t="shared" si="26"/>
        <v>1811.0140200000001</v>
      </c>
      <c r="F63" s="75">
        <f t="shared" ref="F63:F64" si="27">IF(E63=0," ",IF(E63/D63*100&gt;200,"св.200",E63/D63))</f>
        <v>1.6494534221822317</v>
      </c>
      <c r="G63" s="45">
        <v>203.69574</v>
      </c>
      <c r="H63" s="43">
        <v>907.19632999999999</v>
      </c>
      <c r="I63" s="75" t="str">
        <f t="shared" si="24"/>
        <v>св.200</v>
      </c>
      <c r="J63" s="45">
        <v>1.1000000000000001</v>
      </c>
      <c r="K63" s="43">
        <v>1.1000000000000001</v>
      </c>
      <c r="L63" s="75">
        <f t="shared" si="18"/>
        <v>1</v>
      </c>
      <c r="M63" s="45">
        <v>455.62358</v>
      </c>
      <c r="N63" s="43">
        <v>353.72877</v>
      </c>
      <c r="O63" s="75">
        <f t="shared" si="19"/>
        <v>0.77636185993709983</v>
      </c>
      <c r="P63" s="45">
        <v>437.52864</v>
      </c>
      <c r="Q63" s="43">
        <v>548.98892000000001</v>
      </c>
      <c r="R63" s="75">
        <f t="shared" ref="R63:R64" si="28">IF(Q63=0," ",IF(Q63/P63*100&gt;200,"св.200",Q63/P63))</f>
        <v>1.2547496776439595</v>
      </c>
      <c r="S63" s="1"/>
      <c r="T63" s="1"/>
      <c r="U63" s="1"/>
      <c r="V63" s="1"/>
    </row>
    <row r="64" spans="1:22" s="27" customFormat="1" ht="15" customHeight="1" outlineLevel="1" x14ac:dyDescent="0.25">
      <c r="A64" s="25"/>
      <c r="B64" s="26"/>
      <c r="C64" s="9" t="s">
        <v>86</v>
      </c>
      <c r="D64" s="45">
        <f>(G64+J64+M64+P64)</f>
        <v>2421.3688000000002</v>
      </c>
      <c r="E64" s="43">
        <f>(H64+K64+N64+Q64)</f>
        <v>1478.9337800000001</v>
      </c>
      <c r="F64" s="75">
        <f t="shared" si="27"/>
        <v>0.61078418950471314</v>
      </c>
      <c r="G64" s="45">
        <v>77.643179999999987</v>
      </c>
      <c r="H64" s="43">
        <v>95.515539999999987</v>
      </c>
      <c r="I64" s="75">
        <f t="shared" si="24"/>
        <v>1.2301858321619492</v>
      </c>
      <c r="J64" s="45">
        <v>0</v>
      </c>
      <c r="K64" s="43"/>
      <c r="L64" s="75" t="str">
        <f t="shared" si="18"/>
        <v xml:space="preserve"> </v>
      </c>
      <c r="M64" s="45">
        <v>391.19183000000004</v>
      </c>
      <c r="N64" s="43">
        <v>278.92680999999999</v>
      </c>
      <c r="O64" s="75">
        <f t="shared" si="19"/>
        <v>0.71301798404123107</v>
      </c>
      <c r="P64" s="45">
        <v>1952.53379</v>
      </c>
      <c r="Q64" s="43">
        <v>1104.49143</v>
      </c>
      <c r="R64" s="75">
        <f t="shared" si="28"/>
        <v>0.56567084045188276</v>
      </c>
      <c r="S64" s="2"/>
      <c r="T64" s="2"/>
      <c r="U64" s="2"/>
      <c r="V64" s="2"/>
    </row>
    <row r="65" spans="1:22" s="8" customFormat="1" ht="15" customHeight="1" outlineLevel="1" x14ac:dyDescent="0.25">
      <c r="A65" s="10"/>
      <c r="B65" s="14"/>
      <c r="C65" s="9" t="s">
        <v>85</v>
      </c>
      <c r="D65" s="45">
        <f t="shared" si="26"/>
        <v>813.86284999999998</v>
      </c>
      <c r="E65" s="43">
        <f t="shared" si="26"/>
        <v>768.75414000000001</v>
      </c>
      <c r="F65" s="75">
        <f t="shared" ref="F65:F67" si="29">IF(E65=0," ",IF(E65/D65*100&gt;200,"св.200",E65/D65))</f>
        <v>0.94457455577435434</v>
      </c>
      <c r="G65" s="45">
        <v>8.3887099999999997</v>
      </c>
      <c r="H65" s="43">
        <v>8.8587399999999992</v>
      </c>
      <c r="I65" s="75">
        <f t="shared" si="24"/>
        <v>1.0560312610639775</v>
      </c>
      <c r="J65" s="45">
        <v>0</v>
      </c>
      <c r="K65" s="43"/>
      <c r="L65" s="75" t="str">
        <f t="shared" si="18"/>
        <v xml:space="preserve"> </v>
      </c>
      <c r="M65" s="45">
        <v>206.10853</v>
      </c>
      <c r="N65" s="43">
        <v>211.86742000000001</v>
      </c>
      <c r="O65" s="75">
        <f t="shared" si="19"/>
        <v>1.0279410561028213</v>
      </c>
      <c r="P65" s="45">
        <v>599.36560999999995</v>
      </c>
      <c r="Q65" s="43">
        <v>548.02797999999996</v>
      </c>
      <c r="R65" s="75">
        <f t="shared" ref="R65:R67" si="30">IF(Q65=0," ",IF(Q65/P65*100&gt;200,"св.200",Q65/P65))</f>
        <v>0.91434672069356804</v>
      </c>
      <c r="S65" s="1"/>
      <c r="T65" s="1"/>
      <c r="U65" s="1"/>
      <c r="V65" s="1"/>
    </row>
    <row r="66" spans="1:22" s="27" customFormat="1" ht="15" customHeight="1" outlineLevel="1" x14ac:dyDescent="0.25">
      <c r="A66" s="25"/>
      <c r="B66" s="26"/>
      <c r="C66" s="9" t="s">
        <v>154</v>
      </c>
      <c r="D66" s="45">
        <f t="shared" si="26"/>
        <v>391.63372000000004</v>
      </c>
      <c r="E66" s="43">
        <f t="shared" si="26"/>
        <v>246.47858999999997</v>
      </c>
      <c r="F66" s="75">
        <f t="shared" si="29"/>
        <v>0.62935997952372424</v>
      </c>
      <c r="G66" s="45">
        <v>0.81859999999999999</v>
      </c>
      <c r="H66" s="43">
        <v>0.75130999999999992</v>
      </c>
      <c r="I66" s="75">
        <f t="shared" si="24"/>
        <v>0.91779868067432191</v>
      </c>
      <c r="J66" s="45">
        <v>0</v>
      </c>
      <c r="K66" s="43">
        <v>1.7999999999999999E-2</v>
      </c>
      <c r="L66" s="75" t="str">
        <f>IF(J66=0," ",IF(K66/J66*100&gt;200,"св.200",K66/J66))</f>
        <v xml:space="preserve"> </v>
      </c>
      <c r="M66" s="45">
        <v>131.88248000000002</v>
      </c>
      <c r="N66" s="43">
        <v>40.99248</v>
      </c>
      <c r="O66" s="75">
        <f t="shared" si="19"/>
        <v>0.31082582007860327</v>
      </c>
      <c r="P66" s="45">
        <v>258.93263999999999</v>
      </c>
      <c r="Q66" s="43">
        <v>204.71679999999998</v>
      </c>
      <c r="R66" s="75">
        <f t="shared" si="30"/>
        <v>0.79061797693794023</v>
      </c>
      <c r="S66" s="2"/>
      <c r="T66" s="2"/>
      <c r="U66" s="2"/>
      <c r="V66" s="2"/>
    </row>
    <row r="67" spans="1:22" s="27" customFormat="1" ht="15" customHeight="1" outlineLevel="1" x14ac:dyDescent="0.25">
      <c r="A67" s="25"/>
      <c r="B67" s="26"/>
      <c r="C67" s="9" t="s">
        <v>155</v>
      </c>
      <c r="D67" s="45">
        <f t="shared" si="26"/>
        <v>930.60878000000002</v>
      </c>
      <c r="E67" s="43">
        <f t="shared" si="26"/>
        <v>541.37468999999999</v>
      </c>
      <c r="F67" s="75">
        <f t="shared" si="29"/>
        <v>0.58174251268078514</v>
      </c>
      <c r="G67" s="45">
        <v>2.0532499999999998</v>
      </c>
      <c r="H67" s="43">
        <v>6.0789300000000006</v>
      </c>
      <c r="I67" s="75" t="str">
        <f t="shared" si="24"/>
        <v>св.200</v>
      </c>
      <c r="J67" s="45">
        <v>0.27900000000000003</v>
      </c>
      <c r="K67" s="43"/>
      <c r="L67" s="75" t="str">
        <f t="shared" ref="L67" si="31">IF(K67=0," ",IF(K67/J67*100&gt;200,"св.200",K67/J67))</f>
        <v xml:space="preserve"> </v>
      </c>
      <c r="M67" s="45">
        <v>394.08096999999998</v>
      </c>
      <c r="N67" s="43">
        <v>183.08676</v>
      </c>
      <c r="O67" s="75">
        <f t="shared" si="19"/>
        <v>0.46459173098360979</v>
      </c>
      <c r="P67" s="45">
        <v>534.19556</v>
      </c>
      <c r="Q67" s="43">
        <v>352.209</v>
      </c>
      <c r="R67" s="75">
        <f t="shared" si="30"/>
        <v>0.65932595920490245</v>
      </c>
      <c r="S67" s="2"/>
      <c r="T67" s="2"/>
      <c r="U67" s="2"/>
      <c r="V67" s="2"/>
    </row>
    <row r="68" spans="1:22" ht="33" customHeight="1" x14ac:dyDescent="0.25">
      <c r="A68" s="11">
        <v>10</v>
      </c>
      <c r="B68" s="15"/>
      <c r="C68" s="68" t="s">
        <v>84</v>
      </c>
      <c r="D68" s="83">
        <f>SUM(D69:D73)</f>
        <v>970.33524</v>
      </c>
      <c r="E68" s="41">
        <f>SUM(E69:E73)</f>
        <v>643.87696000000005</v>
      </c>
      <c r="F68" s="50">
        <f t="shared" ref="F68:F93" si="32">IF(D68=0," ",IF(E68/D68*100&gt;200,"св.200",E68/D68))</f>
        <v>0.66356134813778389</v>
      </c>
      <c r="G68" s="83">
        <f>SUM(G69:G73)</f>
        <v>38.209500000000006</v>
      </c>
      <c r="H68" s="41">
        <f>SUM(H69:H73)</f>
        <v>16.767530000000004</v>
      </c>
      <c r="I68" s="50">
        <f t="shared" si="24"/>
        <v>0.43883144244232458</v>
      </c>
      <c r="J68" s="83">
        <f>SUM(J69:J73)</f>
        <v>0.80306</v>
      </c>
      <c r="K68" s="41">
        <f>SUM(K69:K73)</f>
        <v>2.4230999999999998</v>
      </c>
      <c r="L68" s="50" t="str">
        <f t="shared" ref="L68:L93" si="33">IF(J68=0," ",IF(K68/J68*100&gt;200,"св.200",K68/J68))</f>
        <v>св.200</v>
      </c>
      <c r="M68" s="83">
        <f>SUM(M69:M73)</f>
        <v>159.32988999999998</v>
      </c>
      <c r="N68" s="41">
        <f>SUM(N69:N73)</f>
        <v>81.24960999999999</v>
      </c>
      <c r="O68" s="50">
        <f t="shared" ref="O68:O93" si="34">IF(M68=0," ",IF(N68/M68*100&gt;200,"св.200",N68/M68))</f>
        <v>0.50994581117202809</v>
      </c>
      <c r="P68" s="83">
        <f>SUM(P69:P73)</f>
        <v>771.99279000000001</v>
      </c>
      <c r="Q68" s="41">
        <f>SUM(Q69:Q73)</f>
        <v>543.43671999999992</v>
      </c>
      <c r="R68" s="50">
        <f t="shared" ref="R68:R93" si="35">IF(P68=0," ",IF(Q68/P68*100&gt;200,"св.200",Q68/P68))</f>
        <v>0.70394014949284689</v>
      </c>
      <c r="S68" s="1"/>
      <c r="T68" s="1"/>
      <c r="U68" s="1"/>
      <c r="V68" s="1"/>
    </row>
    <row r="69" spans="1:22" s="8" customFormat="1" ht="15" customHeight="1" outlineLevel="1" x14ac:dyDescent="0.25">
      <c r="A69" s="10"/>
      <c r="B69" s="14"/>
      <c r="C69" s="9" t="s">
        <v>83</v>
      </c>
      <c r="D69" s="45">
        <f t="shared" si="26"/>
        <v>219.28178</v>
      </c>
      <c r="E69" s="43">
        <f t="shared" si="26"/>
        <v>181.28014000000002</v>
      </c>
      <c r="F69" s="75">
        <f t="shared" si="32"/>
        <v>0.82669950964462269</v>
      </c>
      <c r="G69" s="45">
        <v>25.016400000000001</v>
      </c>
      <c r="H69" s="43">
        <v>14.804930000000001</v>
      </c>
      <c r="I69" s="75">
        <f t="shared" si="24"/>
        <v>0.59180897331350635</v>
      </c>
      <c r="J69" s="45">
        <v>0</v>
      </c>
      <c r="K69" s="43">
        <v>0.52349999999999997</v>
      </c>
      <c r="L69" s="75" t="str">
        <f t="shared" si="33"/>
        <v xml:space="preserve"> </v>
      </c>
      <c r="M69" s="45">
        <v>42.229459999999996</v>
      </c>
      <c r="N69" s="43">
        <v>32.537039999999998</v>
      </c>
      <c r="O69" s="75">
        <f t="shared" si="34"/>
        <v>0.77048202842281199</v>
      </c>
      <c r="P69" s="45">
        <v>152.03592</v>
      </c>
      <c r="Q69" s="43">
        <v>133.41467</v>
      </c>
      <c r="R69" s="75">
        <f t="shared" si="35"/>
        <v>0.87752072010351234</v>
      </c>
      <c r="S69" s="1"/>
      <c r="T69" s="1"/>
      <c r="U69" s="1"/>
      <c r="V69" s="1"/>
    </row>
    <row r="70" spans="1:22" s="8" customFormat="1" ht="15" customHeight="1" outlineLevel="1" x14ac:dyDescent="0.25">
      <c r="A70" s="10"/>
      <c r="B70" s="14"/>
      <c r="C70" s="9" t="s">
        <v>82</v>
      </c>
      <c r="D70" s="45">
        <f t="shared" si="26"/>
        <v>73.095309999999998</v>
      </c>
      <c r="E70" s="43">
        <f t="shared" si="26"/>
        <v>49.919870000000003</v>
      </c>
      <c r="F70" s="75">
        <f t="shared" si="32"/>
        <v>0.68294217508619914</v>
      </c>
      <c r="G70" s="45">
        <v>0.64485000000000003</v>
      </c>
      <c r="H70" s="43">
        <v>1E-4</v>
      </c>
      <c r="I70" s="75">
        <f t="shared" si="24"/>
        <v>1.5507482360238814E-4</v>
      </c>
      <c r="J70" s="45">
        <v>0.70306000000000002</v>
      </c>
      <c r="K70" s="43"/>
      <c r="L70" s="75">
        <f t="shared" si="33"/>
        <v>0</v>
      </c>
      <c r="M70" s="45">
        <v>21.570910000000001</v>
      </c>
      <c r="N70" s="43">
        <v>15.940280000000001</v>
      </c>
      <c r="O70" s="75">
        <f t="shared" si="34"/>
        <v>0.73897114215394721</v>
      </c>
      <c r="P70" s="45">
        <v>50.176490000000001</v>
      </c>
      <c r="Q70" s="43">
        <v>33.979489999999998</v>
      </c>
      <c r="R70" s="75">
        <f t="shared" si="35"/>
        <v>0.67719942148205259</v>
      </c>
      <c r="S70" s="1"/>
      <c r="T70" s="1"/>
      <c r="U70" s="1"/>
      <c r="V70" s="1"/>
    </row>
    <row r="71" spans="1:22" s="8" customFormat="1" ht="15" customHeight="1" outlineLevel="1" x14ac:dyDescent="0.25">
      <c r="A71" s="10"/>
      <c r="B71" s="14"/>
      <c r="C71" s="9" t="s">
        <v>81</v>
      </c>
      <c r="D71" s="45">
        <f t="shared" si="26"/>
        <v>150.63969</v>
      </c>
      <c r="E71" s="43">
        <f t="shared" si="26"/>
        <v>112.30244999999999</v>
      </c>
      <c r="F71" s="75">
        <f t="shared" si="32"/>
        <v>0.74550372481515326</v>
      </c>
      <c r="G71" s="45">
        <v>2.3649499999999999</v>
      </c>
      <c r="H71" s="43">
        <v>1.3684499999999999</v>
      </c>
      <c r="I71" s="75">
        <f t="shared" si="24"/>
        <v>0.57863802617391491</v>
      </c>
      <c r="J71" s="45">
        <v>0</v>
      </c>
      <c r="K71" s="43"/>
      <c r="L71" s="75" t="str">
        <f t="shared" si="33"/>
        <v xml:space="preserve"> </v>
      </c>
      <c r="M71" s="45">
        <v>9.6590000000000007</v>
      </c>
      <c r="N71" s="43">
        <v>7.1808699999999996</v>
      </c>
      <c r="O71" s="75">
        <f t="shared" si="34"/>
        <v>0.74343824412465054</v>
      </c>
      <c r="P71" s="45">
        <v>138.61573999999999</v>
      </c>
      <c r="Q71" s="43">
        <v>103.75313</v>
      </c>
      <c r="R71" s="75">
        <f t="shared" si="35"/>
        <v>0.7484945793313228</v>
      </c>
      <c r="S71" s="1"/>
      <c r="T71" s="1"/>
      <c r="U71" s="1"/>
      <c r="V71" s="1"/>
    </row>
    <row r="72" spans="1:22" s="8" customFormat="1" ht="15" customHeight="1" outlineLevel="1" x14ac:dyDescent="0.25">
      <c r="A72" s="10"/>
      <c r="B72" s="14"/>
      <c r="C72" s="9" t="s">
        <v>80</v>
      </c>
      <c r="D72" s="45">
        <f t="shared" si="26"/>
        <v>159.55706999999998</v>
      </c>
      <c r="E72" s="43">
        <f t="shared" si="26"/>
        <v>109.65331</v>
      </c>
      <c r="F72" s="75">
        <f t="shared" si="32"/>
        <v>0.68723567059736068</v>
      </c>
      <c r="G72" s="45">
        <v>9.8986499999999999</v>
      </c>
      <c r="H72" s="43">
        <v>0.27689999999999998</v>
      </c>
      <c r="I72" s="75">
        <f t="shared" si="24"/>
        <v>2.7973511539452347E-2</v>
      </c>
      <c r="J72" s="45">
        <v>0.1</v>
      </c>
      <c r="K72" s="43">
        <v>1.8996</v>
      </c>
      <c r="L72" s="75" t="str">
        <f t="shared" si="33"/>
        <v>св.200</v>
      </c>
      <c r="M72" s="45">
        <v>9.7872299999999992</v>
      </c>
      <c r="N72" s="43">
        <v>5.6376499999999998</v>
      </c>
      <c r="O72" s="75">
        <f t="shared" si="34"/>
        <v>0.5760209987912821</v>
      </c>
      <c r="P72" s="45">
        <v>139.77118999999999</v>
      </c>
      <c r="Q72" s="43">
        <v>101.83916000000001</v>
      </c>
      <c r="R72" s="75">
        <f t="shared" si="35"/>
        <v>0.72861338592023162</v>
      </c>
      <c r="S72" s="1"/>
      <c r="T72" s="1"/>
      <c r="U72" s="1"/>
      <c r="V72" s="1"/>
    </row>
    <row r="73" spans="1:22" s="8" customFormat="1" ht="15" customHeight="1" outlineLevel="1" x14ac:dyDescent="0.25">
      <c r="A73" s="10"/>
      <c r="B73" s="14"/>
      <c r="C73" s="9" t="s">
        <v>79</v>
      </c>
      <c r="D73" s="45">
        <f t="shared" si="26"/>
        <v>367.76139000000001</v>
      </c>
      <c r="E73" s="43">
        <f t="shared" si="26"/>
        <v>190.72118999999998</v>
      </c>
      <c r="F73" s="75">
        <f t="shared" si="32"/>
        <v>0.51860036204453108</v>
      </c>
      <c r="G73" s="45">
        <v>0.28464999999999996</v>
      </c>
      <c r="H73" s="43">
        <v>0.31714999999999999</v>
      </c>
      <c r="I73" s="75">
        <f t="shared" si="24"/>
        <v>1.1141753030036889</v>
      </c>
      <c r="J73" s="45">
        <v>0</v>
      </c>
      <c r="K73" s="43"/>
      <c r="L73" s="75" t="str">
        <f t="shared" si="33"/>
        <v xml:space="preserve"> </v>
      </c>
      <c r="M73" s="45">
        <v>76.083289999999991</v>
      </c>
      <c r="N73" s="43">
        <v>19.953769999999999</v>
      </c>
      <c r="O73" s="75">
        <f t="shared" si="34"/>
        <v>0.2622621866115411</v>
      </c>
      <c r="P73" s="45">
        <v>291.39345000000003</v>
      </c>
      <c r="Q73" s="43">
        <v>170.45026999999999</v>
      </c>
      <c r="R73" s="75">
        <f t="shared" si="35"/>
        <v>0.58494887239229287</v>
      </c>
      <c r="S73" s="1"/>
      <c r="T73" s="1"/>
      <c r="U73" s="1"/>
      <c r="V73" s="1"/>
    </row>
    <row r="74" spans="1:22" ht="31.5" customHeight="1" x14ac:dyDescent="0.25">
      <c r="A74" s="11">
        <v>11</v>
      </c>
      <c r="B74" s="11"/>
      <c r="C74" s="68" t="s">
        <v>78</v>
      </c>
      <c r="D74" s="83">
        <f>SUM(D75:D77,D78)</f>
        <v>2570.8063299999999</v>
      </c>
      <c r="E74" s="41">
        <f>SUM(E75:E77,E78)</f>
        <v>1129.6789199999998</v>
      </c>
      <c r="F74" s="50">
        <f t="shared" si="32"/>
        <v>0.439425913503177</v>
      </c>
      <c r="G74" s="83">
        <f>SUM(G75:G77,G78)</f>
        <v>102.00657</v>
      </c>
      <c r="H74" s="41">
        <f>SUM(H75:H77,H78)</f>
        <v>38.573529999999998</v>
      </c>
      <c r="I74" s="50">
        <f t="shared" si="24"/>
        <v>0.37814750559694343</v>
      </c>
      <c r="J74" s="83">
        <f>SUM(J75:J77,J78)</f>
        <v>0</v>
      </c>
      <c r="K74" s="80">
        <f>SUM(K75:K77,K78)</f>
        <v>0</v>
      </c>
      <c r="L74" s="50" t="str">
        <f t="shared" si="33"/>
        <v xml:space="preserve"> </v>
      </c>
      <c r="M74" s="83">
        <f>SUM(M75:M77,M78)</f>
        <v>263.70184</v>
      </c>
      <c r="N74" s="80">
        <f>SUM(N75:N77,N78)</f>
        <v>114.19585000000001</v>
      </c>
      <c r="O74" s="50">
        <f t="shared" si="34"/>
        <v>0.43304912093142772</v>
      </c>
      <c r="P74" s="83">
        <f>SUM(P75:P77,P78)</f>
        <v>2205.0979199999997</v>
      </c>
      <c r="Q74" s="80">
        <f>SUM(Q75:Q77,Q78)</f>
        <v>976.90954000000011</v>
      </c>
      <c r="R74" s="50">
        <f t="shared" si="35"/>
        <v>0.44302320143678708</v>
      </c>
      <c r="S74" s="1"/>
      <c r="T74" s="1"/>
      <c r="U74" s="1"/>
      <c r="V74" s="1"/>
    </row>
    <row r="75" spans="1:22" s="8" customFormat="1" ht="15" customHeight="1" outlineLevel="1" x14ac:dyDescent="0.25">
      <c r="A75" s="10"/>
      <c r="B75" s="10"/>
      <c r="C75" s="9" t="s">
        <v>77</v>
      </c>
      <c r="D75" s="45">
        <f t="shared" si="26"/>
        <v>1233.71407</v>
      </c>
      <c r="E75" s="43">
        <f t="shared" si="26"/>
        <v>325.07648999999998</v>
      </c>
      <c r="F75" s="75">
        <f t="shared" si="32"/>
        <v>0.26349419035157795</v>
      </c>
      <c r="G75" s="45">
        <v>100.69771</v>
      </c>
      <c r="H75" s="43">
        <v>37.844279999999998</v>
      </c>
      <c r="I75" s="75">
        <f t="shared" si="24"/>
        <v>0.37582066166152139</v>
      </c>
      <c r="J75" s="45"/>
      <c r="K75" s="43"/>
      <c r="L75" s="75" t="str">
        <f t="shared" si="33"/>
        <v xml:space="preserve"> </v>
      </c>
      <c r="M75" s="45">
        <v>191.35840999999999</v>
      </c>
      <c r="N75" s="43">
        <v>66.409469999999999</v>
      </c>
      <c r="O75" s="75">
        <f t="shared" si="34"/>
        <v>0.34704233798765366</v>
      </c>
      <c r="P75" s="45">
        <v>941.65794999999991</v>
      </c>
      <c r="Q75" s="43">
        <v>220.82273999999998</v>
      </c>
      <c r="R75" s="75">
        <f t="shared" si="35"/>
        <v>0.23450419549901322</v>
      </c>
      <c r="S75" s="1"/>
      <c r="T75" s="1"/>
      <c r="U75" s="1"/>
      <c r="V75" s="1"/>
    </row>
    <row r="76" spans="1:22" s="8" customFormat="1" ht="15" customHeight="1" outlineLevel="1" x14ac:dyDescent="0.25">
      <c r="A76" s="10"/>
      <c r="B76" s="10"/>
      <c r="C76" s="9" t="s">
        <v>76</v>
      </c>
      <c r="D76" s="45">
        <f t="shared" si="26"/>
        <v>375.29563000000002</v>
      </c>
      <c r="E76" s="43">
        <f t="shared" si="26"/>
        <v>250.93279000000001</v>
      </c>
      <c r="F76" s="75">
        <f t="shared" si="32"/>
        <v>0.66862699680249404</v>
      </c>
      <c r="G76" s="45">
        <v>9.3459999999999988E-2</v>
      </c>
      <c r="H76" s="43">
        <v>0.50270000000000004</v>
      </c>
      <c r="I76" s="75" t="str">
        <f t="shared" si="24"/>
        <v>св.200</v>
      </c>
      <c r="J76" s="45"/>
      <c r="K76" s="43"/>
      <c r="L76" s="75" t="str">
        <f t="shared" si="33"/>
        <v xml:space="preserve"> </v>
      </c>
      <c r="M76" s="45">
        <v>24.649080000000001</v>
      </c>
      <c r="N76" s="43">
        <v>17.406950000000002</v>
      </c>
      <c r="O76" s="75">
        <f t="shared" si="34"/>
        <v>0.70619065701437944</v>
      </c>
      <c r="P76" s="45">
        <v>350.55309</v>
      </c>
      <c r="Q76" s="43">
        <v>233.02314000000001</v>
      </c>
      <c r="R76" s="75">
        <f t="shared" si="35"/>
        <v>0.66472995573937177</v>
      </c>
      <c r="S76" s="1"/>
      <c r="T76" s="1"/>
      <c r="U76" s="1"/>
      <c r="V76" s="1"/>
    </row>
    <row r="77" spans="1:22" s="27" customFormat="1" ht="15" customHeight="1" outlineLevel="1" x14ac:dyDescent="0.25">
      <c r="A77" s="25"/>
      <c r="B77" s="25"/>
      <c r="C77" s="9" t="s">
        <v>156</v>
      </c>
      <c r="D77" s="45">
        <f t="shared" si="26"/>
        <v>295.58393000000001</v>
      </c>
      <c r="E77" s="43">
        <f t="shared" si="26"/>
        <v>192.09602999999998</v>
      </c>
      <c r="F77" s="75">
        <f t="shared" ref="F77" si="36">IF(E77=0," ",IF(E77/D77*100&gt;200,"св.200",E77/D77))</f>
        <v>0.64988658212914341</v>
      </c>
      <c r="G77" s="45">
        <v>0.84384999999999999</v>
      </c>
      <c r="H77" s="43">
        <v>1.1000000000000001E-3</v>
      </c>
      <c r="I77" s="75">
        <f t="shared" si="24"/>
        <v>1.3035492089826391E-3</v>
      </c>
      <c r="J77" s="42"/>
      <c r="K77" s="43"/>
      <c r="L77" s="76"/>
      <c r="M77" s="45">
        <v>21.488700000000001</v>
      </c>
      <c r="N77" s="43">
        <v>14.069780000000002</v>
      </c>
      <c r="O77" s="75">
        <f t="shared" si="34"/>
        <v>0.65475249782443801</v>
      </c>
      <c r="P77" s="45">
        <v>273.25137999999998</v>
      </c>
      <c r="Q77" s="43">
        <v>178.02515</v>
      </c>
      <c r="R77" s="75">
        <f t="shared" ref="R77" si="37">IF(Q77=0," ",IF(Q77/P77*100&gt;200,"св.200",Q77/P77))</f>
        <v>0.65150686521692958</v>
      </c>
      <c r="S77" s="2"/>
      <c r="T77" s="2"/>
      <c r="U77" s="2"/>
      <c r="V77" s="2"/>
    </row>
    <row r="78" spans="1:22" s="8" customFormat="1" ht="15.75" customHeight="1" outlineLevel="1" x14ac:dyDescent="0.25">
      <c r="A78" s="10"/>
      <c r="B78" s="10"/>
      <c r="C78" s="9" t="s">
        <v>75</v>
      </c>
      <c r="D78" s="45">
        <f t="shared" si="26"/>
        <v>666.21269999999993</v>
      </c>
      <c r="E78" s="43">
        <f t="shared" si="26"/>
        <v>361.57361000000003</v>
      </c>
      <c r="F78" s="75">
        <f t="shared" si="32"/>
        <v>0.54272998698463726</v>
      </c>
      <c r="G78" s="45">
        <v>0.37154999999999999</v>
      </c>
      <c r="H78" s="43">
        <v>0.22544999999999998</v>
      </c>
      <c r="I78" s="75">
        <f t="shared" ref="I78:I101" si="38">IF(G78=0," ",IF(H78/G78*100&gt;200,"св.200",H78/G78))</f>
        <v>0.60678239806217193</v>
      </c>
      <c r="J78" s="45"/>
      <c r="K78" s="43"/>
      <c r="L78" s="75" t="str">
        <f t="shared" si="33"/>
        <v xml:space="preserve"> </v>
      </c>
      <c r="M78" s="45">
        <v>26.205650000000002</v>
      </c>
      <c r="N78" s="43">
        <v>16.309650000000001</v>
      </c>
      <c r="O78" s="75">
        <f t="shared" si="34"/>
        <v>0.62237151148702663</v>
      </c>
      <c r="P78" s="45">
        <v>639.63549999999998</v>
      </c>
      <c r="Q78" s="43">
        <v>345.03851000000003</v>
      </c>
      <c r="R78" s="75">
        <f t="shared" si="35"/>
        <v>0.5394298940568496</v>
      </c>
      <c r="S78" s="1"/>
      <c r="T78" s="1"/>
      <c r="U78" s="1"/>
      <c r="V78" s="1"/>
    </row>
    <row r="79" spans="1:22" ht="31.5" customHeight="1" x14ac:dyDescent="0.25">
      <c r="A79" s="11">
        <v>12</v>
      </c>
      <c r="B79" s="11"/>
      <c r="C79" s="68" t="s">
        <v>74</v>
      </c>
      <c r="D79" s="83">
        <f>SUM(D80:D81,D82)</f>
        <v>1501.0848600000002</v>
      </c>
      <c r="E79" s="41">
        <f>SUM(E80:E81,E82)</f>
        <v>787.30301000000009</v>
      </c>
      <c r="F79" s="50">
        <f t="shared" si="32"/>
        <v>0.52448934166186978</v>
      </c>
      <c r="G79" s="95">
        <f>SUM(G80:G81,G82)</f>
        <v>66.881709999999998</v>
      </c>
      <c r="H79" s="80">
        <f>SUM(H80:H81,H82)</f>
        <v>71.786090000000002</v>
      </c>
      <c r="I79" s="50">
        <f t="shared" si="38"/>
        <v>1.0733291657764135</v>
      </c>
      <c r="J79" s="83">
        <f>SUM(J80:J81,J82)</f>
        <v>0</v>
      </c>
      <c r="K79" s="41">
        <f>SUM(K80:K81,K82)</f>
        <v>0</v>
      </c>
      <c r="L79" s="50" t="str">
        <f t="shared" si="33"/>
        <v xml:space="preserve"> </v>
      </c>
      <c r="M79" s="83">
        <f>SUM(M80:M81,M82)</f>
        <v>374.08303000000001</v>
      </c>
      <c r="N79" s="41">
        <f>SUM(N80:N81,N82)</f>
        <v>187.07623000000001</v>
      </c>
      <c r="O79" s="50">
        <f t="shared" si="34"/>
        <v>0.50009280025346248</v>
      </c>
      <c r="P79" s="83">
        <f>SUM(P80:P81,P82)</f>
        <v>1060.12012</v>
      </c>
      <c r="Q79" s="41">
        <f>SUM(Q80:Q81,Q82)</f>
        <v>528.44069000000002</v>
      </c>
      <c r="R79" s="50">
        <f t="shared" si="35"/>
        <v>0.49847246555418645</v>
      </c>
      <c r="S79" s="1"/>
      <c r="T79" s="1"/>
      <c r="U79" s="1"/>
      <c r="V79" s="1"/>
    </row>
    <row r="80" spans="1:22" s="8" customFormat="1" ht="15" customHeight="1" outlineLevel="1" x14ac:dyDescent="0.25">
      <c r="A80" s="10"/>
      <c r="B80" s="10"/>
      <c r="C80" s="9" t="s">
        <v>73</v>
      </c>
      <c r="D80" s="45">
        <f t="shared" si="26"/>
        <v>749.65085999999997</v>
      </c>
      <c r="E80" s="43">
        <f t="shared" si="26"/>
        <v>259.44760000000002</v>
      </c>
      <c r="F80" s="75">
        <f t="shared" ref="F80:F82" si="39">IF(E80=0," ",IF(E80/D80*100&gt;200,"св.200",E80/D80))</f>
        <v>0.34609124573004563</v>
      </c>
      <c r="G80" s="45">
        <v>52.244370000000004</v>
      </c>
      <c r="H80" s="43">
        <v>52.59704</v>
      </c>
      <c r="I80" s="75">
        <f t="shared" si="38"/>
        <v>1.0067503924346297</v>
      </c>
      <c r="J80" s="45"/>
      <c r="K80" s="43"/>
      <c r="L80" s="75" t="str">
        <f t="shared" si="33"/>
        <v xml:space="preserve"> </v>
      </c>
      <c r="M80" s="45">
        <v>235.0838</v>
      </c>
      <c r="N80" s="43">
        <v>89.087890000000002</v>
      </c>
      <c r="O80" s="75">
        <f t="shared" si="34"/>
        <v>0.37896226792318316</v>
      </c>
      <c r="P80" s="45">
        <v>462.32269000000002</v>
      </c>
      <c r="Q80" s="43">
        <v>117.76267</v>
      </c>
      <c r="R80" s="77">
        <f t="shared" ref="R80:R81" si="40">IF(Q80=0," ",IF(Q80/P80*100&gt;200,"св.200",Q80/P80))</f>
        <v>0.25471964181554663</v>
      </c>
      <c r="S80" s="1"/>
      <c r="T80" s="1"/>
      <c r="U80" s="1"/>
      <c r="V80" s="1"/>
    </row>
    <row r="81" spans="1:22" s="27" customFormat="1" ht="15" customHeight="1" outlineLevel="1" x14ac:dyDescent="0.25">
      <c r="A81" s="25"/>
      <c r="B81" s="25"/>
      <c r="C81" s="9" t="s">
        <v>157</v>
      </c>
      <c r="D81" s="45">
        <f t="shared" si="26"/>
        <v>672.72933999999998</v>
      </c>
      <c r="E81" s="43">
        <f t="shared" si="26"/>
        <v>447.92025999999998</v>
      </c>
      <c r="F81" s="75">
        <f t="shared" si="39"/>
        <v>0.66582536745015464</v>
      </c>
      <c r="G81" s="45">
        <v>4.2157499999999999</v>
      </c>
      <c r="H81" s="43">
        <v>0.34</v>
      </c>
      <c r="I81" s="75">
        <f t="shared" si="38"/>
        <v>8.0649943663642296E-2</v>
      </c>
      <c r="J81" s="42"/>
      <c r="K81" s="43"/>
      <c r="L81" s="76"/>
      <c r="M81" s="45">
        <v>94.285229999999999</v>
      </c>
      <c r="N81" s="43">
        <v>56.959919999999997</v>
      </c>
      <c r="O81" s="75">
        <f t="shared" si="34"/>
        <v>0.60412346663416949</v>
      </c>
      <c r="P81" s="45">
        <v>574.22835999999995</v>
      </c>
      <c r="Q81" s="43">
        <v>390.62034</v>
      </c>
      <c r="R81" s="75">
        <f t="shared" si="40"/>
        <v>0.68025260890980732</v>
      </c>
      <c r="S81" s="2"/>
      <c r="T81" s="2"/>
      <c r="U81" s="2"/>
      <c r="V81" s="2"/>
    </row>
    <row r="82" spans="1:22" s="8" customFormat="1" ht="15" customHeight="1" outlineLevel="1" x14ac:dyDescent="0.25">
      <c r="A82" s="10"/>
      <c r="B82" s="10"/>
      <c r="C82" s="103" t="s">
        <v>72</v>
      </c>
      <c r="D82" s="45">
        <f t="shared" si="26"/>
        <v>78.704660000000004</v>
      </c>
      <c r="E82" s="43">
        <f t="shared" si="26"/>
        <v>79.935149999999993</v>
      </c>
      <c r="F82" s="75">
        <f t="shared" si="39"/>
        <v>1.0156342712108786</v>
      </c>
      <c r="G82" s="45">
        <v>10.42159</v>
      </c>
      <c r="H82" s="43">
        <v>18.849049999999998</v>
      </c>
      <c r="I82" s="75">
        <f t="shared" si="38"/>
        <v>1.8086539577933884</v>
      </c>
      <c r="J82" s="45"/>
      <c r="K82" s="43"/>
      <c r="L82" s="75" t="str">
        <f t="shared" si="33"/>
        <v xml:space="preserve"> </v>
      </c>
      <c r="M82" s="45">
        <v>44.713999999999999</v>
      </c>
      <c r="N82" s="43">
        <v>41.028419999999997</v>
      </c>
      <c r="O82" s="75">
        <f t="shared" si="34"/>
        <v>0.91757436149751748</v>
      </c>
      <c r="P82" s="45">
        <v>23.56907</v>
      </c>
      <c r="Q82" s="43">
        <v>20.057680000000001</v>
      </c>
      <c r="R82" s="77">
        <f>IF(Q82=0," ",IF(Q82/P82*100&gt;200,"св.200",Q82/P82))</f>
        <v>0.85101703206787549</v>
      </c>
      <c r="S82" s="1"/>
      <c r="T82" s="1"/>
      <c r="U82" s="1"/>
      <c r="V82" s="1"/>
    </row>
    <row r="83" spans="1:22" ht="31.5" customHeight="1" x14ac:dyDescent="0.25">
      <c r="A83" s="11">
        <v>13</v>
      </c>
      <c r="B83" s="11"/>
      <c r="C83" s="68" t="s">
        <v>148</v>
      </c>
      <c r="D83" s="83">
        <f>SUM(D84:D88)</f>
        <v>22435.09189</v>
      </c>
      <c r="E83" s="41">
        <f>SUM(E84:E88)</f>
        <v>21017.967439999997</v>
      </c>
      <c r="F83" s="50">
        <f t="shared" si="32"/>
        <v>0.93683447088390759</v>
      </c>
      <c r="G83" s="83">
        <f>SUM(G84:G88)</f>
        <v>450.29151000000002</v>
      </c>
      <c r="H83" s="41">
        <f>SUM(H84:H88)</f>
        <v>562.10549000000003</v>
      </c>
      <c r="I83" s="50">
        <f t="shared" si="38"/>
        <v>1.2483146528789761</v>
      </c>
      <c r="J83" s="83">
        <f>SUM(J84:J88)</f>
        <v>0.46079999999999999</v>
      </c>
      <c r="K83" s="41">
        <f>SUM(K84:K88)</f>
        <v>0</v>
      </c>
      <c r="L83" s="50">
        <f t="shared" si="33"/>
        <v>0</v>
      </c>
      <c r="M83" s="83">
        <f>SUM(M84:M88)</f>
        <v>1818.7554399999997</v>
      </c>
      <c r="N83" s="41">
        <f>SUM(N84:N88)</f>
        <v>755.76017999999999</v>
      </c>
      <c r="O83" s="50">
        <f t="shared" si="34"/>
        <v>0.41553700040066965</v>
      </c>
      <c r="P83" s="83">
        <f>SUM(P84:P88)</f>
        <v>20165.584139999999</v>
      </c>
      <c r="Q83" s="41">
        <f>SUM(Q84:Q88)</f>
        <v>19700.101769999997</v>
      </c>
      <c r="R83" s="50">
        <f t="shared" si="35"/>
        <v>0.97691699051371983</v>
      </c>
      <c r="S83" s="1"/>
      <c r="T83" s="1"/>
      <c r="U83" s="1"/>
      <c r="V83" s="1"/>
    </row>
    <row r="84" spans="1:22" s="8" customFormat="1" ht="15" customHeight="1" outlineLevel="1" x14ac:dyDescent="0.25">
      <c r="A84" s="10"/>
      <c r="B84" s="10"/>
      <c r="C84" s="9" t="s">
        <v>169</v>
      </c>
      <c r="D84" s="45">
        <f t="shared" si="26"/>
        <v>20017.448550000001</v>
      </c>
      <c r="E84" s="43">
        <f t="shared" si="26"/>
        <v>19949.896129999997</v>
      </c>
      <c r="F84" s="75">
        <f t="shared" si="32"/>
        <v>0.99662532316087793</v>
      </c>
      <c r="G84" s="45">
        <v>413.76974000000001</v>
      </c>
      <c r="H84" s="43">
        <v>489.62067999999999</v>
      </c>
      <c r="I84" s="75">
        <f t="shared" si="38"/>
        <v>1.1833167887047515</v>
      </c>
      <c r="J84" s="45">
        <v>0</v>
      </c>
      <c r="K84" s="43"/>
      <c r="L84" s="75" t="str">
        <f>IF(K84=0," ",IF(K84/J84*100&gt;200,"св.200",K84/J84))</f>
        <v xml:space="preserve"> </v>
      </c>
      <c r="M84" s="45">
        <v>1127.90545</v>
      </c>
      <c r="N84" s="43">
        <v>557.56995999999992</v>
      </c>
      <c r="O84" s="75">
        <f t="shared" si="34"/>
        <v>0.49434104605133339</v>
      </c>
      <c r="P84" s="45">
        <v>18475.773359999999</v>
      </c>
      <c r="Q84" s="43">
        <v>18902.705489999997</v>
      </c>
      <c r="R84" s="75">
        <f t="shared" si="35"/>
        <v>1.0231076730419471</v>
      </c>
      <c r="S84" s="1"/>
      <c r="T84" s="1"/>
      <c r="U84" s="1"/>
      <c r="V84" s="1"/>
    </row>
    <row r="85" spans="1:22" s="8" customFormat="1" ht="15" customHeight="1" outlineLevel="1" x14ac:dyDescent="0.25">
      <c r="A85" s="10"/>
      <c r="B85" s="10"/>
      <c r="C85" s="9" t="s">
        <v>147</v>
      </c>
      <c r="D85" s="45">
        <f t="shared" si="26"/>
        <v>1669.7120399999999</v>
      </c>
      <c r="E85" s="43">
        <f t="shared" si="26"/>
        <v>416.00487000000004</v>
      </c>
      <c r="F85" s="75">
        <f t="shared" si="32"/>
        <v>0.24914767339163468</v>
      </c>
      <c r="G85" s="45">
        <v>10.307270000000001</v>
      </c>
      <c r="H85" s="43">
        <v>70.454250000000002</v>
      </c>
      <c r="I85" s="75" t="str">
        <f t="shared" si="38"/>
        <v>св.200</v>
      </c>
      <c r="J85" s="45">
        <v>0</v>
      </c>
      <c r="K85" s="43"/>
      <c r="L85" s="75" t="str">
        <f t="shared" si="33"/>
        <v xml:space="preserve"> </v>
      </c>
      <c r="M85" s="45">
        <v>464.37963999999999</v>
      </c>
      <c r="N85" s="43">
        <v>88.58402000000001</v>
      </c>
      <c r="O85" s="75">
        <f t="shared" si="34"/>
        <v>0.19075776018087273</v>
      </c>
      <c r="P85" s="45">
        <v>1195.02513</v>
      </c>
      <c r="Q85" s="43">
        <v>256.96660000000003</v>
      </c>
      <c r="R85" s="75">
        <f t="shared" si="35"/>
        <v>0.21503028978143751</v>
      </c>
      <c r="S85" s="1"/>
      <c r="T85" s="1"/>
      <c r="U85" s="1"/>
      <c r="V85" s="1"/>
    </row>
    <row r="86" spans="1:22" s="8" customFormat="1" ht="15" customHeight="1" outlineLevel="1" x14ac:dyDescent="0.25">
      <c r="A86" s="10"/>
      <c r="B86" s="10"/>
      <c r="C86" s="9" t="s">
        <v>71</v>
      </c>
      <c r="D86" s="45">
        <f t="shared" si="26"/>
        <v>429.71460000000002</v>
      </c>
      <c r="E86" s="43">
        <f t="shared" si="26"/>
        <v>227.15573000000001</v>
      </c>
      <c r="F86" s="75">
        <f t="shared" si="32"/>
        <v>0.52861999569016271</v>
      </c>
      <c r="G86" s="45">
        <v>3.0738000000000003</v>
      </c>
      <c r="H86" s="43">
        <v>1.7535000000000001</v>
      </c>
      <c r="I86" s="75">
        <f t="shared" si="38"/>
        <v>0.57046652352137417</v>
      </c>
      <c r="J86" s="45">
        <v>0</v>
      </c>
      <c r="K86" s="43"/>
      <c r="L86" s="75" t="str">
        <f t="shared" si="33"/>
        <v xml:space="preserve"> </v>
      </c>
      <c r="M86" s="45">
        <v>144.43842000000001</v>
      </c>
      <c r="N86" s="43">
        <v>73.68428999999999</v>
      </c>
      <c r="O86" s="75">
        <f t="shared" si="34"/>
        <v>0.51014328459145419</v>
      </c>
      <c r="P86" s="45">
        <v>282.20238000000001</v>
      </c>
      <c r="Q86" s="43">
        <v>151.71794</v>
      </c>
      <c r="R86" s="75">
        <f t="shared" si="35"/>
        <v>0.5376210505382697</v>
      </c>
      <c r="S86" s="1"/>
      <c r="T86" s="1"/>
      <c r="U86" s="1"/>
      <c r="V86" s="1"/>
    </row>
    <row r="87" spans="1:22" s="8" customFormat="1" ht="15" customHeight="1" outlineLevel="1" x14ac:dyDescent="0.25">
      <c r="A87" s="10"/>
      <c r="B87" s="10"/>
      <c r="C87" s="9" t="s">
        <v>70</v>
      </c>
      <c r="D87" s="45">
        <f t="shared" si="26"/>
        <v>156.24822</v>
      </c>
      <c r="E87" s="43">
        <f t="shared" si="26"/>
        <v>348.64180999999996</v>
      </c>
      <c r="F87" s="75" t="str">
        <f t="shared" si="32"/>
        <v>св.200</v>
      </c>
      <c r="G87" s="45">
        <v>4.3832500000000003</v>
      </c>
      <c r="H87" s="43">
        <v>9.5810000000000006E-2</v>
      </c>
      <c r="I87" s="75">
        <f t="shared" si="38"/>
        <v>2.185821023213369E-2</v>
      </c>
      <c r="J87" s="45">
        <v>0.46079999999999999</v>
      </c>
      <c r="K87" s="43"/>
      <c r="L87" s="75">
        <f t="shared" si="33"/>
        <v>0</v>
      </c>
      <c r="M87" s="45">
        <v>40.870629999999998</v>
      </c>
      <c r="N87" s="43">
        <v>31.9939</v>
      </c>
      <c r="O87" s="75">
        <f t="shared" si="34"/>
        <v>0.78280907341041728</v>
      </c>
      <c r="P87" s="45">
        <v>110.53353999999999</v>
      </c>
      <c r="Q87" s="43">
        <v>316.5521</v>
      </c>
      <c r="R87" s="75" t="str">
        <f t="shared" si="35"/>
        <v>св.200</v>
      </c>
      <c r="S87" s="1"/>
      <c r="T87" s="1"/>
      <c r="U87" s="1"/>
      <c r="V87" s="1"/>
    </row>
    <row r="88" spans="1:22" s="8" customFormat="1" ht="15" customHeight="1" outlineLevel="1" x14ac:dyDescent="0.25">
      <c r="A88" s="10"/>
      <c r="B88" s="10"/>
      <c r="C88" s="9" t="s">
        <v>69</v>
      </c>
      <c r="D88" s="45">
        <f t="shared" si="26"/>
        <v>161.96848</v>
      </c>
      <c r="E88" s="43">
        <f t="shared" si="26"/>
        <v>76.268900000000002</v>
      </c>
      <c r="F88" s="75">
        <f t="shared" si="32"/>
        <v>0.47088729856574563</v>
      </c>
      <c r="G88" s="45">
        <v>18.757450000000002</v>
      </c>
      <c r="H88" s="43">
        <v>0.18124999999999999</v>
      </c>
      <c r="I88" s="75">
        <f t="shared" si="38"/>
        <v>9.6628273032848266E-3</v>
      </c>
      <c r="J88" s="45">
        <v>0</v>
      </c>
      <c r="K88" s="43"/>
      <c r="L88" s="75" t="str">
        <f t="shared" si="33"/>
        <v xml:space="preserve"> </v>
      </c>
      <c r="M88" s="45">
        <v>41.161300000000004</v>
      </c>
      <c r="N88" s="43">
        <v>3.92801</v>
      </c>
      <c r="O88" s="75">
        <f t="shared" si="34"/>
        <v>9.542968759490103E-2</v>
      </c>
      <c r="P88" s="45">
        <v>102.04973</v>
      </c>
      <c r="Q88" s="43">
        <v>72.159639999999996</v>
      </c>
      <c r="R88" s="75">
        <f t="shared" si="35"/>
        <v>0.70710270375041662</v>
      </c>
      <c r="S88" s="1"/>
      <c r="T88" s="1"/>
      <c r="U88" s="1"/>
      <c r="V88" s="1"/>
    </row>
    <row r="89" spans="1:22" ht="32.25" customHeight="1" x14ac:dyDescent="0.25">
      <c r="A89" s="11">
        <v>14</v>
      </c>
      <c r="B89" s="11"/>
      <c r="C89" s="68" t="s">
        <v>146</v>
      </c>
      <c r="D89" s="83">
        <f>SUM(D90:D94)</f>
        <v>2827.3996799999995</v>
      </c>
      <c r="E89" s="41">
        <f>SUM(E90:E94)</f>
        <v>2601.0699099999997</v>
      </c>
      <c r="F89" s="50">
        <f t="shared" si="32"/>
        <v>0.91995126419480966</v>
      </c>
      <c r="G89" s="83">
        <f>SUM(G90:G94)</f>
        <v>197.62575000000001</v>
      </c>
      <c r="H89" s="41">
        <f>SUM(H90:H94)</f>
        <v>126.02545000000001</v>
      </c>
      <c r="I89" s="50">
        <f t="shared" si="38"/>
        <v>0.63769751664446561</v>
      </c>
      <c r="J89" s="83">
        <f>SUM(J90:J94)</f>
        <v>0.62250000000000005</v>
      </c>
      <c r="K89" s="41">
        <f>SUM(K90:K94)</f>
        <v>0.62250000000000005</v>
      </c>
      <c r="L89" s="50">
        <f t="shared" si="33"/>
        <v>1</v>
      </c>
      <c r="M89" s="83">
        <f>SUM(M90:M94)</f>
        <v>1168.31503</v>
      </c>
      <c r="N89" s="41">
        <f>SUM(N90:N94)</f>
        <v>1089.5549400000002</v>
      </c>
      <c r="O89" s="50">
        <f t="shared" si="34"/>
        <v>0.93258659866765581</v>
      </c>
      <c r="P89" s="83">
        <f>SUM(P90:P94)</f>
        <v>1460.8364000000001</v>
      </c>
      <c r="Q89" s="41">
        <f>SUM(Q90:Q94)</f>
        <v>1384.8670199999999</v>
      </c>
      <c r="R89" s="50">
        <f t="shared" si="35"/>
        <v>0.9479959699799374</v>
      </c>
      <c r="S89" s="1"/>
      <c r="T89" s="1"/>
      <c r="U89" s="1"/>
      <c r="V89" s="1"/>
    </row>
    <row r="90" spans="1:22" s="8" customFormat="1" ht="15" customHeight="1" outlineLevel="1" x14ac:dyDescent="0.25">
      <c r="A90" s="10"/>
      <c r="B90" s="10"/>
      <c r="C90" s="9" t="s">
        <v>184</v>
      </c>
      <c r="D90" s="45">
        <f t="shared" si="26"/>
        <v>1859.0336999999997</v>
      </c>
      <c r="E90" s="43">
        <f t="shared" si="26"/>
        <v>1800.4328399999999</v>
      </c>
      <c r="F90" s="75">
        <f t="shared" si="32"/>
        <v>0.96847778499120285</v>
      </c>
      <c r="G90" s="45">
        <v>175.88159999999999</v>
      </c>
      <c r="H90" s="43">
        <v>124.3845</v>
      </c>
      <c r="I90" s="75">
        <f t="shared" si="38"/>
        <v>0.70720587031275595</v>
      </c>
      <c r="J90" s="45">
        <v>0</v>
      </c>
      <c r="K90" s="43">
        <v>0.62250000000000005</v>
      </c>
      <c r="L90" s="75" t="str">
        <f t="shared" si="33"/>
        <v xml:space="preserve"> </v>
      </c>
      <c r="M90" s="45">
        <v>1052.5901399999998</v>
      </c>
      <c r="N90" s="43">
        <v>1033.29826</v>
      </c>
      <c r="O90" s="75">
        <f t="shared" si="34"/>
        <v>0.98167199248132819</v>
      </c>
      <c r="P90" s="45">
        <v>630.56196</v>
      </c>
      <c r="Q90" s="43">
        <v>642.12757999999997</v>
      </c>
      <c r="R90" s="75">
        <f>IF(P90=0," ",IF(Q90/P90*100&gt;200,"св.200",Q90/P90))</f>
        <v>1.0183417661287402</v>
      </c>
      <c r="S90" s="1"/>
      <c r="T90" s="1"/>
      <c r="U90" s="1"/>
      <c r="V90" s="1"/>
    </row>
    <row r="91" spans="1:22" s="8" customFormat="1" ht="15" customHeight="1" outlineLevel="1" x14ac:dyDescent="0.25">
      <c r="A91" s="10"/>
      <c r="B91" s="10"/>
      <c r="C91" s="9" t="s">
        <v>68</v>
      </c>
      <c r="D91" s="45">
        <f t="shared" si="26"/>
        <v>138.39241000000001</v>
      </c>
      <c r="E91" s="43">
        <f t="shared" si="26"/>
        <v>94.515169999999998</v>
      </c>
      <c r="F91" s="75">
        <f t="shared" si="32"/>
        <v>0.6829505317524277</v>
      </c>
      <c r="G91" s="45">
        <v>21.12865</v>
      </c>
      <c r="H91" s="43">
        <v>0.97865000000000002</v>
      </c>
      <c r="I91" s="75">
        <f t="shared" si="38"/>
        <v>4.6318624237705677E-2</v>
      </c>
      <c r="J91" s="45">
        <v>0</v>
      </c>
      <c r="K91" s="43"/>
      <c r="L91" s="75" t="str">
        <f t="shared" si="33"/>
        <v xml:space="preserve"> </v>
      </c>
      <c r="M91" s="45">
        <v>26.725459999999998</v>
      </c>
      <c r="N91" s="43">
        <v>13.61421</v>
      </c>
      <c r="O91" s="75">
        <f t="shared" si="34"/>
        <v>0.50940975384520981</v>
      </c>
      <c r="P91" s="45">
        <v>90.538300000000007</v>
      </c>
      <c r="Q91" s="43">
        <v>79.922309999999996</v>
      </c>
      <c r="R91" s="75">
        <f t="shared" si="35"/>
        <v>0.88274586556186707</v>
      </c>
      <c r="S91" s="1"/>
      <c r="T91" s="1"/>
      <c r="U91" s="1"/>
      <c r="V91" s="1"/>
    </row>
    <row r="92" spans="1:22" s="8" customFormat="1" ht="15" customHeight="1" outlineLevel="1" x14ac:dyDescent="0.25">
      <c r="A92" s="10"/>
      <c r="B92" s="10"/>
      <c r="C92" s="9" t="s">
        <v>67</v>
      </c>
      <c r="D92" s="45">
        <f t="shared" si="26"/>
        <v>239.83451000000002</v>
      </c>
      <c r="E92" s="43">
        <f t="shared" si="26"/>
        <v>365.10640999999998</v>
      </c>
      <c r="F92" s="75">
        <f t="shared" si="32"/>
        <v>1.5223264158273133</v>
      </c>
      <c r="G92" s="45">
        <v>0.58860000000000001</v>
      </c>
      <c r="H92" s="43">
        <v>0.63539999999999996</v>
      </c>
      <c r="I92" s="75">
        <f t="shared" si="38"/>
        <v>1.0795107033639142</v>
      </c>
      <c r="J92" s="45">
        <v>0.62250000000000005</v>
      </c>
      <c r="K92" s="43"/>
      <c r="L92" s="75">
        <f t="shared" si="33"/>
        <v>0</v>
      </c>
      <c r="M92" s="45">
        <v>44.031690000000005</v>
      </c>
      <c r="N92" s="43">
        <v>27.423509999999997</v>
      </c>
      <c r="O92" s="75">
        <f t="shared" si="34"/>
        <v>0.62281302398340821</v>
      </c>
      <c r="P92" s="45">
        <v>194.59172000000001</v>
      </c>
      <c r="Q92" s="43">
        <v>337.04750000000001</v>
      </c>
      <c r="R92" s="75">
        <f t="shared" si="35"/>
        <v>1.7320752393781194</v>
      </c>
      <c r="S92" s="1"/>
      <c r="T92" s="1"/>
      <c r="U92" s="1"/>
      <c r="V92" s="1"/>
    </row>
    <row r="93" spans="1:22" s="8" customFormat="1" ht="15" customHeight="1" outlineLevel="1" x14ac:dyDescent="0.25">
      <c r="A93" s="10"/>
      <c r="B93" s="10"/>
      <c r="C93" s="9" t="s">
        <v>66</v>
      </c>
      <c r="D93" s="45">
        <f t="shared" si="26"/>
        <v>369.75794999999999</v>
      </c>
      <c r="E93" s="43">
        <f t="shared" si="26"/>
        <v>203.04811999999998</v>
      </c>
      <c r="F93" s="75">
        <f t="shared" si="32"/>
        <v>0.54913794280826145</v>
      </c>
      <c r="G93" s="45">
        <v>2.69E-2</v>
      </c>
      <c r="H93" s="43">
        <v>2.69E-2</v>
      </c>
      <c r="I93" s="75">
        <f>IF(G93&lt;=0.01," ",IF(H93/G93*100&gt;200,"св.200",H93/G93))</f>
        <v>1</v>
      </c>
      <c r="J93" s="45">
        <v>0</v>
      </c>
      <c r="K93" s="43"/>
      <c r="L93" s="75" t="str">
        <f t="shared" si="33"/>
        <v xml:space="preserve"> </v>
      </c>
      <c r="M93" s="45">
        <v>20.767910000000001</v>
      </c>
      <c r="N93" s="43">
        <v>12.262129999999999</v>
      </c>
      <c r="O93" s="75">
        <f t="shared" si="34"/>
        <v>0.59043639923324009</v>
      </c>
      <c r="P93" s="45">
        <v>348.96314000000001</v>
      </c>
      <c r="Q93" s="43">
        <v>190.75908999999999</v>
      </c>
      <c r="R93" s="75">
        <f t="shared" si="35"/>
        <v>0.54664538495383774</v>
      </c>
      <c r="S93" s="1"/>
      <c r="T93" s="1"/>
      <c r="U93" s="1"/>
      <c r="V93" s="1"/>
    </row>
    <row r="94" spans="1:22" s="8" customFormat="1" ht="15" customHeight="1" outlineLevel="1" x14ac:dyDescent="0.25">
      <c r="A94" s="10"/>
      <c r="B94" s="10"/>
      <c r="C94" s="9" t="s">
        <v>65</v>
      </c>
      <c r="D94" s="45">
        <f t="shared" si="26"/>
        <v>220.38110999999998</v>
      </c>
      <c r="E94" s="43">
        <f t="shared" si="26"/>
        <v>137.96737000000002</v>
      </c>
      <c r="F94" s="75">
        <f t="shared" ref="F94:F125" si="41">IF(D94=0," ",IF(E94/D94*100&gt;200,"св.200",E94/D94))</f>
        <v>0.62603990877439553</v>
      </c>
      <c r="G94" s="45">
        <v>0</v>
      </c>
      <c r="H94" s="43"/>
      <c r="I94" s="75" t="str">
        <f t="shared" si="38"/>
        <v xml:space="preserve"> </v>
      </c>
      <c r="J94" s="45">
        <v>0</v>
      </c>
      <c r="K94" s="43"/>
      <c r="L94" s="75" t="str">
        <f>IF(J94=0," ",IF(K94/J94*100&gt;200,"св.200",K94/J94))</f>
        <v xml:space="preserve"> </v>
      </c>
      <c r="M94" s="45">
        <v>24.199830000000002</v>
      </c>
      <c r="N94" s="43">
        <v>2.9568300000000001</v>
      </c>
      <c r="O94" s="75">
        <f t="shared" ref="O94:O125" si="42">IF(M94=0," ",IF(N94/M94*100&gt;200,"св.200",N94/M94))</f>
        <v>0.12218391616800613</v>
      </c>
      <c r="P94" s="45">
        <v>196.18127999999999</v>
      </c>
      <c r="Q94" s="43">
        <v>135.01054000000002</v>
      </c>
      <c r="R94" s="75">
        <f t="shared" ref="R94:R125" si="43">IF(P94=0," ",IF(Q94/P94*100&gt;200,"св.200",Q94/P94))</f>
        <v>0.68819277761874131</v>
      </c>
      <c r="S94" s="1"/>
      <c r="T94" s="1"/>
      <c r="U94" s="1"/>
      <c r="V94" s="1"/>
    </row>
    <row r="95" spans="1:22" ht="29.25" customHeight="1" x14ac:dyDescent="0.25">
      <c r="A95" s="11">
        <v>15</v>
      </c>
      <c r="B95" s="11"/>
      <c r="C95" s="68" t="s">
        <v>64</v>
      </c>
      <c r="D95" s="83">
        <f>SUM(D96:D99)</f>
        <v>5654.9499399999995</v>
      </c>
      <c r="E95" s="41">
        <f>SUM(E96:E99)</f>
        <v>3902.0691500000003</v>
      </c>
      <c r="F95" s="50">
        <f t="shared" si="41"/>
        <v>0.69002717820699233</v>
      </c>
      <c r="G95" s="83">
        <f>SUM(G96:G99)</f>
        <v>636.80328000000009</v>
      </c>
      <c r="H95" s="41">
        <f>SUM(H96:H99)</f>
        <v>860.59975000000009</v>
      </c>
      <c r="I95" s="50">
        <f t="shared" si="38"/>
        <v>1.3514373701090232</v>
      </c>
      <c r="J95" s="83">
        <f>SUM(J96:J99)</f>
        <v>0</v>
      </c>
      <c r="K95" s="41">
        <f>SUM(K96:K99)</f>
        <v>0</v>
      </c>
      <c r="L95" s="50" t="str">
        <f t="shared" ref="L95:L125" si="44">IF(J95=0," ",IF(K95/J95*100&gt;200,"св.200",K95/J95))</f>
        <v xml:space="preserve"> </v>
      </c>
      <c r="M95" s="83">
        <f>SUM(M96:M99)</f>
        <v>2034.66309</v>
      </c>
      <c r="N95" s="41">
        <f>SUM(N96:N99)</f>
        <v>1286.3907099999997</v>
      </c>
      <c r="O95" s="50">
        <f t="shared" si="42"/>
        <v>0.6322376988713152</v>
      </c>
      <c r="P95" s="83">
        <f>SUM(P96:P99)</f>
        <v>2983.4835700000003</v>
      </c>
      <c r="Q95" s="41">
        <f>SUM(Q96:Q99)</f>
        <v>1755.0786900000001</v>
      </c>
      <c r="R95" s="50">
        <f t="shared" si="43"/>
        <v>0.58826490872882531</v>
      </c>
      <c r="S95" s="1"/>
      <c r="T95" s="1"/>
      <c r="U95" s="1"/>
      <c r="V95" s="1"/>
    </row>
    <row r="96" spans="1:22" s="8" customFormat="1" ht="14.25" customHeight="1" outlineLevel="1" x14ac:dyDescent="0.25">
      <c r="A96" s="10"/>
      <c r="B96" s="10"/>
      <c r="C96" s="9" t="s">
        <v>63</v>
      </c>
      <c r="D96" s="45">
        <f t="shared" ref="D96:E141" si="45">(G96+J96+M96+P96)</f>
        <v>3342.9945399999997</v>
      </c>
      <c r="E96" s="43">
        <f t="shared" si="45"/>
        <v>2470.2313100000001</v>
      </c>
      <c r="F96" s="75">
        <f t="shared" si="41"/>
        <v>0.73892771299590587</v>
      </c>
      <c r="G96" s="45">
        <v>306.70130999999998</v>
      </c>
      <c r="H96" s="43">
        <v>514.00570000000005</v>
      </c>
      <c r="I96" s="75">
        <f t="shared" si="38"/>
        <v>1.6759162195948889</v>
      </c>
      <c r="J96" s="45">
        <v>0</v>
      </c>
      <c r="K96" s="43"/>
      <c r="L96" s="75" t="str">
        <f t="shared" si="44"/>
        <v xml:space="preserve"> </v>
      </c>
      <c r="M96" s="45">
        <v>1571.81898</v>
      </c>
      <c r="N96" s="43">
        <v>1064.5913999999998</v>
      </c>
      <c r="O96" s="75">
        <f t="shared" si="42"/>
        <v>0.67729898515413001</v>
      </c>
      <c r="P96" s="45">
        <v>1464.47425</v>
      </c>
      <c r="Q96" s="43">
        <v>891.63420999999994</v>
      </c>
      <c r="R96" s="75">
        <f t="shared" si="43"/>
        <v>0.60884253171402636</v>
      </c>
      <c r="S96" s="1"/>
      <c r="T96" s="1"/>
      <c r="U96" s="1"/>
      <c r="V96" s="1"/>
    </row>
    <row r="97" spans="1:22" s="8" customFormat="1" ht="15" customHeight="1" outlineLevel="1" x14ac:dyDescent="0.25">
      <c r="A97" s="10"/>
      <c r="B97" s="10"/>
      <c r="C97" s="9" t="s">
        <v>62</v>
      </c>
      <c r="D97" s="45">
        <f t="shared" si="45"/>
        <v>1223.8113499999999</v>
      </c>
      <c r="E97" s="43">
        <f t="shared" si="45"/>
        <v>662.65035</v>
      </c>
      <c r="F97" s="75">
        <f t="shared" si="41"/>
        <v>0.54146445855400838</v>
      </c>
      <c r="G97" s="45">
        <v>328.95734000000004</v>
      </c>
      <c r="H97" s="43">
        <v>342.82074</v>
      </c>
      <c r="I97" s="75">
        <f t="shared" si="38"/>
        <v>1.0421434584800569</v>
      </c>
      <c r="J97" s="45">
        <v>0</v>
      </c>
      <c r="K97" s="43"/>
      <c r="L97" s="75" t="str">
        <f t="shared" si="44"/>
        <v xml:space="preserve"> </v>
      </c>
      <c r="M97" s="45">
        <v>285.62779999999998</v>
      </c>
      <c r="N97" s="43">
        <v>72.77488000000001</v>
      </c>
      <c r="O97" s="75">
        <f t="shared" si="42"/>
        <v>0.25478920469226041</v>
      </c>
      <c r="P97" s="45">
        <v>609.22620999999992</v>
      </c>
      <c r="Q97" s="43">
        <v>247.05473000000001</v>
      </c>
      <c r="R97" s="75">
        <f t="shared" si="43"/>
        <v>0.40552216228517163</v>
      </c>
      <c r="S97" s="1"/>
      <c r="T97" s="1"/>
      <c r="U97" s="1"/>
      <c r="V97" s="1"/>
    </row>
    <row r="98" spans="1:22" s="8" customFormat="1" ht="15" customHeight="1" outlineLevel="1" x14ac:dyDescent="0.25">
      <c r="A98" s="10"/>
      <c r="B98" s="10"/>
      <c r="C98" s="9" t="s">
        <v>61</v>
      </c>
      <c r="D98" s="45">
        <f t="shared" si="45"/>
        <v>427.33663000000001</v>
      </c>
      <c r="E98" s="43">
        <f t="shared" si="45"/>
        <v>296.03376000000003</v>
      </c>
      <c r="F98" s="75">
        <f t="shared" si="41"/>
        <v>0.69274136410913345</v>
      </c>
      <c r="G98" s="45">
        <v>0.43497000000000002</v>
      </c>
      <c r="H98" s="43">
        <v>1.84</v>
      </c>
      <c r="I98" s="75" t="str">
        <f t="shared" si="38"/>
        <v>св.200</v>
      </c>
      <c r="J98" s="45">
        <v>0</v>
      </c>
      <c r="K98" s="43"/>
      <c r="L98" s="75" t="str">
        <f t="shared" si="44"/>
        <v xml:space="preserve"> </v>
      </c>
      <c r="M98" s="45">
        <v>100.22069999999999</v>
      </c>
      <c r="N98" s="43">
        <v>87.257509999999996</v>
      </c>
      <c r="O98" s="75">
        <f t="shared" si="42"/>
        <v>0.87065356757635903</v>
      </c>
      <c r="P98" s="45">
        <v>326.68096000000003</v>
      </c>
      <c r="Q98" s="43">
        <v>206.93625</v>
      </c>
      <c r="R98" s="75">
        <f t="shared" si="43"/>
        <v>0.63345059963090589</v>
      </c>
      <c r="S98" s="1"/>
      <c r="T98" s="1"/>
      <c r="U98" s="1"/>
      <c r="V98" s="1"/>
    </row>
    <row r="99" spans="1:22" s="8" customFormat="1" ht="15" customHeight="1" outlineLevel="1" x14ac:dyDescent="0.25">
      <c r="A99" s="10"/>
      <c r="B99" s="10"/>
      <c r="C99" s="9" t="s">
        <v>60</v>
      </c>
      <c r="D99" s="45">
        <f t="shared" si="45"/>
        <v>660.80742000000009</v>
      </c>
      <c r="E99" s="43">
        <f t="shared" si="45"/>
        <v>473.15373</v>
      </c>
      <c r="F99" s="75">
        <f t="shared" si="41"/>
        <v>0.71602363363292731</v>
      </c>
      <c r="G99" s="45">
        <v>0.70965999999999996</v>
      </c>
      <c r="H99" s="43">
        <v>1.9333099999999999</v>
      </c>
      <c r="I99" s="75" t="str">
        <f t="shared" si="38"/>
        <v>св.200</v>
      </c>
      <c r="J99" s="45">
        <v>0</v>
      </c>
      <c r="K99" s="43"/>
      <c r="L99" s="75" t="str">
        <f t="shared" si="44"/>
        <v xml:space="preserve"> </v>
      </c>
      <c r="M99" s="45">
        <v>76.995609999999999</v>
      </c>
      <c r="N99" s="43">
        <v>61.766919999999999</v>
      </c>
      <c r="O99" s="75">
        <f t="shared" si="42"/>
        <v>0.80221352879729113</v>
      </c>
      <c r="P99" s="45">
        <v>583.10215000000005</v>
      </c>
      <c r="Q99" s="43">
        <v>409.45350000000002</v>
      </c>
      <c r="R99" s="75">
        <f t="shared" si="43"/>
        <v>0.70219857704177557</v>
      </c>
      <c r="S99" s="1"/>
      <c r="T99" s="1"/>
      <c r="U99" s="1"/>
      <c r="V99" s="1"/>
    </row>
    <row r="100" spans="1:22" ht="29.25" customHeight="1" x14ac:dyDescent="0.25">
      <c r="A100" s="11">
        <v>16</v>
      </c>
      <c r="B100" s="11"/>
      <c r="C100" s="68" t="s">
        <v>145</v>
      </c>
      <c r="D100" s="83">
        <f>SUM(D101:D106)</f>
        <v>4501.0482900000006</v>
      </c>
      <c r="E100" s="41">
        <f>SUM(E101:E106)</f>
        <v>4317.3884099999996</v>
      </c>
      <c r="F100" s="50">
        <f t="shared" si="41"/>
        <v>0.95919619871485517</v>
      </c>
      <c r="G100" s="83">
        <f>SUM(G101:G106)</f>
        <v>492.76077999999995</v>
      </c>
      <c r="H100" s="41">
        <f>SUM(H101:H106)</f>
        <v>757.15682000000004</v>
      </c>
      <c r="I100" s="50">
        <f t="shared" si="38"/>
        <v>1.5365606410477719</v>
      </c>
      <c r="J100" s="83">
        <f>SUM(J101:J106)</f>
        <v>6.720000000000001E-2</v>
      </c>
      <c r="K100" s="41">
        <f>SUM(K101:K106)</f>
        <v>0</v>
      </c>
      <c r="L100" s="50">
        <f t="shared" si="44"/>
        <v>0</v>
      </c>
      <c r="M100" s="83">
        <f>SUM(M101:M106)</f>
        <v>480.64045000000004</v>
      </c>
      <c r="N100" s="41">
        <f>SUM(N101:N106)</f>
        <v>390.36398000000003</v>
      </c>
      <c r="O100" s="50">
        <f t="shared" si="42"/>
        <v>0.81217463074528995</v>
      </c>
      <c r="P100" s="83">
        <f>SUM(P101:P106)</f>
        <v>3527.5798600000003</v>
      </c>
      <c r="Q100" s="41">
        <f>SUM(Q101:Q106)</f>
        <v>3169.8676099999998</v>
      </c>
      <c r="R100" s="50">
        <f t="shared" si="43"/>
        <v>0.89859556290810649</v>
      </c>
      <c r="S100" s="1"/>
      <c r="T100" s="1"/>
      <c r="U100" s="1"/>
      <c r="V100" s="1"/>
    </row>
    <row r="101" spans="1:22" s="8" customFormat="1" ht="15" customHeight="1" outlineLevel="1" x14ac:dyDescent="0.25">
      <c r="A101" s="10"/>
      <c r="B101" s="10"/>
      <c r="C101" s="9" t="s">
        <v>144</v>
      </c>
      <c r="D101" s="45">
        <f t="shared" si="45"/>
        <v>1418.0429300000001</v>
      </c>
      <c r="E101" s="43">
        <f t="shared" si="45"/>
        <v>1524.1727000000001</v>
      </c>
      <c r="F101" s="75">
        <f t="shared" si="41"/>
        <v>1.0748424238467873</v>
      </c>
      <c r="G101" s="45">
        <v>486.58920000000001</v>
      </c>
      <c r="H101" s="43">
        <v>756.25828999999999</v>
      </c>
      <c r="I101" s="75">
        <f t="shared" si="38"/>
        <v>1.5542027854296807</v>
      </c>
      <c r="J101" s="45">
        <v>0</v>
      </c>
      <c r="K101" s="43"/>
      <c r="L101" s="75" t="str">
        <f t="shared" si="44"/>
        <v xml:space="preserve"> </v>
      </c>
      <c r="M101" s="45">
        <v>259.09336999999999</v>
      </c>
      <c r="N101" s="43">
        <v>200.43532000000002</v>
      </c>
      <c r="O101" s="75">
        <f t="shared" si="42"/>
        <v>0.77360265914947968</v>
      </c>
      <c r="P101" s="45">
        <v>672.36036000000001</v>
      </c>
      <c r="Q101" s="43">
        <v>567.47908999999993</v>
      </c>
      <c r="R101" s="75">
        <f t="shared" si="43"/>
        <v>0.84401033100761613</v>
      </c>
      <c r="S101" s="1"/>
      <c r="T101" s="1"/>
      <c r="U101" s="1"/>
      <c r="V101" s="1"/>
    </row>
    <row r="102" spans="1:22" s="8" customFormat="1" ht="15" customHeight="1" outlineLevel="1" x14ac:dyDescent="0.25">
      <c r="A102" s="10"/>
      <c r="B102" s="10"/>
      <c r="C102" s="9" t="s">
        <v>59</v>
      </c>
      <c r="D102" s="45">
        <f t="shared" si="45"/>
        <v>208.61798999999996</v>
      </c>
      <c r="E102" s="43">
        <f t="shared" si="45"/>
        <v>179.67069000000001</v>
      </c>
      <c r="F102" s="75">
        <f t="shared" si="41"/>
        <v>0.86124255151724949</v>
      </c>
      <c r="G102" s="45">
        <v>2.7603</v>
      </c>
      <c r="H102" s="43">
        <v>2.8000000000000001E-2</v>
      </c>
      <c r="I102" s="75">
        <f t="shared" ref="I102:I108" si="46">IF(G102=0," ",IF(H102/G102*100&gt;200,"св.200",H102/G102))</f>
        <v>1.014382494656378E-2</v>
      </c>
      <c r="J102" s="45">
        <v>0</v>
      </c>
      <c r="K102" s="43"/>
      <c r="L102" s="75" t="str">
        <f t="shared" si="44"/>
        <v xml:space="preserve"> </v>
      </c>
      <c r="M102" s="45">
        <v>63.821480000000001</v>
      </c>
      <c r="N102" s="43">
        <v>54.365480000000005</v>
      </c>
      <c r="O102" s="75">
        <f t="shared" si="42"/>
        <v>0.85183671704260078</v>
      </c>
      <c r="P102" s="45">
        <v>142.03620999999998</v>
      </c>
      <c r="Q102" s="43">
        <v>125.27721000000001</v>
      </c>
      <c r="R102" s="75">
        <f t="shared" si="43"/>
        <v>0.88200896095439341</v>
      </c>
      <c r="S102" s="1"/>
      <c r="T102" s="1"/>
      <c r="U102" s="1"/>
      <c r="V102" s="1"/>
    </row>
    <row r="103" spans="1:22" s="8" customFormat="1" ht="15" customHeight="1" outlineLevel="1" x14ac:dyDescent="0.25">
      <c r="A103" s="10"/>
      <c r="B103" s="10"/>
      <c r="C103" s="9" t="s">
        <v>58</v>
      </c>
      <c r="D103" s="45">
        <f t="shared" si="45"/>
        <v>853.11782999999991</v>
      </c>
      <c r="E103" s="43">
        <f t="shared" si="45"/>
        <v>718.11865999999998</v>
      </c>
      <c r="F103" s="75">
        <f t="shared" si="41"/>
        <v>0.84175788472267665</v>
      </c>
      <c r="G103" s="45">
        <v>0.11965000000000001</v>
      </c>
      <c r="H103" s="43">
        <v>0.12725</v>
      </c>
      <c r="I103" s="75">
        <f t="shared" si="46"/>
        <v>1.063518595904722</v>
      </c>
      <c r="J103" s="45">
        <v>0</v>
      </c>
      <c r="K103" s="43"/>
      <c r="L103" s="75" t="str">
        <f t="shared" si="44"/>
        <v xml:space="preserve"> </v>
      </c>
      <c r="M103" s="45">
        <v>45.082449999999994</v>
      </c>
      <c r="N103" s="43">
        <v>37.129640000000002</v>
      </c>
      <c r="O103" s="75">
        <f t="shared" si="42"/>
        <v>0.82359410369223518</v>
      </c>
      <c r="P103" s="45">
        <v>807.91572999999994</v>
      </c>
      <c r="Q103" s="43">
        <v>680.86176999999998</v>
      </c>
      <c r="R103" s="75">
        <f t="shared" si="43"/>
        <v>0.84273859849219679</v>
      </c>
      <c r="S103" s="1"/>
      <c r="T103" s="1"/>
      <c r="U103" s="1"/>
      <c r="V103" s="1"/>
    </row>
    <row r="104" spans="1:22" s="8" customFormat="1" ht="15" customHeight="1" outlineLevel="1" x14ac:dyDescent="0.25">
      <c r="A104" s="10"/>
      <c r="B104" s="10"/>
      <c r="C104" s="9" t="s">
        <v>57</v>
      </c>
      <c r="D104" s="45">
        <f t="shared" si="45"/>
        <v>659.05297000000007</v>
      </c>
      <c r="E104" s="43">
        <f t="shared" si="45"/>
        <v>609.40225999999996</v>
      </c>
      <c r="F104" s="75">
        <f t="shared" si="41"/>
        <v>0.92466355170207315</v>
      </c>
      <c r="G104" s="45">
        <v>0.93979999999999997</v>
      </c>
      <c r="H104" s="43">
        <v>0.23225000000000001</v>
      </c>
      <c r="I104" s="75">
        <f t="shared" si="46"/>
        <v>0.24712704830815069</v>
      </c>
      <c r="J104" s="45">
        <v>0</v>
      </c>
      <c r="K104" s="43"/>
      <c r="L104" s="75" t="str">
        <f t="shared" si="44"/>
        <v xml:space="preserve"> </v>
      </c>
      <c r="M104" s="45">
        <v>56.082620000000006</v>
      </c>
      <c r="N104" s="43">
        <v>50.539400000000001</v>
      </c>
      <c r="O104" s="75">
        <f t="shared" si="42"/>
        <v>0.90115975323549424</v>
      </c>
      <c r="P104" s="45">
        <v>602.03055000000006</v>
      </c>
      <c r="Q104" s="43">
        <v>558.63060999999993</v>
      </c>
      <c r="R104" s="75">
        <f t="shared" si="43"/>
        <v>0.92791073476254626</v>
      </c>
      <c r="S104" s="1"/>
      <c r="T104" s="1"/>
      <c r="U104" s="1"/>
      <c r="V104" s="1"/>
    </row>
    <row r="105" spans="1:22" s="8" customFormat="1" ht="15" customHeight="1" outlineLevel="1" x14ac:dyDescent="0.25">
      <c r="A105" s="10"/>
      <c r="B105" s="10"/>
      <c r="C105" s="9" t="s">
        <v>56</v>
      </c>
      <c r="D105" s="45">
        <f t="shared" si="45"/>
        <v>607.38351</v>
      </c>
      <c r="E105" s="43">
        <f t="shared" si="45"/>
        <v>589.12702000000002</v>
      </c>
      <c r="F105" s="75">
        <f t="shared" si="41"/>
        <v>0.9699424009716695</v>
      </c>
      <c r="G105" s="45">
        <v>2.1728000000000001</v>
      </c>
      <c r="H105" s="43">
        <v>5.9700000000000003E-2</v>
      </c>
      <c r="I105" s="75">
        <f t="shared" si="46"/>
        <v>2.7476067746686303E-2</v>
      </c>
      <c r="J105" s="45">
        <v>0</v>
      </c>
      <c r="K105" s="43"/>
      <c r="L105" s="75" t="str">
        <f t="shared" si="44"/>
        <v xml:space="preserve"> </v>
      </c>
      <c r="M105" s="45">
        <v>10.077870000000001</v>
      </c>
      <c r="N105" s="43">
        <v>7.5262799999999999</v>
      </c>
      <c r="O105" s="75">
        <f t="shared" si="42"/>
        <v>0.74681257051341199</v>
      </c>
      <c r="P105" s="45">
        <v>595.13283999999999</v>
      </c>
      <c r="Q105" s="43">
        <v>581.54104000000007</v>
      </c>
      <c r="R105" s="75">
        <f t="shared" si="43"/>
        <v>0.97716173753745483</v>
      </c>
      <c r="S105" s="1"/>
      <c r="T105" s="1"/>
      <c r="U105" s="1"/>
      <c r="V105" s="1"/>
    </row>
    <row r="106" spans="1:22" s="8" customFormat="1" ht="15" customHeight="1" outlineLevel="1" x14ac:dyDescent="0.25">
      <c r="A106" s="10"/>
      <c r="B106" s="10"/>
      <c r="C106" s="9" t="s">
        <v>55</v>
      </c>
      <c r="D106" s="45">
        <f t="shared" si="45"/>
        <v>754.83306000000005</v>
      </c>
      <c r="E106" s="43">
        <f t="shared" si="45"/>
        <v>696.89708000000007</v>
      </c>
      <c r="F106" s="75">
        <f t="shared" si="41"/>
        <v>0.92324663151346342</v>
      </c>
      <c r="G106" s="45">
        <v>0.17902999999999999</v>
      </c>
      <c r="H106" s="43">
        <v>0.45133000000000001</v>
      </c>
      <c r="I106" s="75" t="str">
        <f t="shared" si="46"/>
        <v>св.200</v>
      </c>
      <c r="J106" s="45">
        <v>6.720000000000001E-2</v>
      </c>
      <c r="K106" s="43"/>
      <c r="L106" s="75">
        <f>IF(J106=0," ",IF(K106/J106*100&gt;200,"св.200",K106/J106))</f>
        <v>0</v>
      </c>
      <c r="M106" s="45">
        <v>46.482660000000003</v>
      </c>
      <c r="N106" s="43">
        <v>40.36786</v>
      </c>
      <c r="O106" s="75">
        <f t="shared" si="42"/>
        <v>0.86844986926307566</v>
      </c>
      <c r="P106" s="45">
        <v>708.10417000000007</v>
      </c>
      <c r="Q106" s="43">
        <v>656.07789000000002</v>
      </c>
      <c r="R106" s="75">
        <f t="shared" si="43"/>
        <v>0.92652736390466384</v>
      </c>
      <c r="S106" s="1"/>
      <c r="T106" s="1"/>
      <c r="U106" s="1"/>
      <c r="V106" s="1"/>
    </row>
    <row r="107" spans="1:22" ht="31.5" customHeight="1" x14ac:dyDescent="0.25">
      <c r="A107" s="11">
        <v>17</v>
      </c>
      <c r="B107" s="11"/>
      <c r="C107" s="68" t="s">
        <v>173</v>
      </c>
      <c r="D107" s="83">
        <f>SUM(D108:D113)</f>
        <v>5639.5112600000002</v>
      </c>
      <c r="E107" s="41">
        <f>SUM(E108:E113)</f>
        <v>4056.0828399999996</v>
      </c>
      <c r="F107" s="50">
        <f t="shared" si="41"/>
        <v>0.71922594937774798</v>
      </c>
      <c r="G107" s="83">
        <f>SUM(G108:G113)</f>
        <v>256.60052999999999</v>
      </c>
      <c r="H107" s="41">
        <f>SUM(H108:H113)</f>
        <v>170.04580000000001</v>
      </c>
      <c r="I107" s="50">
        <f t="shared" si="46"/>
        <v>0.66268686194841464</v>
      </c>
      <c r="J107" s="83">
        <f>SUM(J108:J113)</f>
        <v>27.244250000000001</v>
      </c>
      <c r="K107" s="41">
        <f>SUM(K108:K113)</f>
        <v>27.237559999999998</v>
      </c>
      <c r="L107" s="50">
        <f t="shared" si="44"/>
        <v>0.99975444359819032</v>
      </c>
      <c r="M107" s="83">
        <f>SUM(M108:M113)</f>
        <v>1169.0170499999999</v>
      </c>
      <c r="N107" s="41">
        <f>SUM(N108:N113)</f>
        <v>487.55604999999997</v>
      </c>
      <c r="O107" s="50">
        <f t="shared" si="42"/>
        <v>0.41706496068641602</v>
      </c>
      <c r="P107" s="83">
        <f>SUM(P108:P113)</f>
        <v>4186.6494299999995</v>
      </c>
      <c r="Q107" s="41">
        <f>SUM(Q108:Q113)</f>
        <v>3371.2434299999995</v>
      </c>
      <c r="R107" s="50">
        <f t="shared" si="43"/>
        <v>0.80523661853388095</v>
      </c>
      <c r="S107" s="1"/>
      <c r="T107" s="1"/>
      <c r="U107" s="1"/>
      <c r="V107" s="1"/>
    </row>
    <row r="108" spans="1:22" s="8" customFormat="1" ht="13.5" customHeight="1" outlineLevel="1" x14ac:dyDescent="0.25">
      <c r="A108" s="10"/>
      <c r="B108" s="10"/>
      <c r="C108" s="9" t="s">
        <v>170</v>
      </c>
      <c r="D108" s="45">
        <f t="shared" si="45"/>
        <v>3106.6164399999998</v>
      </c>
      <c r="E108" s="43">
        <f t="shared" si="45"/>
        <v>2330.47685</v>
      </c>
      <c r="F108" s="75">
        <f t="shared" si="41"/>
        <v>0.75016562070340431</v>
      </c>
      <c r="G108" s="45">
        <v>88.220649999999992</v>
      </c>
      <c r="H108" s="43">
        <v>65.487529999999992</v>
      </c>
      <c r="I108" s="75">
        <f t="shared" si="46"/>
        <v>0.74231520624706349</v>
      </c>
      <c r="J108" s="45">
        <v>25.843</v>
      </c>
      <c r="K108" s="43">
        <v>25.843</v>
      </c>
      <c r="L108" s="75">
        <f t="shared" si="44"/>
        <v>1</v>
      </c>
      <c r="M108" s="45">
        <v>456.89767000000001</v>
      </c>
      <c r="N108" s="43">
        <v>148.86688000000001</v>
      </c>
      <c r="O108" s="75">
        <f t="shared" si="42"/>
        <v>0.32582105310364134</v>
      </c>
      <c r="P108" s="45">
        <v>2535.6551199999999</v>
      </c>
      <c r="Q108" s="43">
        <v>2090.2794399999998</v>
      </c>
      <c r="R108" s="75">
        <f t="shared" si="43"/>
        <v>0.8243547884382636</v>
      </c>
      <c r="S108" s="1"/>
      <c r="T108" s="1"/>
      <c r="U108" s="1"/>
      <c r="V108" s="1"/>
    </row>
    <row r="109" spans="1:22" s="8" customFormat="1" ht="15" customHeight="1" outlineLevel="1" x14ac:dyDescent="0.25">
      <c r="A109" s="10"/>
      <c r="B109" s="10"/>
      <c r="C109" s="9" t="s">
        <v>165</v>
      </c>
      <c r="D109" s="45">
        <f t="shared" si="45"/>
        <v>645.24678000000006</v>
      </c>
      <c r="E109" s="43">
        <f t="shared" si="45"/>
        <v>359.41010999999997</v>
      </c>
      <c r="F109" s="75">
        <f t="shared" si="41"/>
        <v>0.5570118614152556</v>
      </c>
      <c r="G109" s="45">
        <v>7.9143999999999997</v>
      </c>
      <c r="H109" s="43">
        <v>12.5009</v>
      </c>
      <c r="I109" s="75">
        <f t="shared" ref="I109:I136" si="47">IF(G109=0," ",IF(H109/G109*100&gt;200,"св.200",H109/G109))</f>
        <v>1.5795132922268271</v>
      </c>
      <c r="J109" s="45">
        <v>0</v>
      </c>
      <c r="K109" s="43"/>
      <c r="L109" s="75" t="str">
        <f>IF(K109=0," ",IF(K109/J109*100&gt;200,"св.200",K109/J109))</f>
        <v xml:space="preserve"> </v>
      </c>
      <c r="M109" s="45">
        <v>174.39795000000001</v>
      </c>
      <c r="N109" s="43">
        <v>61.046860000000002</v>
      </c>
      <c r="O109" s="75">
        <f t="shared" si="42"/>
        <v>0.35004344947862059</v>
      </c>
      <c r="P109" s="45">
        <v>462.93443000000002</v>
      </c>
      <c r="Q109" s="43">
        <v>285.86234999999999</v>
      </c>
      <c r="R109" s="75">
        <f t="shared" si="43"/>
        <v>0.61750073331119482</v>
      </c>
      <c r="S109" s="1"/>
      <c r="T109" s="1"/>
      <c r="U109" s="1"/>
      <c r="V109" s="1"/>
    </row>
    <row r="110" spans="1:22" s="8" customFormat="1" ht="15" customHeight="1" outlineLevel="1" x14ac:dyDescent="0.25">
      <c r="A110" s="10"/>
      <c r="B110" s="10"/>
      <c r="C110" s="9" t="s">
        <v>54</v>
      </c>
      <c r="D110" s="45">
        <f t="shared" si="45"/>
        <v>254.02924999999999</v>
      </c>
      <c r="E110" s="43">
        <f t="shared" si="45"/>
        <v>155.45783</v>
      </c>
      <c r="F110" s="75">
        <f t="shared" si="41"/>
        <v>0.61196822806822448</v>
      </c>
      <c r="G110" s="45">
        <v>11.636509999999999</v>
      </c>
      <c r="H110" s="43">
        <v>3.2056999999999998</v>
      </c>
      <c r="I110" s="75">
        <f t="shared" si="47"/>
        <v>0.27548637864789355</v>
      </c>
      <c r="J110" s="45">
        <v>0</v>
      </c>
      <c r="K110" s="43"/>
      <c r="L110" s="75" t="str">
        <f t="shared" ref="L110:L112" si="48">IF(K110=0," ",IF(K110/J110*100&gt;200,"св.200",K110/J110))</f>
        <v xml:space="preserve"> </v>
      </c>
      <c r="M110" s="45">
        <v>40.546779999999998</v>
      </c>
      <c r="N110" s="43">
        <v>23.158639999999998</v>
      </c>
      <c r="O110" s="75">
        <f t="shared" si="42"/>
        <v>0.57115854822503787</v>
      </c>
      <c r="P110" s="45">
        <v>201.84595999999999</v>
      </c>
      <c r="Q110" s="43">
        <v>129.09349</v>
      </c>
      <c r="R110" s="75">
        <f t="shared" si="43"/>
        <v>0.63956439851459013</v>
      </c>
      <c r="S110" s="1"/>
      <c r="T110" s="1"/>
      <c r="U110" s="1"/>
      <c r="V110" s="1"/>
    </row>
    <row r="111" spans="1:22" s="8" customFormat="1" ht="15" customHeight="1" outlineLevel="1" x14ac:dyDescent="0.25">
      <c r="A111" s="10"/>
      <c r="B111" s="10"/>
      <c r="C111" s="9" t="s">
        <v>53</v>
      </c>
      <c r="D111" s="45">
        <f t="shared" si="45"/>
        <v>431.03854999999999</v>
      </c>
      <c r="E111" s="43">
        <f t="shared" si="45"/>
        <v>314.69744000000003</v>
      </c>
      <c r="F111" s="75">
        <f t="shared" si="41"/>
        <v>0.73009117165970427</v>
      </c>
      <c r="G111" s="45">
        <v>40.320749999999997</v>
      </c>
      <c r="H111" s="43">
        <v>56.22</v>
      </c>
      <c r="I111" s="75">
        <f t="shared" si="47"/>
        <v>1.3943193020963152</v>
      </c>
      <c r="J111" s="45">
        <v>0</v>
      </c>
      <c r="K111" s="43"/>
      <c r="L111" s="75" t="str">
        <f>IF(J111=0," ",IF(K111/J111*100&gt;200,"св.200",K111/J111))</f>
        <v xml:space="preserve"> </v>
      </c>
      <c r="M111" s="45">
        <v>54.534089999999999</v>
      </c>
      <c r="N111" s="43">
        <v>37.676499999999997</v>
      </c>
      <c r="O111" s="75">
        <f t="shared" si="42"/>
        <v>0.6908797781351077</v>
      </c>
      <c r="P111" s="45">
        <v>336.18371000000002</v>
      </c>
      <c r="Q111" s="43">
        <v>220.80094</v>
      </c>
      <c r="R111" s="75">
        <f t="shared" si="43"/>
        <v>0.65678655280471498</v>
      </c>
      <c r="S111" s="1"/>
      <c r="T111" s="1"/>
      <c r="U111" s="1"/>
      <c r="V111" s="1"/>
    </row>
    <row r="112" spans="1:22" s="8" customFormat="1" ht="15" customHeight="1" outlineLevel="1" x14ac:dyDescent="0.25">
      <c r="A112" s="10"/>
      <c r="B112" s="10"/>
      <c r="C112" s="9" t="s">
        <v>52</v>
      </c>
      <c r="D112" s="45">
        <f t="shared" si="45"/>
        <v>206.17863</v>
      </c>
      <c r="E112" s="43">
        <f t="shared" si="45"/>
        <v>156.43125000000001</v>
      </c>
      <c r="F112" s="75">
        <f t="shared" si="41"/>
        <v>0.75871708915710623</v>
      </c>
      <c r="G112" s="45">
        <v>9.1598199999999999</v>
      </c>
      <c r="H112" s="43">
        <v>3.7217199999999999</v>
      </c>
      <c r="I112" s="75">
        <f t="shared" si="47"/>
        <v>0.40630929428744234</v>
      </c>
      <c r="J112" s="45">
        <v>0</v>
      </c>
      <c r="K112" s="43"/>
      <c r="L112" s="75" t="str">
        <f t="shared" si="48"/>
        <v xml:space="preserve"> </v>
      </c>
      <c r="M112" s="45">
        <v>179.93151</v>
      </c>
      <c r="N112" s="43">
        <v>145.5514</v>
      </c>
      <c r="O112" s="75">
        <f t="shared" si="42"/>
        <v>0.80892668549271884</v>
      </c>
      <c r="P112" s="45">
        <v>17.087299999999999</v>
      </c>
      <c r="Q112" s="43">
        <v>7.1581299999999999</v>
      </c>
      <c r="R112" s="75">
        <f t="shared" si="43"/>
        <v>0.41891521773480889</v>
      </c>
      <c r="S112" s="1"/>
      <c r="T112" s="1"/>
      <c r="U112" s="1"/>
      <c r="V112" s="1"/>
    </row>
    <row r="113" spans="1:22" s="8" customFormat="1" ht="15" customHeight="1" outlineLevel="1" x14ac:dyDescent="0.25">
      <c r="A113" s="10"/>
      <c r="B113" s="10"/>
      <c r="C113" s="9" t="s">
        <v>185</v>
      </c>
      <c r="D113" s="45">
        <f t="shared" si="45"/>
        <v>996.40161000000001</v>
      </c>
      <c r="E113" s="43">
        <f t="shared" si="45"/>
        <v>739.60936000000004</v>
      </c>
      <c r="F113" s="75">
        <f t="shared" si="41"/>
        <v>0.74228037427599103</v>
      </c>
      <c r="G113" s="45">
        <v>99.348399999999998</v>
      </c>
      <c r="H113" s="43">
        <v>28.909950000000002</v>
      </c>
      <c r="I113" s="75">
        <f t="shared" si="47"/>
        <v>0.29099562750884767</v>
      </c>
      <c r="J113" s="45">
        <v>1.4012500000000001</v>
      </c>
      <c r="K113" s="43">
        <v>1.39456</v>
      </c>
      <c r="L113" s="75">
        <f>IF(J113=0," ",IF(K113/J113*100&gt;200,"св.200",K113/J113))</f>
        <v>0.99522569134701155</v>
      </c>
      <c r="M113" s="45">
        <v>262.70904999999999</v>
      </c>
      <c r="N113" s="43">
        <v>71.255769999999998</v>
      </c>
      <c r="O113" s="75">
        <f t="shared" si="42"/>
        <v>0.27123454635460786</v>
      </c>
      <c r="P113" s="45">
        <v>632.94290999999998</v>
      </c>
      <c r="Q113" s="43">
        <v>638.04908</v>
      </c>
      <c r="R113" s="75">
        <f t="shared" si="43"/>
        <v>1.0080673468638743</v>
      </c>
      <c r="S113" s="1"/>
      <c r="T113" s="1"/>
      <c r="U113" s="1"/>
      <c r="V113" s="1"/>
    </row>
    <row r="114" spans="1:22" ht="31.5" customHeight="1" x14ac:dyDescent="0.25">
      <c r="A114" s="11">
        <v>18</v>
      </c>
      <c r="B114" s="11"/>
      <c r="C114" s="68" t="s">
        <v>143</v>
      </c>
      <c r="D114" s="83">
        <f>SUM(D115:D120)</f>
        <v>13411.22926</v>
      </c>
      <c r="E114" s="41">
        <f>SUM(E115:E120)</f>
        <v>10098.653390000001</v>
      </c>
      <c r="F114" s="50">
        <f t="shared" si="41"/>
        <v>0.75299983276849902</v>
      </c>
      <c r="G114" s="83">
        <f>SUM(G115:G120)</f>
        <v>3870.9744700000001</v>
      </c>
      <c r="H114" s="41">
        <f>SUM(H115:H120)</f>
        <v>3993.4811599999994</v>
      </c>
      <c r="I114" s="50">
        <f t="shared" si="47"/>
        <v>1.0316475065773294</v>
      </c>
      <c r="J114" s="83">
        <f>SUM(J115:J120)</f>
        <v>0.44640000000000002</v>
      </c>
      <c r="K114" s="41">
        <f>SUM(K115:K120)</f>
        <v>0.44639999999999996</v>
      </c>
      <c r="L114" s="50">
        <f t="shared" si="44"/>
        <v>0.99999999999999989</v>
      </c>
      <c r="M114" s="83">
        <f>SUM(M115:M120)</f>
        <v>5420.2958500000004</v>
      </c>
      <c r="N114" s="41">
        <f>SUM(N115:N120)</f>
        <v>4039.3164300000003</v>
      </c>
      <c r="O114" s="50">
        <f t="shared" si="42"/>
        <v>0.74522065617506839</v>
      </c>
      <c r="P114" s="83">
        <f>SUM(P115:P120)</f>
        <v>4119.5125400000006</v>
      </c>
      <c r="Q114" s="41">
        <f>SUM(Q115:Q120)</f>
        <v>2065.4094</v>
      </c>
      <c r="R114" s="50">
        <f t="shared" si="43"/>
        <v>0.50137228129423284</v>
      </c>
      <c r="S114" s="1"/>
      <c r="T114" s="1"/>
      <c r="U114" s="1"/>
      <c r="V114" s="1"/>
    </row>
    <row r="115" spans="1:22" s="8" customFormat="1" ht="15" customHeight="1" outlineLevel="1" x14ac:dyDescent="0.25">
      <c r="A115" s="10"/>
      <c r="B115" s="10"/>
      <c r="C115" s="9" t="s">
        <v>171</v>
      </c>
      <c r="D115" s="45">
        <f t="shared" si="45"/>
        <v>9236.9939300000005</v>
      </c>
      <c r="E115" s="43">
        <f t="shared" si="45"/>
        <v>6984.4727700000003</v>
      </c>
      <c r="F115" s="75">
        <f t="shared" si="41"/>
        <v>0.75614131858588329</v>
      </c>
      <c r="G115" s="45">
        <v>3865.6388700000002</v>
      </c>
      <c r="H115" s="43">
        <v>3985.6995299999999</v>
      </c>
      <c r="I115" s="75">
        <f t="shared" si="47"/>
        <v>1.0310584263138889</v>
      </c>
      <c r="J115" s="45">
        <v>0</v>
      </c>
      <c r="K115" s="43"/>
      <c r="L115" s="75" t="str">
        <f t="shared" si="44"/>
        <v xml:space="preserve"> </v>
      </c>
      <c r="M115" s="45">
        <v>3115.98738</v>
      </c>
      <c r="N115" s="43">
        <v>1995.5368500000002</v>
      </c>
      <c r="O115" s="75">
        <f t="shared" si="42"/>
        <v>0.64041878436619348</v>
      </c>
      <c r="P115" s="45">
        <v>2255.3676800000003</v>
      </c>
      <c r="Q115" s="43">
        <v>1003.23639</v>
      </c>
      <c r="R115" s="75">
        <f t="shared" si="43"/>
        <v>0.44482165763765841</v>
      </c>
      <c r="S115" s="1"/>
      <c r="T115" s="1"/>
      <c r="U115" s="1"/>
      <c r="V115" s="1"/>
    </row>
    <row r="116" spans="1:22" s="8" customFormat="1" ht="15" customHeight="1" outlineLevel="1" x14ac:dyDescent="0.25">
      <c r="A116" s="10"/>
      <c r="B116" s="10"/>
      <c r="C116" s="9" t="s">
        <v>51</v>
      </c>
      <c r="D116" s="45">
        <f t="shared" si="45"/>
        <v>193.34997999999996</v>
      </c>
      <c r="E116" s="43">
        <f t="shared" si="45"/>
        <v>162.59647000000001</v>
      </c>
      <c r="F116" s="75">
        <f t="shared" si="41"/>
        <v>0.84094381597556955</v>
      </c>
      <c r="G116" s="45">
        <v>0.91820000000000002</v>
      </c>
      <c r="H116" s="43">
        <v>1.0540999999999998</v>
      </c>
      <c r="I116" s="75">
        <f t="shared" si="47"/>
        <v>1.1480069701590065</v>
      </c>
      <c r="J116" s="45">
        <v>0</v>
      </c>
      <c r="K116" s="43"/>
      <c r="L116" s="75" t="str">
        <f t="shared" si="44"/>
        <v xml:space="preserve"> </v>
      </c>
      <c r="M116" s="45">
        <v>23.893169999999998</v>
      </c>
      <c r="N116" s="43">
        <v>17.60417</v>
      </c>
      <c r="O116" s="75">
        <f t="shared" si="42"/>
        <v>0.73678670515465305</v>
      </c>
      <c r="P116" s="45">
        <v>168.53860999999998</v>
      </c>
      <c r="Q116" s="43">
        <v>143.93820000000002</v>
      </c>
      <c r="R116" s="75">
        <f t="shared" si="43"/>
        <v>0.85403694737959479</v>
      </c>
      <c r="S116" s="1"/>
      <c r="T116" s="1"/>
      <c r="U116" s="1"/>
      <c r="V116" s="1"/>
    </row>
    <row r="117" spans="1:22" s="8" customFormat="1" ht="15" customHeight="1" outlineLevel="1" x14ac:dyDescent="0.25">
      <c r="A117" s="10"/>
      <c r="B117" s="10"/>
      <c r="C117" s="9" t="s">
        <v>50</v>
      </c>
      <c r="D117" s="45">
        <f t="shared" si="45"/>
        <v>1089.64095</v>
      </c>
      <c r="E117" s="43">
        <f t="shared" si="45"/>
        <v>454.27645000000007</v>
      </c>
      <c r="F117" s="75">
        <f t="shared" si="41"/>
        <v>0.41690471526423462</v>
      </c>
      <c r="G117" s="45">
        <v>1.1427</v>
      </c>
      <c r="H117" s="43">
        <v>2.11815</v>
      </c>
      <c r="I117" s="75">
        <f t="shared" si="47"/>
        <v>1.8536361249671829</v>
      </c>
      <c r="J117" s="45">
        <v>0</v>
      </c>
      <c r="K117" s="43"/>
      <c r="L117" s="75" t="str">
        <f t="shared" si="44"/>
        <v xml:space="preserve"> </v>
      </c>
      <c r="M117" s="45">
        <v>352.15558000000004</v>
      </c>
      <c r="N117" s="43">
        <v>207.89582000000001</v>
      </c>
      <c r="O117" s="75">
        <f t="shared" si="42"/>
        <v>0.5903521960378989</v>
      </c>
      <c r="P117" s="45">
        <v>736.34267</v>
      </c>
      <c r="Q117" s="43">
        <v>244.26248000000001</v>
      </c>
      <c r="R117" s="75">
        <f t="shared" si="43"/>
        <v>0.33172392413439794</v>
      </c>
      <c r="S117" s="1"/>
      <c r="T117" s="1"/>
      <c r="U117" s="1"/>
      <c r="V117" s="1"/>
    </row>
    <row r="118" spans="1:22" s="8" customFormat="1" ht="15" customHeight="1" outlineLevel="1" x14ac:dyDescent="0.25">
      <c r="A118" s="10"/>
      <c r="B118" s="10"/>
      <c r="C118" s="9" t="s">
        <v>49</v>
      </c>
      <c r="D118" s="45">
        <f t="shared" si="45"/>
        <v>531.73309999999992</v>
      </c>
      <c r="E118" s="43">
        <f t="shared" si="45"/>
        <v>413.23742000000004</v>
      </c>
      <c r="F118" s="75">
        <f t="shared" si="41"/>
        <v>0.77715195837911932</v>
      </c>
      <c r="G118" s="45">
        <v>0.32130000000000003</v>
      </c>
      <c r="H118" s="43">
        <v>2.3102</v>
      </c>
      <c r="I118" s="75" t="str">
        <f t="shared" si="47"/>
        <v>св.200</v>
      </c>
      <c r="J118" s="45">
        <v>0</v>
      </c>
      <c r="K118" s="43"/>
      <c r="L118" s="75" t="str">
        <f t="shared" si="44"/>
        <v xml:space="preserve"> </v>
      </c>
      <c r="M118" s="45">
        <v>176.46807000000001</v>
      </c>
      <c r="N118" s="43">
        <v>143.03545000000003</v>
      </c>
      <c r="O118" s="75">
        <f t="shared" si="42"/>
        <v>0.81054578315499237</v>
      </c>
      <c r="P118" s="45">
        <v>354.94372999999996</v>
      </c>
      <c r="Q118" s="43">
        <v>267.89177000000001</v>
      </c>
      <c r="R118" s="75">
        <f t="shared" si="43"/>
        <v>0.75474433651779127</v>
      </c>
      <c r="S118" s="1"/>
      <c r="T118" s="1"/>
      <c r="U118" s="1"/>
      <c r="V118" s="1"/>
    </row>
    <row r="119" spans="1:22" s="8" customFormat="1" ht="15" customHeight="1" outlineLevel="1" x14ac:dyDescent="0.25">
      <c r="A119" s="10"/>
      <c r="B119" s="10"/>
      <c r="C119" s="9" t="s">
        <v>48</v>
      </c>
      <c r="D119" s="45">
        <f t="shared" si="45"/>
        <v>225.28549000000001</v>
      </c>
      <c r="E119" s="43">
        <f t="shared" si="45"/>
        <v>137.70136000000002</v>
      </c>
      <c r="F119" s="75">
        <f t="shared" si="41"/>
        <v>0.61123048803542568</v>
      </c>
      <c r="G119" s="45">
        <v>0.84589999999999999</v>
      </c>
      <c r="H119" s="43">
        <v>3.9780000000000003E-2</v>
      </c>
      <c r="I119" s="75">
        <f t="shared" si="47"/>
        <v>4.7026835323324273E-2</v>
      </c>
      <c r="J119" s="45">
        <v>0.44640000000000002</v>
      </c>
      <c r="K119" s="43">
        <v>0.44639999999999996</v>
      </c>
      <c r="L119" s="75">
        <f t="shared" si="44"/>
        <v>0.99999999999999989</v>
      </c>
      <c r="M119" s="45">
        <v>97.588630000000009</v>
      </c>
      <c r="N119" s="43">
        <v>69.492630000000005</v>
      </c>
      <c r="O119" s="75">
        <f t="shared" si="42"/>
        <v>0.7120976080922542</v>
      </c>
      <c r="P119" s="45">
        <v>126.40456</v>
      </c>
      <c r="Q119" s="43">
        <v>67.722549999999998</v>
      </c>
      <c r="R119" s="75">
        <f t="shared" si="43"/>
        <v>0.53576033965863257</v>
      </c>
      <c r="S119" s="1"/>
      <c r="T119" s="1"/>
      <c r="U119" s="1"/>
      <c r="V119" s="1"/>
    </row>
    <row r="120" spans="1:22" s="8" customFormat="1" ht="15" customHeight="1" outlineLevel="1" x14ac:dyDescent="0.25">
      <c r="A120" s="10"/>
      <c r="B120" s="10"/>
      <c r="C120" s="9" t="s">
        <v>47</v>
      </c>
      <c r="D120" s="45">
        <f t="shared" si="45"/>
        <v>2134.2258099999999</v>
      </c>
      <c r="E120" s="43">
        <f t="shared" si="45"/>
        <v>1946.3689199999999</v>
      </c>
      <c r="F120" s="75">
        <f t="shared" si="41"/>
        <v>0.91197890629951661</v>
      </c>
      <c r="G120" s="45">
        <v>2.1074999999999999</v>
      </c>
      <c r="H120" s="43">
        <v>2.2594000000000003</v>
      </c>
      <c r="I120" s="75">
        <f t="shared" si="47"/>
        <v>1.0720759193357059</v>
      </c>
      <c r="J120" s="45">
        <v>0</v>
      </c>
      <c r="K120" s="43"/>
      <c r="L120" s="75" t="str">
        <f t="shared" si="44"/>
        <v xml:space="preserve"> </v>
      </c>
      <c r="M120" s="45">
        <v>1654.2030199999999</v>
      </c>
      <c r="N120" s="43">
        <v>1605.7515100000001</v>
      </c>
      <c r="O120" s="75">
        <f t="shared" si="42"/>
        <v>0.97071005830952972</v>
      </c>
      <c r="P120" s="45">
        <v>477.91528999999997</v>
      </c>
      <c r="Q120" s="43">
        <v>338.35801000000004</v>
      </c>
      <c r="R120" s="75">
        <f t="shared" si="43"/>
        <v>0.70798741341797211</v>
      </c>
      <c r="S120" s="1"/>
      <c r="T120" s="1"/>
      <c r="U120" s="1"/>
      <c r="V120" s="1"/>
    </row>
    <row r="121" spans="1:22" ht="30" customHeight="1" x14ac:dyDescent="0.25">
      <c r="A121" s="11">
        <v>19</v>
      </c>
      <c r="B121" s="11"/>
      <c r="C121" s="68" t="s">
        <v>142</v>
      </c>
      <c r="D121" s="83">
        <f>SUM(D122:D129)</f>
        <v>6906.7703799999999</v>
      </c>
      <c r="E121" s="41">
        <f>SUM(E122:E129)</f>
        <v>5362.1829299999999</v>
      </c>
      <c r="F121" s="50">
        <f t="shared" si="41"/>
        <v>0.77636617912292605</v>
      </c>
      <c r="G121" s="83">
        <f>SUM(G122:G129)</f>
        <v>568.08610999999996</v>
      </c>
      <c r="H121" s="41">
        <f>SUM(H122:H129)</f>
        <v>513.75873999999999</v>
      </c>
      <c r="I121" s="50">
        <f t="shared" si="47"/>
        <v>0.90436771988669118</v>
      </c>
      <c r="J121" s="83">
        <f>SUM(J122:J129)</f>
        <v>4.6221000000000005</v>
      </c>
      <c r="K121" s="41">
        <f>SUM(K122:K129)</f>
        <v>5.9614899999999995</v>
      </c>
      <c r="L121" s="50">
        <f t="shared" si="44"/>
        <v>1.2897795374396916</v>
      </c>
      <c r="M121" s="83">
        <f>SUM(M122:M129)</f>
        <v>753.21303999999998</v>
      </c>
      <c r="N121" s="41">
        <f>SUM(N122:N129)</f>
        <v>361.88293999999996</v>
      </c>
      <c r="O121" s="50">
        <f t="shared" si="42"/>
        <v>0.48045230337488576</v>
      </c>
      <c r="P121" s="83">
        <f>SUM(P122:P129)</f>
        <v>5580.8491299999987</v>
      </c>
      <c r="Q121" s="41">
        <f>SUM(Q122:Q129)</f>
        <v>4480.5797600000005</v>
      </c>
      <c r="R121" s="50">
        <f t="shared" si="43"/>
        <v>0.80284911052594632</v>
      </c>
      <c r="S121" s="1"/>
      <c r="T121" s="1"/>
      <c r="U121" s="1"/>
      <c r="V121" s="1"/>
    </row>
    <row r="122" spans="1:22" s="8" customFormat="1" ht="15" customHeight="1" outlineLevel="1" x14ac:dyDescent="0.25">
      <c r="A122" s="10"/>
      <c r="B122" s="12"/>
      <c r="C122" s="9" t="s">
        <v>141</v>
      </c>
      <c r="D122" s="45">
        <f t="shared" si="45"/>
        <v>1333.37914</v>
      </c>
      <c r="E122" s="43">
        <f t="shared" si="45"/>
        <v>994.33641000000011</v>
      </c>
      <c r="F122" s="75">
        <f t="shared" si="41"/>
        <v>0.74572668805963183</v>
      </c>
      <c r="G122" s="45">
        <v>448.96485999999999</v>
      </c>
      <c r="H122" s="43">
        <v>349.45371999999998</v>
      </c>
      <c r="I122" s="75">
        <f t="shared" si="47"/>
        <v>0.77835427921909073</v>
      </c>
      <c r="J122" s="45">
        <v>0</v>
      </c>
      <c r="K122" s="43"/>
      <c r="L122" s="75" t="str">
        <f t="shared" si="44"/>
        <v xml:space="preserve"> </v>
      </c>
      <c r="M122" s="45">
        <v>73.175429999999992</v>
      </c>
      <c r="N122" s="43">
        <v>47.28163</v>
      </c>
      <c r="O122" s="75">
        <f t="shared" si="42"/>
        <v>0.6461407879666714</v>
      </c>
      <c r="P122" s="45">
        <v>811.23884999999996</v>
      </c>
      <c r="Q122" s="43">
        <v>597.60106000000007</v>
      </c>
      <c r="R122" s="75">
        <f t="shared" si="43"/>
        <v>0.73665241747236354</v>
      </c>
      <c r="S122" s="1"/>
      <c r="T122" s="1"/>
      <c r="U122" s="1"/>
      <c r="V122" s="1"/>
    </row>
    <row r="123" spans="1:22" s="8" customFormat="1" ht="15" customHeight="1" outlineLevel="1" x14ac:dyDescent="0.25">
      <c r="A123" s="10"/>
      <c r="B123" s="12"/>
      <c r="C123" s="9" t="s">
        <v>46</v>
      </c>
      <c r="D123" s="45">
        <f t="shared" si="45"/>
        <v>454.64056000000005</v>
      </c>
      <c r="E123" s="43">
        <f t="shared" si="45"/>
        <v>245.27274999999997</v>
      </c>
      <c r="F123" s="75">
        <f t="shared" si="41"/>
        <v>0.53948717202002383</v>
      </c>
      <c r="G123" s="45">
        <v>0.30160000000000003</v>
      </c>
      <c r="H123" s="43">
        <v>40.411300000000004</v>
      </c>
      <c r="I123" s="75" t="str">
        <f t="shared" si="47"/>
        <v>св.200</v>
      </c>
      <c r="J123" s="45">
        <v>0</v>
      </c>
      <c r="K123" s="43"/>
      <c r="L123" s="75" t="str">
        <f t="shared" si="44"/>
        <v xml:space="preserve"> </v>
      </c>
      <c r="M123" s="45">
        <v>69.982770000000002</v>
      </c>
      <c r="N123" s="43">
        <v>24.04496</v>
      </c>
      <c r="O123" s="75">
        <f t="shared" si="42"/>
        <v>0.34358399931868944</v>
      </c>
      <c r="P123" s="45">
        <v>384.35619000000003</v>
      </c>
      <c r="Q123" s="43">
        <v>180.81648999999999</v>
      </c>
      <c r="R123" s="75">
        <f t="shared" si="43"/>
        <v>0.47043990627547844</v>
      </c>
      <c r="S123" s="1"/>
      <c r="T123" s="1"/>
      <c r="U123" s="1"/>
      <c r="V123" s="1"/>
    </row>
    <row r="124" spans="1:22" s="8" customFormat="1" ht="15" customHeight="1" outlineLevel="1" x14ac:dyDescent="0.25">
      <c r="A124" s="10"/>
      <c r="B124" s="12"/>
      <c r="C124" s="9" t="s">
        <v>45</v>
      </c>
      <c r="D124" s="45">
        <f t="shared" si="45"/>
        <v>1901.8385900000001</v>
      </c>
      <c r="E124" s="43">
        <f t="shared" si="45"/>
        <v>2559.47595</v>
      </c>
      <c r="F124" s="75">
        <f t="shared" si="41"/>
        <v>1.3457903123103627</v>
      </c>
      <c r="G124" s="45">
        <v>40.958640000000003</v>
      </c>
      <c r="H124" s="43">
        <v>40.83934</v>
      </c>
      <c r="I124" s="75">
        <f t="shared" si="47"/>
        <v>0.99708730563319481</v>
      </c>
      <c r="J124" s="45">
        <v>4.6221000000000005</v>
      </c>
      <c r="K124" s="43">
        <v>5.1231</v>
      </c>
      <c r="L124" s="75">
        <f t="shared" si="44"/>
        <v>1.108392289219186</v>
      </c>
      <c r="M124" s="45">
        <v>21.170999999999999</v>
      </c>
      <c r="N124" s="43">
        <v>11.549950000000001</v>
      </c>
      <c r="O124" s="75">
        <f t="shared" si="42"/>
        <v>0.54555524065939265</v>
      </c>
      <c r="P124" s="45">
        <v>1835.0868500000001</v>
      </c>
      <c r="Q124" s="43">
        <v>2501.9635600000001</v>
      </c>
      <c r="R124" s="75">
        <f t="shared" si="43"/>
        <v>1.3634033506370558</v>
      </c>
      <c r="S124" s="1"/>
      <c r="T124" s="1"/>
      <c r="U124" s="1"/>
      <c r="V124" s="1"/>
    </row>
    <row r="125" spans="1:22" s="8" customFormat="1" ht="15" customHeight="1" outlineLevel="1" x14ac:dyDescent="0.25">
      <c r="A125" s="10"/>
      <c r="B125" s="12"/>
      <c r="C125" s="9" t="s">
        <v>44</v>
      </c>
      <c r="D125" s="45">
        <f t="shared" si="45"/>
        <v>315.31029999999998</v>
      </c>
      <c r="E125" s="43">
        <f t="shared" si="45"/>
        <v>171.52400999999998</v>
      </c>
      <c r="F125" s="75">
        <f t="shared" si="41"/>
        <v>0.54398479846678016</v>
      </c>
      <c r="G125" s="45">
        <v>3.1742900000000001</v>
      </c>
      <c r="H125" s="43">
        <v>1.5402899999999999</v>
      </c>
      <c r="I125" s="75">
        <f t="shared" si="47"/>
        <v>0.48523921884893945</v>
      </c>
      <c r="J125" s="45">
        <v>0</v>
      </c>
      <c r="K125" s="43"/>
      <c r="L125" s="75" t="str">
        <f t="shared" si="44"/>
        <v xml:space="preserve"> </v>
      </c>
      <c r="M125" s="45">
        <v>45.685760000000002</v>
      </c>
      <c r="N125" s="43">
        <v>20.912509999999997</v>
      </c>
      <c r="O125" s="75">
        <f t="shared" si="42"/>
        <v>0.45774679024711412</v>
      </c>
      <c r="P125" s="45">
        <v>266.45024999999998</v>
      </c>
      <c r="Q125" s="43">
        <v>149.07120999999998</v>
      </c>
      <c r="R125" s="75">
        <f t="shared" si="43"/>
        <v>0.55947108325100081</v>
      </c>
      <c r="S125" s="1"/>
      <c r="T125" s="1"/>
      <c r="U125" s="1"/>
      <c r="V125" s="1"/>
    </row>
    <row r="126" spans="1:22" s="8" customFormat="1" ht="15" customHeight="1" outlineLevel="1" x14ac:dyDescent="0.25">
      <c r="A126" s="10"/>
      <c r="B126" s="12"/>
      <c r="C126" s="9" t="s">
        <v>43</v>
      </c>
      <c r="D126" s="45">
        <f t="shared" si="45"/>
        <v>937.48901000000001</v>
      </c>
      <c r="E126" s="43">
        <f t="shared" si="45"/>
        <v>407.56485999999995</v>
      </c>
      <c r="F126" s="75">
        <f t="shared" ref="F126:F142" si="49">IF(D126=0," ",IF(E126/D126*100&gt;200,"св.200",E126/D126))</f>
        <v>0.43474094698987453</v>
      </c>
      <c r="G126" s="45">
        <v>43.048790000000004</v>
      </c>
      <c r="H126" s="43">
        <v>43.141080000000002</v>
      </c>
      <c r="I126" s="75">
        <f t="shared" si="47"/>
        <v>1.0021438465517847</v>
      </c>
      <c r="J126" s="45">
        <v>0</v>
      </c>
      <c r="K126" s="43">
        <v>0.83838999999999997</v>
      </c>
      <c r="L126" s="75" t="str">
        <f>IF(J126=0," ",IF(K126/J126*100&gt;200,"св.200",K126/J126))</f>
        <v xml:space="preserve"> </v>
      </c>
      <c r="M126" s="45">
        <v>223.08810999999997</v>
      </c>
      <c r="N126" s="43">
        <v>99.344189999999998</v>
      </c>
      <c r="O126" s="75">
        <f t="shared" ref="O126:O142" si="50">IF(M126=0," ",IF(N126/M126*100&gt;200,"св.200",N126/M126))</f>
        <v>0.44531369242403823</v>
      </c>
      <c r="P126" s="45">
        <v>671.35211000000004</v>
      </c>
      <c r="Q126" s="43">
        <v>264.24119999999999</v>
      </c>
      <c r="R126" s="75">
        <f t="shared" ref="R126:R142" si="51">IF(P126=0," ",IF(Q126/P126*100&gt;200,"св.200",Q126/P126))</f>
        <v>0.39359554556252152</v>
      </c>
      <c r="S126" s="1"/>
      <c r="T126" s="1"/>
      <c r="U126" s="1"/>
      <c r="V126" s="1"/>
    </row>
    <row r="127" spans="1:22" s="8" customFormat="1" ht="15" customHeight="1" outlineLevel="1" x14ac:dyDescent="0.25">
      <c r="A127" s="10"/>
      <c r="B127" s="12"/>
      <c r="C127" s="9" t="s">
        <v>42</v>
      </c>
      <c r="D127" s="45">
        <f t="shared" si="45"/>
        <v>1251.0894700000001</v>
      </c>
      <c r="E127" s="43">
        <f t="shared" si="45"/>
        <v>557.91849000000002</v>
      </c>
      <c r="F127" s="75">
        <f t="shared" si="49"/>
        <v>0.44594611606794193</v>
      </c>
      <c r="G127" s="45">
        <v>6.0141499999999999</v>
      </c>
      <c r="H127" s="43">
        <v>19.23818</v>
      </c>
      <c r="I127" s="75" t="str">
        <f t="shared" si="47"/>
        <v>св.200</v>
      </c>
      <c r="J127" s="45">
        <v>0</v>
      </c>
      <c r="K127" s="43"/>
      <c r="L127" s="75" t="str">
        <f t="shared" ref="L127:L142" si="52">IF(J127=0," ",IF(K127/J127*100&gt;200,"св.200",K127/J127))</f>
        <v xml:space="preserve"> </v>
      </c>
      <c r="M127" s="45">
        <v>169.82866000000001</v>
      </c>
      <c r="N127" s="43">
        <v>57.557319999999997</v>
      </c>
      <c r="O127" s="75">
        <f t="shared" si="50"/>
        <v>0.33891405608452657</v>
      </c>
      <c r="P127" s="45">
        <v>1075.24666</v>
      </c>
      <c r="Q127" s="43">
        <v>481.12299000000002</v>
      </c>
      <c r="R127" s="75">
        <f t="shared" si="51"/>
        <v>0.44745360101839332</v>
      </c>
      <c r="S127" s="1"/>
      <c r="T127" s="1"/>
      <c r="U127" s="1"/>
      <c r="V127" s="1"/>
    </row>
    <row r="128" spans="1:22" s="8" customFormat="1" ht="15" customHeight="1" outlineLevel="1" x14ac:dyDescent="0.25">
      <c r="A128" s="10"/>
      <c r="B128" s="12"/>
      <c r="C128" s="9" t="s">
        <v>41</v>
      </c>
      <c r="D128" s="45">
        <f t="shared" si="45"/>
        <v>169.35521</v>
      </c>
      <c r="E128" s="43">
        <f t="shared" si="45"/>
        <v>98.659090000000006</v>
      </c>
      <c r="F128" s="75">
        <f t="shared" si="49"/>
        <v>0.58255715900325711</v>
      </c>
      <c r="G128" s="45">
        <v>1.6787999999999998</v>
      </c>
      <c r="H128" s="43">
        <v>1.1522999999999999</v>
      </c>
      <c r="I128" s="75">
        <f t="shared" si="47"/>
        <v>0.68638313080771984</v>
      </c>
      <c r="J128" s="45">
        <v>0</v>
      </c>
      <c r="K128" s="43"/>
      <c r="L128" s="75" t="str">
        <f t="shared" si="52"/>
        <v xml:space="preserve"> </v>
      </c>
      <c r="M128" s="45">
        <v>21.923590000000001</v>
      </c>
      <c r="N128" s="43">
        <v>16.50149</v>
      </c>
      <c r="O128" s="75">
        <f t="shared" si="50"/>
        <v>0.75268192846153392</v>
      </c>
      <c r="P128" s="45">
        <v>145.75282000000001</v>
      </c>
      <c r="Q128" s="43">
        <v>81.005300000000005</v>
      </c>
      <c r="R128" s="75">
        <f t="shared" si="51"/>
        <v>0.55577175110574184</v>
      </c>
      <c r="S128" s="1"/>
      <c r="T128" s="1"/>
      <c r="U128" s="1"/>
      <c r="V128" s="1"/>
    </row>
    <row r="129" spans="1:22" s="8" customFormat="1" ht="15" customHeight="1" outlineLevel="1" x14ac:dyDescent="0.25">
      <c r="A129" s="10"/>
      <c r="B129" s="12"/>
      <c r="C129" s="9" t="s">
        <v>40</v>
      </c>
      <c r="D129" s="45">
        <f t="shared" si="45"/>
        <v>543.66810000000009</v>
      </c>
      <c r="E129" s="43">
        <f t="shared" si="45"/>
        <v>327.43137000000002</v>
      </c>
      <c r="F129" s="75">
        <f t="shared" si="49"/>
        <v>0.60226334780355872</v>
      </c>
      <c r="G129" s="45">
        <v>23.944980000000001</v>
      </c>
      <c r="H129" s="43">
        <v>17.982530000000001</v>
      </c>
      <c r="I129" s="75">
        <f t="shared" si="47"/>
        <v>0.75099373647420042</v>
      </c>
      <c r="J129" s="45">
        <v>0</v>
      </c>
      <c r="K129" s="43"/>
      <c r="L129" s="75" t="str">
        <f t="shared" si="52"/>
        <v xml:space="preserve"> </v>
      </c>
      <c r="M129" s="45">
        <v>128.35772</v>
      </c>
      <c r="N129" s="43">
        <v>84.690889999999996</v>
      </c>
      <c r="O129" s="75">
        <f t="shared" si="50"/>
        <v>0.65980363315895607</v>
      </c>
      <c r="P129" s="45">
        <v>391.36540000000002</v>
      </c>
      <c r="Q129" s="43">
        <v>224.75795000000002</v>
      </c>
      <c r="R129" s="75">
        <f t="shared" si="51"/>
        <v>0.57429182549096069</v>
      </c>
      <c r="S129" s="1"/>
      <c r="T129" s="1"/>
      <c r="U129" s="1"/>
      <c r="V129" s="1"/>
    </row>
    <row r="130" spans="1:22" ht="28.5" customHeight="1" x14ac:dyDescent="0.25">
      <c r="A130" s="11">
        <v>20</v>
      </c>
      <c r="B130" s="13"/>
      <c r="C130" s="68" t="s">
        <v>140</v>
      </c>
      <c r="D130" s="83">
        <f>SUM(D131:D133,D134:D136)</f>
        <v>3593.7810300000006</v>
      </c>
      <c r="E130" s="41">
        <f>SUM(E131:E133,E134:E136)</f>
        <v>2116.4728599999999</v>
      </c>
      <c r="F130" s="50">
        <f t="shared" si="49"/>
        <v>0.58892649338738357</v>
      </c>
      <c r="G130" s="83">
        <f>SUM(G131:G133,G134:G136)</f>
        <v>57.109730000000006</v>
      </c>
      <c r="H130" s="41">
        <f>SUM(H131:H133,H134:H136)</f>
        <v>157.27772999999999</v>
      </c>
      <c r="I130" s="50" t="str">
        <f t="shared" si="47"/>
        <v>св.200</v>
      </c>
      <c r="J130" s="83">
        <f>SUM(J131:J133,J134:J136)</f>
        <v>0</v>
      </c>
      <c r="K130" s="41">
        <f>SUM(K131:K133,K134:K136)</f>
        <v>0</v>
      </c>
      <c r="L130" s="50" t="str">
        <f t="shared" si="52"/>
        <v xml:space="preserve"> </v>
      </c>
      <c r="M130" s="83">
        <f>SUM(M131:M136)</f>
        <v>1108.07222</v>
      </c>
      <c r="N130" s="41">
        <f>SUM(N131:N133,N134:N136)</f>
        <v>371.20896999999997</v>
      </c>
      <c r="O130" s="50">
        <f t="shared" si="50"/>
        <v>0.33500431045911427</v>
      </c>
      <c r="P130" s="83">
        <f>SUM(P131:P133,P134:P136)</f>
        <v>2428.59908</v>
      </c>
      <c r="Q130" s="41">
        <f>SUM(Q131:Q133,Q134:Q136)</f>
        <v>1587.9861600000002</v>
      </c>
      <c r="R130" s="50">
        <f t="shared" si="51"/>
        <v>0.65386920923975655</v>
      </c>
      <c r="S130" s="1"/>
      <c r="T130" s="1"/>
      <c r="U130" s="1"/>
      <c r="V130" s="1"/>
    </row>
    <row r="131" spans="1:22" s="8" customFormat="1" ht="15" customHeight="1" outlineLevel="1" x14ac:dyDescent="0.25">
      <c r="A131" s="10"/>
      <c r="B131" s="12"/>
      <c r="C131" s="9" t="s">
        <v>139</v>
      </c>
      <c r="D131" s="45">
        <f t="shared" si="45"/>
        <v>2281.8777300000002</v>
      </c>
      <c r="E131" s="43">
        <f t="shared" si="45"/>
        <v>1120.54574</v>
      </c>
      <c r="F131" s="75">
        <f t="shared" si="49"/>
        <v>0.49106300713141188</v>
      </c>
      <c r="G131" s="45">
        <v>53.975300000000004</v>
      </c>
      <c r="H131" s="43">
        <v>154.48910000000001</v>
      </c>
      <c r="I131" s="75" t="str">
        <f t="shared" si="47"/>
        <v>св.200</v>
      </c>
      <c r="J131" s="42"/>
      <c r="K131" s="43"/>
      <c r="L131" s="75" t="str">
        <f t="shared" si="52"/>
        <v xml:space="preserve"> </v>
      </c>
      <c r="M131" s="45">
        <v>914.04001000000005</v>
      </c>
      <c r="N131" s="43">
        <v>254.86073999999999</v>
      </c>
      <c r="O131" s="75">
        <f t="shared" si="50"/>
        <v>0.27882886658320349</v>
      </c>
      <c r="P131" s="45">
        <v>1313.8624199999999</v>
      </c>
      <c r="Q131" s="43">
        <v>711.19590000000005</v>
      </c>
      <c r="R131" s="75">
        <f t="shared" ref="R131:R141" si="53">IF(Q131=0," ",IF(Q131/P131*100&gt;200,"св.200",Q131/P131))</f>
        <v>0.54130165318222601</v>
      </c>
      <c r="S131" s="1"/>
      <c r="T131" s="1"/>
      <c r="U131" s="1"/>
      <c r="V131" s="1"/>
    </row>
    <row r="132" spans="1:22" s="8" customFormat="1" ht="15" customHeight="1" outlineLevel="1" x14ac:dyDescent="0.25">
      <c r="A132" s="10"/>
      <c r="B132" s="12"/>
      <c r="C132" s="103" t="s">
        <v>39</v>
      </c>
      <c r="D132" s="45">
        <f t="shared" si="45"/>
        <v>238.48325999999997</v>
      </c>
      <c r="E132" s="43">
        <f t="shared" si="45"/>
        <v>151.56987000000001</v>
      </c>
      <c r="F132" s="75">
        <f t="shared" si="49"/>
        <v>0.63555769071590196</v>
      </c>
      <c r="G132" s="45">
        <v>0</v>
      </c>
      <c r="H132" s="43">
        <v>0.15619999999999998</v>
      </c>
      <c r="I132" s="75" t="str">
        <f t="shared" si="47"/>
        <v xml:space="preserve"> </v>
      </c>
      <c r="J132" s="42"/>
      <c r="K132" s="43"/>
      <c r="L132" s="75" t="str">
        <f t="shared" si="52"/>
        <v xml:space="preserve"> </v>
      </c>
      <c r="M132" s="45">
        <v>20.611740000000001</v>
      </c>
      <c r="N132" s="43">
        <v>8.4060100000000002</v>
      </c>
      <c r="O132" s="75">
        <f t="shared" si="50"/>
        <v>0.40782631645848433</v>
      </c>
      <c r="P132" s="45">
        <v>217.87151999999998</v>
      </c>
      <c r="Q132" s="43">
        <v>143.00766000000002</v>
      </c>
      <c r="R132" s="75">
        <f t="shared" si="53"/>
        <v>0.65638528615396829</v>
      </c>
      <c r="S132" s="1"/>
      <c r="T132" s="1"/>
      <c r="U132" s="1"/>
      <c r="V132" s="1"/>
    </row>
    <row r="133" spans="1:22" s="27" customFormat="1" ht="15" customHeight="1" outlineLevel="1" x14ac:dyDescent="0.25">
      <c r="A133" s="25"/>
      <c r="B133" s="28"/>
      <c r="C133" s="9" t="s">
        <v>158</v>
      </c>
      <c r="D133" s="45">
        <f t="shared" si="45"/>
        <v>116.76504000000001</v>
      </c>
      <c r="E133" s="43">
        <f t="shared" si="45"/>
        <v>91.331580000000002</v>
      </c>
      <c r="F133" s="75">
        <f t="shared" si="49"/>
        <v>0.78218257793599855</v>
      </c>
      <c r="G133" s="42">
        <v>2.0619800000000001</v>
      </c>
      <c r="H133" s="46">
        <v>0.99378</v>
      </c>
      <c r="I133" s="78"/>
      <c r="J133" s="97"/>
      <c r="K133" s="46"/>
      <c r="L133" s="78"/>
      <c r="M133" s="45">
        <v>21.120650000000001</v>
      </c>
      <c r="N133" s="46">
        <v>11.865639999999999</v>
      </c>
      <c r="O133" s="75">
        <f>IF(N133=0," ",IF(N133/M133*100&gt;200,"св.200",N133/M133))</f>
        <v>0.56180278542563789</v>
      </c>
      <c r="P133" s="45">
        <v>93.58241000000001</v>
      </c>
      <c r="Q133" s="46">
        <v>78.472160000000002</v>
      </c>
      <c r="R133" s="75">
        <f t="shared" si="53"/>
        <v>0.83853536150650532</v>
      </c>
      <c r="S133" s="2"/>
      <c r="T133" s="2"/>
      <c r="U133" s="2"/>
      <c r="V133" s="2"/>
    </row>
    <row r="134" spans="1:22" s="8" customFormat="1" ht="15" customHeight="1" outlineLevel="1" x14ac:dyDescent="0.25">
      <c r="A134" s="10"/>
      <c r="B134" s="12"/>
      <c r="C134" s="9" t="s">
        <v>175</v>
      </c>
      <c r="D134" s="45">
        <f t="shared" si="45"/>
        <v>133.47803999999999</v>
      </c>
      <c r="E134" s="43">
        <f t="shared" si="45"/>
        <v>89.357349999999997</v>
      </c>
      <c r="F134" s="75">
        <f t="shared" ref="F134:F136" si="54">IF(E134=0," ",IF(E134/D134*100&gt;200,"св.200",E134/D134))</f>
        <v>0.66945356704368753</v>
      </c>
      <c r="G134" s="45">
        <v>0.82135000000000002</v>
      </c>
      <c r="H134" s="43">
        <v>1.3753</v>
      </c>
      <c r="I134" s="75">
        <f t="shared" si="47"/>
        <v>1.6744384245449564</v>
      </c>
      <c r="J134" s="42"/>
      <c r="K134" s="43"/>
      <c r="L134" s="75" t="str">
        <f t="shared" si="52"/>
        <v xml:space="preserve"> </v>
      </c>
      <c r="M134" s="45">
        <v>104.81036999999999</v>
      </c>
      <c r="N134" s="43">
        <v>68.652929999999998</v>
      </c>
      <c r="O134" s="75">
        <f t="shared" si="50"/>
        <v>0.65502039540553103</v>
      </c>
      <c r="P134" s="45">
        <v>27.846319999999999</v>
      </c>
      <c r="Q134" s="43">
        <v>19.32912</v>
      </c>
      <c r="R134" s="75">
        <f t="shared" si="53"/>
        <v>0.69413552670514456</v>
      </c>
      <c r="S134" s="1"/>
      <c r="T134" s="1"/>
      <c r="U134" s="1"/>
      <c r="V134" s="1"/>
    </row>
    <row r="135" spans="1:22" s="8" customFormat="1" ht="15" customHeight="1" outlineLevel="1" x14ac:dyDescent="0.25">
      <c r="A135" s="10"/>
      <c r="B135" s="12"/>
      <c r="C135" s="9" t="s">
        <v>38</v>
      </c>
      <c r="D135" s="45">
        <f t="shared" si="45"/>
        <v>576.0603000000001</v>
      </c>
      <c r="E135" s="43">
        <f t="shared" si="45"/>
        <v>477.46310000000005</v>
      </c>
      <c r="F135" s="75">
        <f t="shared" si="54"/>
        <v>0.82884222363526872</v>
      </c>
      <c r="G135" s="45">
        <v>0.19259999999999999</v>
      </c>
      <c r="H135" s="43">
        <v>1.7149999999999999E-2</v>
      </c>
      <c r="I135" s="77">
        <f>IF(H135=0," ",IF(H135/G135*100&gt;200,"св.200",H135/G135))</f>
        <v>8.9044652128764279E-2</v>
      </c>
      <c r="J135" s="42"/>
      <c r="K135" s="43"/>
      <c r="L135" s="75" t="str">
        <f t="shared" si="52"/>
        <v xml:space="preserve"> </v>
      </c>
      <c r="M135" s="45">
        <v>33.431040000000003</v>
      </c>
      <c r="N135" s="43">
        <v>16.057169999999999</v>
      </c>
      <c r="O135" s="75">
        <f t="shared" si="50"/>
        <v>0.48030722346657473</v>
      </c>
      <c r="P135" s="45">
        <v>542.43666000000007</v>
      </c>
      <c r="Q135" s="43">
        <v>461.38878000000005</v>
      </c>
      <c r="R135" s="75">
        <f t="shared" si="53"/>
        <v>0.8505855411763652</v>
      </c>
      <c r="S135" s="1"/>
      <c r="T135" s="1"/>
      <c r="U135" s="1"/>
      <c r="V135" s="1"/>
    </row>
    <row r="136" spans="1:22" s="8" customFormat="1" ht="15" customHeight="1" outlineLevel="1" x14ac:dyDescent="0.25">
      <c r="A136" s="10"/>
      <c r="B136" s="12"/>
      <c r="C136" s="9" t="s">
        <v>37</v>
      </c>
      <c r="D136" s="45">
        <f t="shared" si="45"/>
        <v>247.11666</v>
      </c>
      <c r="E136" s="43">
        <f t="shared" si="45"/>
        <v>186.20522000000003</v>
      </c>
      <c r="F136" s="75">
        <f t="shared" si="54"/>
        <v>0.75351139821977209</v>
      </c>
      <c r="G136" s="45">
        <v>5.8500000000000003E-2</v>
      </c>
      <c r="H136" s="43">
        <v>0.2462</v>
      </c>
      <c r="I136" s="75" t="str">
        <f t="shared" si="47"/>
        <v>св.200</v>
      </c>
      <c r="J136" s="42"/>
      <c r="K136" s="43"/>
      <c r="L136" s="75" t="str">
        <f t="shared" si="52"/>
        <v xml:space="preserve"> </v>
      </c>
      <c r="M136" s="45">
        <v>14.05841</v>
      </c>
      <c r="N136" s="43">
        <v>11.366479999999999</v>
      </c>
      <c r="O136" s="75">
        <f t="shared" si="50"/>
        <v>0.80851817524172354</v>
      </c>
      <c r="P136" s="45">
        <v>232.99975000000001</v>
      </c>
      <c r="Q136" s="43">
        <v>174.59254000000001</v>
      </c>
      <c r="R136" s="75">
        <f t="shared" si="53"/>
        <v>0.74932501000537555</v>
      </c>
      <c r="S136" s="1"/>
      <c r="T136" s="1"/>
      <c r="U136" s="1"/>
      <c r="V136" s="1"/>
    </row>
    <row r="137" spans="1:22" ht="27.75" customHeight="1" x14ac:dyDescent="0.25">
      <c r="A137" s="11">
        <v>21</v>
      </c>
      <c r="B137" s="11"/>
      <c r="C137" s="68" t="s">
        <v>138</v>
      </c>
      <c r="D137" s="83">
        <f>SUM(D138:D139,D140,D141)</f>
        <v>3381.8390199999999</v>
      </c>
      <c r="E137" s="41">
        <f>SUM(E138:E139,E140,E141)</f>
        <v>2218.8206500000001</v>
      </c>
      <c r="F137" s="50">
        <f t="shared" si="49"/>
        <v>0.65609883760818399</v>
      </c>
      <c r="G137" s="83">
        <f>SUM(G138:G139,G140,G141)</f>
        <v>272.02154000000007</v>
      </c>
      <c r="H137" s="41">
        <f>SUM(H138:H139,H140,H141)</f>
        <v>257.86103000000003</v>
      </c>
      <c r="I137" s="50">
        <f>IF(G137=0," ",IF(H137/G137*100&gt;200,"св.200",H137/G137))</f>
        <v>0.94794342389209307</v>
      </c>
      <c r="J137" s="83">
        <f>SUM(J138:J139,J140,J141)</f>
        <v>0.63</v>
      </c>
      <c r="K137" s="41">
        <f>SUM(K138:K139,K140,K141)</f>
        <v>0</v>
      </c>
      <c r="L137" s="50">
        <f t="shared" si="52"/>
        <v>0</v>
      </c>
      <c r="M137" s="83">
        <f>SUM(M138:M141)</f>
        <v>1437.9210600000004</v>
      </c>
      <c r="N137" s="41">
        <f>SUM(N138:N139,N140,N141)</f>
        <v>826.15827999999999</v>
      </c>
      <c r="O137" s="50">
        <f t="shared" si="50"/>
        <v>0.57455051113862943</v>
      </c>
      <c r="P137" s="83">
        <f>SUM(P138:P139,P140,P141)</f>
        <v>1671.2664199999999</v>
      </c>
      <c r="Q137" s="41">
        <f>SUM(Q138:Q139,Q140,Q141)</f>
        <v>1134.80134</v>
      </c>
      <c r="R137" s="50">
        <f t="shared" si="51"/>
        <v>0.67900684559915947</v>
      </c>
      <c r="S137" s="1"/>
      <c r="T137" s="1"/>
      <c r="U137" s="1"/>
      <c r="V137" s="1"/>
    </row>
    <row r="138" spans="1:22" s="8" customFormat="1" ht="15" customHeight="1" outlineLevel="1" x14ac:dyDescent="0.25">
      <c r="A138" s="10"/>
      <c r="B138" s="10"/>
      <c r="C138" s="9" t="s">
        <v>137</v>
      </c>
      <c r="D138" s="45">
        <f t="shared" si="45"/>
        <v>2340.6724100000001</v>
      </c>
      <c r="E138" s="43">
        <f t="shared" si="45"/>
        <v>1397.3104800000001</v>
      </c>
      <c r="F138" s="75">
        <f t="shared" ref="F138:F141" si="55">IF(E138=0," ",IF(E138/D138*100&gt;200,"св.200",E138/D138))</f>
        <v>0.59696968872290845</v>
      </c>
      <c r="G138" s="45">
        <v>260.17157000000003</v>
      </c>
      <c r="H138" s="43">
        <v>236.09085000000002</v>
      </c>
      <c r="I138" s="75">
        <f t="shared" ref="I138:I141" si="56">IF(H138=0," ",IF(H138/G138*100&gt;200,"св.200",H138/G138))</f>
        <v>0.90744292314490771</v>
      </c>
      <c r="J138" s="45">
        <v>0</v>
      </c>
      <c r="K138" s="43"/>
      <c r="L138" s="75" t="str">
        <f t="shared" si="52"/>
        <v xml:space="preserve"> </v>
      </c>
      <c r="M138" s="45">
        <v>1300.7656000000002</v>
      </c>
      <c r="N138" s="43">
        <v>734.77566999999999</v>
      </c>
      <c r="O138" s="75">
        <f t="shared" ref="O138:O141" si="57">IF(N138=0," ",IF(N138/M138*100&gt;200,"св.200",N138/M138))</f>
        <v>0.5648793833416258</v>
      </c>
      <c r="P138" s="45">
        <v>779.73523999999998</v>
      </c>
      <c r="Q138" s="43">
        <v>426.44396</v>
      </c>
      <c r="R138" s="75">
        <f t="shared" si="53"/>
        <v>0.54690866607491029</v>
      </c>
      <c r="S138" s="1"/>
      <c r="T138" s="1"/>
      <c r="U138" s="1"/>
      <c r="V138" s="1"/>
    </row>
    <row r="139" spans="1:22" s="27" customFormat="1" ht="15" customHeight="1" outlineLevel="1" x14ac:dyDescent="0.25">
      <c r="A139" s="25"/>
      <c r="B139" s="25"/>
      <c r="C139" s="9" t="s">
        <v>159</v>
      </c>
      <c r="D139" s="45">
        <f t="shared" si="45"/>
        <v>242.24979000000002</v>
      </c>
      <c r="E139" s="43">
        <f t="shared" si="45"/>
        <v>186.25294000000002</v>
      </c>
      <c r="F139" s="75">
        <f t="shared" si="55"/>
        <v>0.76884665204456937</v>
      </c>
      <c r="G139" s="45">
        <v>3.55687</v>
      </c>
      <c r="H139" s="43">
        <v>3.8837100000000002</v>
      </c>
      <c r="I139" s="75">
        <f t="shared" si="56"/>
        <v>1.0918897794971423</v>
      </c>
      <c r="J139" s="45">
        <v>0</v>
      </c>
      <c r="K139" s="43"/>
      <c r="L139" s="78"/>
      <c r="M139" s="45">
        <v>55.307070000000003</v>
      </c>
      <c r="N139" s="43">
        <v>35.685339999999997</v>
      </c>
      <c r="O139" s="75">
        <f t="shared" si="57"/>
        <v>0.64522203038418047</v>
      </c>
      <c r="P139" s="45">
        <v>183.38585</v>
      </c>
      <c r="Q139" s="43">
        <v>146.68389000000002</v>
      </c>
      <c r="R139" s="75">
        <f t="shared" si="53"/>
        <v>0.79986482054095243</v>
      </c>
      <c r="S139" s="2"/>
      <c r="T139" s="2"/>
      <c r="U139" s="2"/>
      <c r="V139" s="2"/>
    </row>
    <row r="140" spans="1:22" s="27" customFormat="1" ht="15" customHeight="1" outlineLevel="1" x14ac:dyDescent="0.25">
      <c r="A140" s="25"/>
      <c r="B140" s="25"/>
      <c r="C140" s="9" t="s">
        <v>160</v>
      </c>
      <c r="D140" s="45">
        <f t="shared" si="45"/>
        <v>194.63490000000002</v>
      </c>
      <c r="E140" s="43">
        <f t="shared" si="45"/>
        <v>135.68063000000001</v>
      </c>
      <c r="F140" s="75">
        <f t="shared" si="55"/>
        <v>0.69710329442458674</v>
      </c>
      <c r="G140" s="45">
        <v>0.74360000000000004</v>
      </c>
      <c r="H140" s="43">
        <v>1.2077</v>
      </c>
      <c r="I140" s="75">
        <f t="shared" si="56"/>
        <v>1.6241258741258739</v>
      </c>
      <c r="J140" s="45">
        <v>0</v>
      </c>
      <c r="K140" s="43"/>
      <c r="L140" s="78"/>
      <c r="M140" s="45">
        <v>26.332450000000001</v>
      </c>
      <c r="N140" s="43">
        <v>18.134360000000001</v>
      </c>
      <c r="O140" s="75">
        <f t="shared" si="57"/>
        <v>0.68866968322355115</v>
      </c>
      <c r="P140" s="45">
        <v>167.55885000000001</v>
      </c>
      <c r="Q140" s="43">
        <v>116.33857</v>
      </c>
      <c r="R140" s="75">
        <f t="shared" si="53"/>
        <v>0.69431468406473307</v>
      </c>
      <c r="S140" s="2"/>
      <c r="T140" s="2"/>
      <c r="U140" s="2"/>
      <c r="V140" s="2"/>
    </row>
    <row r="141" spans="1:22" s="27" customFormat="1" ht="15" customHeight="1" outlineLevel="1" x14ac:dyDescent="0.25">
      <c r="A141" s="25"/>
      <c r="B141" s="25"/>
      <c r="C141" s="9" t="s">
        <v>161</v>
      </c>
      <c r="D141" s="45">
        <f t="shared" si="45"/>
        <v>604.2819199999999</v>
      </c>
      <c r="E141" s="43">
        <f t="shared" si="45"/>
        <v>499.57659999999998</v>
      </c>
      <c r="F141" s="75">
        <f t="shared" si="55"/>
        <v>0.82672769690014902</v>
      </c>
      <c r="G141" s="45">
        <v>7.5495000000000001</v>
      </c>
      <c r="H141" s="43">
        <v>16.67877</v>
      </c>
      <c r="I141" s="75" t="str">
        <f t="shared" si="56"/>
        <v>св.200</v>
      </c>
      <c r="J141" s="45">
        <v>0.63</v>
      </c>
      <c r="K141" s="43"/>
      <c r="L141" s="78"/>
      <c r="M141" s="45">
        <v>55.515940000000001</v>
      </c>
      <c r="N141" s="43">
        <v>37.562910000000002</v>
      </c>
      <c r="O141" s="75">
        <f t="shared" si="57"/>
        <v>0.67661486052474307</v>
      </c>
      <c r="P141" s="45">
        <v>540.58647999999994</v>
      </c>
      <c r="Q141" s="43">
        <v>445.33492000000001</v>
      </c>
      <c r="R141" s="75">
        <f t="shared" si="53"/>
        <v>0.82379958892053695</v>
      </c>
      <c r="S141" s="2"/>
      <c r="T141" s="2"/>
      <c r="U141" s="2"/>
      <c r="V141" s="2"/>
    </row>
    <row r="142" spans="1:22" s="6" customFormat="1" x14ac:dyDescent="0.25">
      <c r="A142" s="23"/>
      <c r="B142" s="23"/>
      <c r="C142" s="79" t="s">
        <v>36</v>
      </c>
      <c r="D142" s="84">
        <f>D5+D10+D17+D23+D29+D41+D47+D55+D62+D68+D74+D79+D83+D89+D95+D100+D107+D114+D121+D130+D137</f>
        <v>133986.64701000002</v>
      </c>
      <c r="E142" s="44">
        <f>E5+E10+E17+E23+E29+E41+E47+E55+E62+E68+E74+E79+E83+E89+E95+E100+E107+E114+E121+E130+E137</f>
        <v>100906.76996999999</v>
      </c>
      <c r="F142" s="44">
        <f t="shared" si="49"/>
        <v>0.75311064364845903</v>
      </c>
      <c r="G142" s="84">
        <f>G5+G10+G17+G23+G29+G41+G47+G55+G62+G68+G74+G79+G83+G89+G95+G100+G107+G114+G121+G130+G137</f>
        <v>10942.94744</v>
      </c>
      <c r="H142" s="44">
        <f>H5+H10+H17+H23+H29+H41+H47+H55+H62+H68+H74+H79+H83+H89+H95+H100+H107+H114+H121+H130+H137</f>
        <v>12814.683599999998</v>
      </c>
      <c r="I142" s="44">
        <f t="shared" ref="I142" si="58">IF(G142=0," ",IF(H142/G142*100&gt;200,"св.200",H142/G142))</f>
        <v>1.1710449739672695</v>
      </c>
      <c r="J142" s="84">
        <f>J5+J10+J17+J23+J29+J41+J47+J55+J62+J68+J74+J79+J83+J89+J95+J100+J107+J114+J121+J130+J137</f>
        <v>153.80540999999999</v>
      </c>
      <c r="K142" s="44">
        <f>K5+K10+K17+K23+K29+K41+K47+K55+K62+K68+K74+K79+K83+K89+K95+K100+K107+K114+K121+K130+K137</f>
        <v>140.15819000000002</v>
      </c>
      <c r="L142" s="44">
        <f t="shared" si="52"/>
        <v>0.91126957107685624</v>
      </c>
      <c r="M142" s="84">
        <f>M5+M10+M17+M23+M29+M41+M47+M55+M62+M68+M74+M79+M83+M89+M95+M100+M107+M114+M121+M130+M137</f>
        <v>26841.196789999987</v>
      </c>
      <c r="N142" s="44">
        <f>N5+N10+N17+N23+N29+N41+N47+N55+N62+N68+N74+N79+N83+N89+N95+N100+N107+N114+N121+N130+N137</f>
        <v>16510.246589999999</v>
      </c>
      <c r="O142" s="44">
        <f t="shared" si="50"/>
        <v>0.61510843645209934</v>
      </c>
      <c r="P142" s="84">
        <f>P5+P10+P17+P23+P29+P41+P47+P55+P62+P68+P74+P79+P83+P89+P95+P100+P107+P114+P121+P130+P137</f>
        <v>96048.69736999998</v>
      </c>
      <c r="Q142" s="44">
        <f>Q5+Q10+Q17+Q23+Q29+Q41+Q47+Q55+Q62+Q68+Q74+Q79+Q83+Q89+Q95+Q100+Q107+Q114+Q121+Q130+Q137</f>
        <v>71441.681590000007</v>
      </c>
      <c r="R142" s="55">
        <f t="shared" si="51"/>
        <v>0.74380687657627964</v>
      </c>
      <c r="S142" s="7"/>
      <c r="T142" s="7"/>
      <c r="U142" s="7"/>
      <c r="V142" s="7"/>
    </row>
    <row r="143" spans="1:22" x14ac:dyDescent="0.25">
      <c r="A143" s="5"/>
      <c r="B143" s="5"/>
      <c r="C143" s="4"/>
    </row>
    <row r="144" spans="1:22" s="18" customFormat="1" ht="28.5" customHeight="1" x14ac:dyDescent="0.25">
      <c r="A144" s="33"/>
      <c r="B144" s="33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</row>
    <row r="145" spans="1:18" x14ac:dyDescent="0.25">
      <c r="A145" s="5"/>
      <c r="B145" s="5"/>
      <c r="C145" s="111"/>
      <c r="D145" s="111"/>
      <c r="E145" s="111"/>
    </row>
    <row r="146" spans="1:18" s="34" customFormat="1" x14ac:dyDescent="0.25">
      <c r="B146" s="33"/>
      <c r="C146" s="36"/>
      <c r="D146" s="35"/>
      <c r="E146" s="35"/>
      <c r="F146" s="35"/>
      <c r="G146" s="59"/>
      <c r="H146" s="59"/>
      <c r="I146" s="37"/>
      <c r="J146" s="59"/>
      <c r="K146" s="59"/>
      <c r="L146" s="37"/>
      <c r="M146" s="59"/>
      <c r="N146" s="59"/>
      <c r="O146" s="37"/>
      <c r="P146" s="59"/>
      <c r="Q146" s="59"/>
      <c r="R146" s="37"/>
    </row>
    <row r="147" spans="1:18" s="3" customFormat="1" x14ac:dyDescent="0.25">
      <c r="B147" s="109"/>
      <c r="C147" s="109"/>
      <c r="D147" s="109"/>
      <c r="E147" s="38"/>
      <c r="G147" s="59"/>
      <c r="H147" s="60"/>
      <c r="I147" s="39"/>
      <c r="J147" s="59"/>
      <c r="K147" s="60"/>
      <c r="L147" s="39"/>
      <c r="M147" s="59"/>
      <c r="N147" s="60"/>
      <c r="O147" s="39"/>
      <c r="P147" s="59"/>
      <c r="Q147" s="60"/>
      <c r="R147" s="39"/>
    </row>
    <row r="148" spans="1:18" x14ac:dyDescent="0.25">
      <c r="C148" s="61"/>
      <c r="D148" s="94"/>
      <c r="E148" s="61"/>
    </row>
  </sheetData>
  <mergeCells count="17">
    <mergeCell ref="C1:Q1"/>
    <mergeCell ref="A2:A3"/>
    <mergeCell ref="B2:B3"/>
    <mergeCell ref="O2:O3"/>
    <mergeCell ref="P2:Q2"/>
    <mergeCell ref="B147:D147"/>
    <mergeCell ref="I2:I3"/>
    <mergeCell ref="J2:K2"/>
    <mergeCell ref="L2:L3"/>
    <mergeCell ref="M2:N2"/>
    <mergeCell ref="D2:E2"/>
    <mergeCell ref="F2:F3"/>
    <mergeCell ref="G2:H2"/>
    <mergeCell ref="C145:E145"/>
    <mergeCell ref="C144:R144"/>
    <mergeCell ref="R2:R3"/>
    <mergeCell ref="C2:C3"/>
  </mergeCells>
  <printOptions horizontalCentered="1"/>
  <pageMargins left="0.51181102362204722" right="0.31496062992125984" top="0.35433070866141736" bottom="0.47244094488188981" header="0.31496062992125984" footer="0.31496062992125984"/>
  <pageSetup paperSize="8" scale="83" fitToHeight="0" orientation="landscape" r:id="rId1"/>
  <headerFooter>
    <oddFooter>&amp;C&amp;Z&amp;F(поселения)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округа_районы</vt:lpstr>
      <vt:lpstr>поселения</vt:lpstr>
      <vt:lpstr>округа_районы!Заголовки_для_печати</vt:lpstr>
      <vt:lpstr>поселения!Заголовки_для_печати</vt:lpstr>
      <vt:lpstr>округа_районы!Область_печати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Ищенко Ольга Саидкуловна</cp:lastModifiedBy>
  <cp:lastPrinted>2020-10-21T14:09:25Z</cp:lastPrinted>
  <dcterms:created xsi:type="dcterms:W3CDTF">2014-06-09T12:14:06Z</dcterms:created>
  <dcterms:modified xsi:type="dcterms:W3CDTF">2020-10-21T14:28:53Z</dcterms:modified>
</cp:coreProperties>
</file>