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9\На_01.10.2019\"/>
    </mc:Choice>
  </mc:AlternateContent>
  <bookViews>
    <workbookView xWindow="0" yWindow="0" windowWidth="28800" windowHeight="120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6" i="5" l="1"/>
  <c r="I7" i="5"/>
  <c r="AF6" i="4"/>
  <c r="AG6" i="4"/>
  <c r="R11" i="4" l="1"/>
  <c r="R29" i="4"/>
  <c r="R30" i="4"/>
  <c r="R31" i="4"/>
  <c r="R32" i="4"/>
  <c r="R27" i="4"/>
  <c r="AR31" i="4"/>
  <c r="AR34" i="4"/>
  <c r="AR33" i="4"/>
  <c r="AR32" i="4"/>
  <c r="AS32" i="4" s="1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2" i="4"/>
  <c r="AR11" i="4"/>
  <c r="AR10" i="4"/>
  <c r="AR9" i="4"/>
  <c r="AR8" i="4"/>
  <c r="AR7" i="4"/>
  <c r="AS31" i="4"/>
  <c r="D7" i="4" l="1"/>
  <c r="D8" i="4"/>
  <c r="D9" i="4"/>
  <c r="D10" i="4"/>
  <c r="D11" i="4"/>
  <c r="D12" i="4"/>
  <c r="N62" i="5" l="1"/>
  <c r="E90" i="5" l="1"/>
  <c r="E113" i="5"/>
  <c r="E46" i="5"/>
  <c r="E21" i="5"/>
  <c r="E31" i="4"/>
  <c r="E26" i="4"/>
  <c r="E18" i="4"/>
  <c r="E12" i="4"/>
  <c r="E8" i="4"/>
  <c r="AP8" i="4" l="1"/>
  <c r="AQ32" i="4"/>
  <c r="E27" i="4" l="1"/>
  <c r="E9" i="4"/>
  <c r="E17" i="4"/>
  <c r="K114" i="5" l="1"/>
  <c r="H29" i="5"/>
  <c r="G29" i="5" l="1"/>
  <c r="AL13" i="4" l="1"/>
  <c r="D56" i="5" l="1"/>
  <c r="D84" i="5"/>
  <c r="D108" i="5"/>
  <c r="D115" i="5"/>
  <c r="R102" i="5"/>
  <c r="R103" i="5"/>
  <c r="R104" i="5"/>
  <c r="R105" i="5"/>
  <c r="R106" i="5"/>
  <c r="R101" i="5"/>
  <c r="D26" i="4"/>
  <c r="D32" i="4"/>
  <c r="D21" i="4"/>
  <c r="D18" i="4"/>
  <c r="D31" i="4"/>
  <c r="D30" i="4"/>
  <c r="D16" i="4"/>
  <c r="AR6" i="4" l="1"/>
  <c r="E18" i="5" l="1"/>
  <c r="E19" i="5"/>
  <c r="E24" i="5"/>
  <c r="E25" i="5"/>
  <c r="E26" i="5"/>
  <c r="E27" i="5"/>
  <c r="E28" i="5"/>
  <c r="N83" i="5"/>
  <c r="M83" i="5"/>
  <c r="N130" i="5"/>
  <c r="N137" i="5"/>
  <c r="H13" i="4"/>
  <c r="W6" i="4"/>
  <c r="E23" i="5" l="1"/>
  <c r="K10" i="5"/>
  <c r="T13" i="4" l="1"/>
  <c r="AF13" i="4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115" i="5" l="1"/>
  <c r="D67" i="5" l="1"/>
  <c r="D66" i="5"/>
  <c r="D65" i="5"/>
  <c r="D64" i="5"/>
  <c r="D77" i="5"/>
  <c r="D81" i="5"/>
  <c r="E133" i="5"/>
  <c r="D133" i="5"/>
  <c r="D132" i="5"/>
  <c r="D141" i="5"/>
  <c r="D140" i="5"/>
  <c r="D139" i="5"/>
  <c r="E141" i="5"/>
  <c r="E140" i="5"/>
  <c r="E139" i="5"/>
  <c r="E64" i="5" l="1"/>
  <c r="E30" i="4" l="1"/>
  <c r="E21" i="4"/>
  <c r="E16" i="4"/>
  <c r="L112" i="5" l="1"/>
  <c r="L110" i="5"/>
  <c r="L109" i="5"/>
  <c r="L65" i="5"/>
  <c r="I93" i="5" l="1"/>
  <c r="I49" i="5"/>
  <c r="I12" i="5"/>
  <c r="E116" i="5" l="1"/>
  <c r="E32" i="4" l="1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138" i="5"/>
  <c r="E136" i="5"/>
  <c r="E135" i="5"/>
  <c r="E134" i="5"/>
  <c r="E132" i="5"/>
  <c r="E122" i="5"/>
  <c r="E120" i="5"/>
  <c r="E119" i="5"/>
  <c r="E118" i="5"/>
  <c r="E117" i="5"/>
  <c r="E112" i="5"/>
  <c r="E111" i="5"/>
  <c r="E110" i="5"/>
  <c r="E109" i="5"/>
  <c r="E101" i="5"/>
  <c r="E94" i="5"/>
  <c r="E93" i="5"/>
  <c r="E92" i="5"/>
  <c r="E91" i="5"/>
  <c r="E88" i="5"/>
  <c r="E87" i="5"/>
  <c r="E86" i="5"/>
  <c r="E80" i="5"/>
  <c r="E78" i="5"/>
  <c r="E76" i="5"/>
  <c r="E75" i="5"/>
  <c r="E69" i="5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16" i="5"/>
  <c r="E15" i="5"/>
  <c r="E14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28" i="4"/>
  <c r="R10" i="4"/>
  <c r="R9" i="4"/>
  <c r="R8" i="4"/>
  <c r="O32" i="4"/>
  <c r="O31" i="4"/>
  <c r="O30" i="4"/>
  <c r="O29" i="4"/>
  <c r="O17" i="4"/>
  <c r="E67" i="5"/>
  <c r="E66" i="5"/>
  <c r="H6" i="4" l="1"/>
  <c r="D6" i="5" l="1"/>
  <c r="Q62" i="5" l="1"/>
  <c r="I141" i="5"/>
  <c r="O141" i="5"/>
  <c r="R141" i="5"/>
  <c r="I140" i="5"/>
  <c r="O140" i="5"/>
  <c r="R140" i="5"/>
  <c r="H137" i="5"/>
  <c r="K137" i="5"/>
  <c r="G130" i="5"/>
  <c r="H130" i="5"/>
  <c r="J130" i="5"/>
  <c r="K130" i="5"/>
  <c r="G79" i="5"/>
  <c r="J79" i="5"/>
  <c r="M79" i="5"/>
  <c r="N79" i="5"/>
  <c r="D75" i="5"/>
  <c r="G74" i="5"/>
  <c r="J74" i="5"/>
  <c r="M74" i="5"/>
  <c r="N74" i="5"/>
  <c r="R77" i="5"/>
  <c r="Q74" i="5"/>
  <c r="I67" i="5"/>
  <c r="L67" i="5"/>
  <c r="O67" i="5"/>
  <c r="R67" i="5"/>
  <c r="I66" i="5"/>
  <c r="O66" i="5"/>
  <c r="R66" i="5"/>
  <c r="L64" i="5"/>
  <c r="O64" i="5"/>
  <c r="R64" i="5"/>
  <c r="N13" i="4"/>
  <c r="J137" i="5" l="1"/>
  <c r="P130" i="5"/>
  <c r="R133" i="5"/>
  <c r="M130" i="5"/>
  <c r="O133" i="5"/>
  <c r="M137" i="5"/>
  <c r="O139" i="5"/>
  <c r="G137" i="5"/>
  <c r="I137" i="5" s="1"/>
  <c r="I139" i="5"/>
  <c r="P79" i="5"/>
  <c r="R81" i="5"/>
  <c r="P137" i="5"/>
  <c r="R139" i="5"/>
  <c r="K79" i="5"/>
  <c r="E81" i="5"/>
  <c r="K74" i="5"/>
  <c r="E77" i="5"/>
  <c r="Q137" i="5"/>
  <c r="P62" i="5"/>
  <c r="M62" i="5"/>
  <c r="J62" i="5"/>
  <c r="G62" i="5"/>
  <c r="I81" i="5"/>
  <c r="O81" i="5"/>
  <c r="H79" i="5"/>
  <c r="I77" i="5"/>
  <c r="P74" i="5"/>
  <c r="H74" i="5"/>
  <c r="O77" i="5"/>
  <c r="K62" i="5"/>
  <c r="H62" i="5"/>
  <c r="I64" i="5"/>
  <c r="O96" i="5" l="1"/>
  <c r="O97" i="5"/>
  <c r="O98" i="5"/>
  <c r="O99" i="5"/>
  <c r="AQ7" i="4" l="1"/>
  <c r="AS7" i="4" s="1"/>
  <c r="AQ8" i="4"/>
  <c r="AS8" i="4" s="1"/>
  <c r="AQ9" i="4"/>
  <c r="AS9" i="4" s="1"/>
  <c r="AQ10" i="4"/>
  <c r="AS10" i="4" s="1"/>
  <c r="AQ11" i="4"/>
  <c r="AS11" i="4" s="1"/>
  <c r="AQ12" i="4"/>
  <c r="AS12" i="4" s="1"/>
  <c r="AQ15" i="4" l="1"/>
  <c r="AS15" i="4" s="1"/>
  <c r="AQ16" i="4"/>
  <c r="AS16" i="4" s="1"/>
  <c r="AQ17" i="4"/>
  <c r="AS17" i="4" s="1"/>
  <c r="AQ18" i="4"/>
  <c r="AS18" i="4" s="1"/>
  <c r="AQ19" i="4"/>
  <c r="AS19" i="4" s="1"/>
  <c r="AQ20" i="4"/>
  <c r="AS20" i="4" s="1"/>
  <c r="AQ21" i="4"/>
  <c r="AS21" i="4" s="1"/>
  <c r="AQ22" i="4"/>
  <c r="AS22" i="4" s="1"/>
  <c r="AQ23" i="4"/>
  <c r="AS23" i="4" s="1"/>
  <c r="AQ24" i="4"/>
  <c r="AS24" i="4" s="1"/>
  <c r="AQ25" i="4"/>
  <c r="AS25" i="4" s="1"/>
  <c r="AQ26" i="4"/>
  <c r="AS26" i="4" s="1"/>
  <c r="AQ27" i="4"/>
  <c r="AS27" i="4" s="1"/>
  <c r="AQ28" i="4"/>
  <c r="AS28" i="4" s="1"/>
  <c r="AQ29" i="4"/>
  <c r="AS29" i="4" s="1"/>
  <c r="AQ30" i="4"/>
  <c r="AS30" i="4" s="1"/>
  <c r="AQ33" i="4"/>
  <c r="AS33" i="4" s="1"/>
  <c r="AQ34" i="4"/>
  <c r="AS34" i="4" s="1"/>
  <c r="AQ14" i="4"/>
  <c r="AS14" i="4" s="1"/>
  <c r="G107" i="5"/>
  <c r="I107" i="5" s="1"/>
  <c r="D109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J13" i="4"/>
  <c r="K13" i="4"/>
  <c r="M13" i="4"/>
  <c r="P13" i="4"/>
  <c r="Q13" i="4"/>
  <c r="S13" i="4"/>
  <c r="V13" i="4"/>
  <c r="X13" i="4" s="1"/>
  <c r="Y13" i="4"/>
  <c r="Z13" i="4"/>
  <c r="AB13" i="4"/>
  <c r="AC13" i="4"/>
  <c r="AE13" i="4"/>
  <c r="AH13" i="4"/>
  <c r="AI13" i="4"/>
  <c r="AK13" i="4"/>
  <c r="AN13" i="4"/>
  <c r="AO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Q13" i="4"/>
  <c r="AP13" i="4"/>
  <c r="AD13" i="4"/>
  <c r="U13" i="4"/>
  <c r="AS13" i="4" l="1"/>
  <c r="H5" i="5"/>
  <c r="G47" i="5" l="1"/>
  <c r="D7" i="5"/>
  <c r="D8" i="5"/>
  <c r="D9" i="5"/>
  <c r="D11" i="5"/>
  <c r="D12" i="5"/>
  <c r="D13" i="5"/>
  <c r="D14" i="5"/>
  <c r="D15" i="5"/>
  <c r="D16" i="5"/>
  <c r="D18" i="5"/>
  <c r="D19" i="5"/>
  <c r="D20" i="5"/>
  <c r="D21" i="5"/>
  <c r="D22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14" i="4"/>
  <c r="D15" i="4"/>
  <c r="D17" i="4"/>
  <c r="D19" i="4"/>
  <c r="D20" i="4"/>
  <c r="D22" i="4"/>
  <c r="D23" i="4"/>
  <c r="D24" i="4"/>
  <c r="D25" i="4"/>
  <c r="D27" i="4"/>
  <c r="D28" i="4"/>
  <c r="D29" i="4"/>
  <c r="D33" i="4"/>
  <c r="D34" i="4"/>
  <c r="D13" i="4" l="1"/>
  <c r="D6" i="4"/>
  <c r="D41" i="5"/>
  <c r="D23" i="5"/>
  <c r="D5" i="5"/>
  <c r="D29" i="5"/>
  <c r="D17" i="5"/>
  <c r="D10" i="5"/>
  <c r="E34" i="4"/>
  <c r="E33" i="4"/>
  <c r="E29" i="4"/>
  <c r="E28" i="4"/>
  <c r="E25" i="4"/>
  <c r="E24" i="4"/>
  <c r="E23" i="4"/>
  <c r="E22" i="4"/>
  <c r="E20" i="4"/>
  <c r="E19" i="4"/>
  <c r="E15" i="4"/>
  <c r="E14" i="4"/>
  <c r="E13" i="4" l="1"/>
  <c r="D35" i="4"/>
  <c r="Q47" i="5"/>
  <c r="N17" i="5" l="1"/>
  <c r="E41" i="5" l="1"/>
  <c r="E29" i="5"/>
  <c r="P121" i="5"/>
  <c r="P114" i="5"/>
  <c r="P107" i="5"/>
  <c r="P100" i="5"/>
  <c r="P95" i="5"/>
  <c r="P89" i="5"/>
  <c r="P83" i="5"/>
  <c r="P68" i="5"/>
  <c r="P55" i="5"/>
  <c r="P47" i="5"/>
  <c r="P41" i="5"/>
  <c r="P29" i="5"/>
  <c r="P23" i="5"/>
  <c r="P17" i="5"/>
  <c r="P10" i="5"/>
  <c r="P5" i="5"/>
  <c r="M121" i="5"/>
  <c r="M114" i="5"/>
  <c r="M107" i="5"/>
  <c r="M100" i="5"/>
  <c r="M95" i="5"/>
  <c r="M89" i="5"/>
  <c r="M68" i="5"/>
  <c r="M55" i="5"/>
  <c r="M47" i="5"/>
  <c r="M41" i="5"/>
  <c r="M29" i="5"/>
  <c r="M23" i="5"/>
  <c r="M17" i="5"/>
  <c r="M10" i="5"/>
  <c r="M5" i="5"/>
  <c r="J121" i="5"/>
  <c r="J114" i="5"/>
  <c r="J107" i="5"/>
  <c r="J100" i="5"/>
  <c r="J95" i="5"/>
  <c r="J89" i="5"/>
  <c r="J83" i="5"/>
  <c r="J68" i="5"/>
  <c r="J55" i="5"/>
  <c r="J47" i="5"/>
  <c r="J41" i="5"/>
  <c r="J29" i="5"/>
  <c r="J23" i="5"/>
  <c r="J17" i="5"/>
  <c r="J10" i="5"/>
  <c r="J5" i="5"/>
  <c r="G121" i="5"/>
  <c r="G114" i="5"/>
  <c r="G100" i="5"/>
  <c r="G95" i="5"/>
  <c r="G89" i="5"/>
  <c r="G83" i="5"/>
  <c r="G68" i="5"/>
  <c r="G55" i="5"/>
  <c r="G41" i="5"/>
  <c r="G23" i="5"/>
  <c r="G17" i="5"/>
  <c r="G10" i="5"/>
  <c r="G5" i="5"/>
  <c r="Q114" i="5"/>
  <c r="Q107" i="5"/>
  <c r="Q89" i="5"/>
  <c r="Q41" i="5"/>
  <c r="Q29" i="5"/>
  <c r="Q23" i="5"/>
  <c r="N121" i="5"/>
  <c r="N114" i="5"/>
  <c r="N100" i="5"/>
  <c r="N95" i="5"/>
  <c r="N89" i="5"/>
  <c r="N68" i="5"/>
  <c r="N55" i="5"/>
  <c r="N47" i="5"/>
  <c r="N41" i="5"/>
  <c r="N29" i="5"/>
  <c r="N23" i="5"/>
  <c r="N10" i="5"/>
  <c r="N5" i="5"/>
  <c r="K121" i="5"/>
  <c r="K107" i="5"/>
  <c r="K100" i="5"/>
  <c r="K95" i="5"/>
  <c r="K89" i="5"/>
  <c r="K83" i="5"/>
  <c r="K68" i="5"/>
  <c r="K55" i="5"/>
  <c r="K47" i="5"/>
  <c r="K41" i="5"/>
  <c r="K29" i="5"/>
  <c r="K23" i="5"/>
  <c r="K17" i="5"/>
  <c r="K5" i="5"/>
  <c r="H121" i="5"/>
  <c r="H114" i="5"/>
  <c r="H100" i="5"/>
  <c r="H95" i="5"/>
  <c r="H89" i="5"/>
  <c r="H83" i="5"/>
  <c r="H68" i="5"/>
  <c r="H55" i="5"/>
  <c r="H47" i="5"/>
  <c r="H41" i="5"/>
  <c r="H23" i="5"/>
  <c r="H17" i="5"/>
  <c r="H142" i="5" l="1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D48" i="5"/>
  <c r="L48" i="5"/>
  <c r="O48" i="5"/>
  <c r="R48" i="5"/>
  <c r="D49" i="5"/>
  <c r="L49" i="5"/>
  <c r="O49" i="5"/>
  <c r="R49" i="5"/>
  <c r="D50" i="5"/>
  <c r="L50" i="5"/>
  <c r="O50" i="5"/>
  <c r="R50" i="5"/>
  <c r="D51" i="5"/>
  <c r="O51" i="5"/>
  <c r="R51" i="5"/>
  <c r="D52" i="5"/>
  <c r="I52" i="5"/>
  <c r="L52" i="5"/>
  <c r="O52" i="5"/>
  <c r="R52" i="5"/>
  <c r="D53" i="5"/>
  <c r="I53" i="5"/>
  <c r="L53" i="5"/>
  <c r="O53" i="5"/>
  <c r="R53" i="5"/>
  <c r="D54" i="5"/>
  <c r="L54" i="5"/>
  <c r="O54" i="5"/>
  <c r="R54" i="5"/>
  <c r="I55" i="5"/>
  <c r="L55" i="5"/>
  <c r="O55" i="5"/>
  <c r="I56" i="5"/>
  <c r="O56" i="5"/>
  <c r="D57" i="5"/>
  <c r="F57" i="5" s="1"/>
  <c r="I57" i="5"/>
  <c r="L57" i="5"/>
  <c r="O57" i="5"/>
  <c r="R57" i="5"/>
  <c r="D58" i="5"/>
  <c r="F58" i="5" s="1"/>
  <c r="I58" i="5"/>
  <c r="L58" i="5"/>
  <c r="O58" i="5"/>
  <c r="R58" i="5"/>
  <c r="D59" i="5"/>
  <c r="F59" i="5" s="1"/>
  <c r="I59" i="5"/>
  <c r="L59" i="5"/>
  <c r="O59" i="5"/>
  <c r="R59" i="5"/>
  <c r="D60" i="5"/>
  <c r="F60" i="5" s="1"/>
  <c r="I60" i="5"/>
  <c r="L60" i="5"/>
  <c r="O60" i="5"/>
  <c r="R60" i="5"/>
  <c r="D61" i="5"/>
  <c r="F61" i="5" s="1"/>
  <c r="I61" i="5"/>
  <c r="L61" i="5"/>
  <c r="O61" i="5"/>
  <c r="R61" i="5"/>
  <c r="L62" i="5"/>
  <c r="O62" i="5"/>
  <c r="R62" i="5"/>
  <c r="D63" i="5"/>
  <c r="F63" i="5" s="1"/>
  <c r="I63" i="5"/>
  <c r="L63" i="5"/>
  <c r="O63" i="5"/>
  <c r="F65" i="5"/>
  <c r="I65" i="5"/>
  <c r="O65" i="5"/>
  <c r="L68" i="5"/>
  <c r="O68" i="5"/>
  <c r="D69" i="5"/>
  <c r="I69" i="5"/>
  <c r="L69" i="5"/>
  <c r="O69" i="5"/>
  <c r="R69" i="5"/>
  <c r="D70" i="5"/>
  <c r="I70" i="5"/>
  <c r="O70" i="5"/>
  <c r="D71" i="5"/>
  <c r="I71" i="5"/>
  <c r="L71" i="5"/>
  <c r="O71" i="5"/>
  <c r="D72" i="5"/>
  <c r="I72" i="5"/>
  <c r="L72" i="5"/>
  <c r="O72" i="5"/>
  <c r="D73" i="5"/>
  <c r="I73" i="5"/>
  <c r="L73" i="5"/>
  <c r="O73" i="5"/>
  <c r="I74" i="5"/>
  <c r="L74" i="5"/>
  <c r="O74" i="5"/>
  <c r="R74" i="5"/>
  <c r="I75" i="5"/>
  <c r="L75" i="5"/>
  <c r="O75" i="5"/>
  <c r="R75" i="5"/>
  <c r="D76" i="5"/>
  <c r="I76" i="5"/>
  <c r="L76" i="5"/>
  <c r="O76" i="5"/>
  <c r="R76" i="5"/>
  <c r="D78" i="5"/>
  <c r="I78" i="5"/>
  <c r="L78" i="5"/>
  <c r="O78" i="5"/>
  <c r="R78" i="5"/>
  <c r="I79" i="5"/>
  <c r="L79" i="5"/>
  <c r="O79" i="5"/>
  <c r="D80" i="5"/>
  <c r="F80" i="5" s="1"/>
  <c r="I80" i="5"/>
  <c r="L80" i="5"/>
  <c r="O80" i="5"/>
  <c r="D82" i="5"/>
  <c r="L82" i="5"/>
  <c r="O82" i="5"/>
  <c r="L83" i="5"/>
  <c r="O83" i="5"/>
  <c r="O84" i="5"/>
  <c r="D85" i="5"/>
  <c r="L85" i="5"/>
  <c r="O85" i="5"/>
  <c r="D86" i="5"/>
  <c r="L86" i="5"/>
  <c r="O86" i="5"/>
  <c r="R86" i="5"/>
  <c r="D87" i="5"/>
  <c r="L87" i="5"/>
  <c r="O87" i="5"/>
  <c r="R87" i="5"/>
  <c r="D88" i="5"/>
  <c r="L88" i="5"/>
  <c r="O88" i="5"/>
  <c r="R88" i="5"/>
  <c r="L89" i="5"/>
  <c r="O89" i="5"/>
  <c r="R89" i="5"/>
  <c r="D90" i="5"/>
  <c r="L90" i="5"/>
  <c r="O90" i="5"/>
  <c r="R90" i="5"/>
  <c r="D91" i="5"/>
  <c r="L91" i="5"/>
  <c r="O91" i="5"/>
  <c r="R91" i="5"/>
  <c r="D92" i="5"/>
  <c r="L92" i="5"/>
  <c r="O92" i="5"/>
  <c r="R92" i="5"/>
  <c r="D93" i="5"/>
  <c r="L93" i="5"/>
  <c r="O93" i="5"/>
  <c r="R93" i="5"/>
  <c r="D94" i="5"/>
  <c r="O94" i="5"/>
  <c r="R94" i="5"/>
  <c r="L95" i="5"/>
  <c r="O95" i="5"/>
  <c r="D96" i="5"/>
  <c r="L96" i="5"/>
  <c r="D97" i="5"/>
  <c r="L97" i="5"/>
  <c r="D98" i="5"/>
  <c r="L98" i="5"/>
  <c r="D99" i="5"/>
  <c r="L99" i="5"/>
  <c r="L100" i="5"/>
  <c r="O100" i="5"/>
  <c r="D101" i="5"/>
  <c r="L101" i="5"/>
  <c r="O101" i="5"/>
  <c r="D102" i="5"/>
  <c r="I102" i="5"/>
  <c r="L102" i="5"/>
  <c r="O102" i="5"/>
  <c r="D103" i="5"/>
  <c r="I103" i="5"/>
  <c r="L103" i="5"/>
  <c r="O103" i="5"/>
  <c r="D104" i="5"/>
  <c r="I104" i="5"/>
  <c r="L104" i="5"/>
  <c r="O104" i="5"/>
  <c r="D105" i="5"/>
  <c r="I105" i="5"/>
  <c r="L105" i="5"/>
  <c r="O105" i="5"/>
  <c r="D106" i="5"/>
  <c r="I106" i="5"/>
  <c r="L106" i="5"/>
  <c r="O106" i="5"/>
  <c r="L107" i="5"/>
  <c r="R107" i="5"/>
  <c r="I108" i="5"/>
  <c r="L108" i="5"/>
  <c r="R108" i="5"/>
  <c r="O109" i="5"/>
  <c r="R109" i="5"/>
  <c r="D110" i="5"/>
  <c r="I110" i="5"/>
  <c r="O110" i="5"/>
  <c r="R110" i="5"/>
  <c r="D111" i="5"/>
  <c r="O111" i="5"/>
  <c r="R111" i="5"/>
  <c r="D112" i="5"/>
  <c r="O112" i="5"/>
  <c r="R112" i="5"/>
  <c r="D113" i="5"/>
  <c r="O113" i="5"/>
  <c r="R113" i="5"/>
  <c r="L114" i="5"/>
  <c r="O114" i="5"/>
  <c r="R114" i="5"/>
  <c r="L115" i="5"/>
  <c r="O115" i="5"/>
  <c r="R115" i="5"/>
  <c r="D116" i="5"/>
  <c r="L116" i="5"/>
  <c r="O116" i="5"/>
  <c r="R116" i="5"/>
  <c r="D117" i="5"/>
  <c r="L117" i="5"/>
  <c r="O117" i="5"/>
  <c r="R117" i="5"/>
  <c r="D118" i="5"/>
  <c r="L118" i="5"/>
  <c r="O118" i="5"/>
  <c r="R118" i="5"/>
  <c r="D119" i="5"/>
  <c r="L119" i="5"/>
  <c r="O119" i="5"/>
  <c r="R119" i="5"/>
  <c r="D120" i="5"/>
  <c r="I120" i="5"/>
  <c r="L120" i="5"/>
  <c r="R120" i="5"/>
  <c r="L121" i="5"/>
  <c r="O121" i="5"/>
  <c r="D122" i="5"/>
  <c r="L122" i="5"/>
  <c r="O122" i="5"/>
  <c r="R122" i="5"/>
  <c r="D123" i="5"/>
  <c r="L123" i="5"/>
  <c r="O123" i="5"/>
  <c r="D124" i="5"/>
  <c r="L124" i="5"/>
  <c r="O124" i="5"/>
  <c r="D125" i="5"/>
  <c r="L125" i="5"/>
  <c r="O125" i="5"/>
  <c r="D126" i="5"/>
  <c r="O126" i="5"/>
  <c r="D127" i="5"/>
  <c r="L127" i="5"/>
  <c r="O127" i="5"/>
  <c r="D128" i="5"/>
  <c r="I128" i="5"/>
  <c r="L128" i="5"/>
  <c r="D129" i="5"/>
  <c r="I129" i="5"/>
  <c r="L129" i="5"/>
  <c r="O129" i="5"/>
  <c r="I130" i="5"/>
  <c r="L130" i="5"/>
  <c r="O130" i="5"/>
  <c r="D131" i="5"/>
  <c r="I131" i="5"/>
  <c r="L131" i="5"/>
  <c r="O131" i="5"/>
  <c r="F132" i="5"/>
  <c r="I132" i="5"/>
  <c r="L132" i="5"/>
  <c r="O132" i="5"/>
  <c r="D134" i="5"/>
  <c r="F134" i="5" s="1"/>
  <c r="I134" i="5"/>
  <c r="L134" i="5"/>
  <c r="O134" i="5"/>
  <c r="D135" i="5"/>
  <c r="F135" i="5" s="1"/>
  <c r="L135" i="5"/>
  <c r="D136" i="5"/>
  <c r="F136" i="5" s="1"/>
  <c r="I136" i="5"/>
  <c r="L136" i="5"/>
  <c r="O136" i="5"/>
  <c r="L137" i="5"/>
  <c r="O137" i="5"/>
  <c r="R137" i="5"/>
  <c r="D138" i="5"/>
  <c r="F138" i="5" s="1"/>
  <c r="L138" i="5"/>
  <c r="G142" i="5"/>
  <c r="J142" i="5"/>
  <c r="K142" i="5"/>
  <c r="M142" i="5"/>
  <c r="P142" i="5"/>
  <c r="D114" i="5" l="1"/>
  <c r="D95" i="5"/>
  <c r="D83" i="5"/>
  <c r="D68" i="5"/>
  <c r="D55" i="5"/>
  <c r="D47" i="5"/>
  <c r="D121" i="5"/>
  <c r="D100" i="5"/>
  <c r="D89" i="5"/>
  <c r="D107" i="5"/>
  <c r="F67" i="5"/>
  <c r="F66" i="5"/>
  <c r="F64" i="5"/>
  <c r="L142" i="5"/>
  <c r="I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AQ6" i="4"/>
  <c r="AO6" i="4"/>
  <c r="AN6" i="4"/>
  <c r="AL6" i="4"/>
  <c r="AK6" i="4"/>
  <c r="AI6" i="4"/>
  <c r="AH6" i="4"/>
  <c r="AE6" i="4"/>
  <c r="AB6" i="4"/>
  <c r="I29" i="5" l="1"/>
  <c r="F29" i="5"/>
  <c r="D74" i="5"/>
  <c r="F77" i="5"/>
  <c r="D79" i="5"/>
  <c r="F81" i="5"/>
  <c r="D130" i="5"/>
  <c r="D137" i="5"/>
  <c r="D62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J6" i="4"/>
  <c r="AM6" i="4"/>
  <c r="AP6" i="4"/>
  <c r="AC6" i="4"/>
  <c r="AI35" i="4"/>
  <c r="AO35" i="4"/>
  <c r="AL35" i="4"/>
  <c r="AE35" i="4"/>
  <c r="AK35" i="4"/>
  <c r="AQ35" i="4"/>
  <c r="AF35" i="4"/>
  <c r="AB35" i="4"/>
  <c r="AH35" i="4"/>
  <c r="AN35" i="4"/>
  <c r="AA7" i="4"/>
  <c r="O7" i="4"/>
  <c r="AJ35" i="4" l="1"/>
  <c r="D142" i="5"/>
  <c r="F133" i="5"/>
  <c r="E137" i="5"/>
  <c r="F137" i="5" s="1"/>
  <c r="AD6" i="4"/>
  <c r="AC35" i="4"/>
  <c r="AD35" i="4" s="1"/>
  <c r="F62" i="5"/>
  <c r="F74" i="5"/>
  <c r="AP35" i="4"/>
  <c r="AM35" i="4"/>
  <c r="AG35" i="4"/>
  <c r="AS6" i="4"/>
  <c r="U7" i="4"/>
  <c r="L7" i="4"/>
  <c r="I7" i="4" l="1"/>
  <c r="Q6" i="4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Y6" i="4"/>
  <c r="V6" i="4"/>
  <c r="S6" i="4"/>
  <c r="P6" i="4"/>
  <c r="M6" i="4"/>
  <c r="J6" i="4"/>
  <c r="G13" i="4"/>
  <c r="I13" i="4" s="1"/>
  <c r="G6" i="4"/>
  <c r="Q35" i="4" l="1"/>
  <c r="Y35" i="4"/>
  <c r="G35" i="4"/>
  <c r="J35" i="4"/>
  <c r="M35" i="4"/>
  <c r="R6" i="4"/>
  <c r="P35" i="4"/>
  <c r="S35" i="4"/>
  <c r="V35" i="4"/>
  <c r="K6" i="4"/>
  <c r="K35" i="4" s="1"/>
  <c r="N6" i="4"/>
  <c r="N35" i="4" s="1"/>
  <c r="T6" i="4"/>
  <c r="T35" i="4" s="1"/>
  <c r="Z6" i="4"/>
  <c r="Z35" i="4" s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E10" i="4" l="1"/>
  <c r="F10" i="4" s="1"/>
  <c r="E11" i="4"/>
  <c r="F11" i="4" s="1"/>
  <c r="X11" i="4"/>
  <c r="F9" i="4"/>
  <c r="F8" i="4"/>
  <c r="E7" i="4"/>
  <c r="F7" i="4" s="1"/>
  <c r="X10" i="4"/>
  <c r="X6" i="4"/>
  <c r="X12" i="4"/>
  <c r="F12" i="4"/>
  <c r="X9" i="4"/>
  <c r="X8" i="4"/>
  <c r="X7" i="4"/>
  <c r="E6" i="4" l="1"/>
  <c r="E35" i="4" s="1"/>
  <c r="W35" i="4"/>
  <c r="X35" i="4" s="1"/>
  <c r="F6" i="4" l="1"/>
  <c r="F35" i="4"/>
  <c r="Q83" i="5" l="1"/>
  <c r="E85" i="5"/>
  <c r="F85" i="5" s="1"/>
  <c r="R85" i="5"/>
  <c r="R84" i="5"/>
  <c r="E84" i="5"/>
  <c r="F84" i="5" s="1"/>
  <c r="E83" i="5" l="1"/>
  <c r="R83" i="5"/>
  <c r="F83" i="5" l="1"/>
  <c r="E103" i="5"/>
  <c r="F103" i="5" s="1"/>
  <c r="E106" i="5"/>
  <c r="F106" i="5" s="1"/>
  <c r="E102" i="5"/>
  <c r="F102" i="5" s="1"/>
  <c r="Q100" i="5"/>
  <c r="R100" i="5" s="1"/>
  <c r="E104" i="5"/>
  <c r="F104" i="5" s="1"/>
  <c r="E105" i="5"/>
  <c r="F105" i="5" s="1"/>
  <c r="E100" i="5" l="1"/>
  <c r="F100" i="5" l="1"/>
  <c r="R131" i="5"/>
  <c r="E131" i="5"/>
  <c r="F131" i="5" s="1"/>
  <c r="Q10" i="5" l="1"/>
  <c r="R10" i="5" s="1"/>
  <c r="E11" i="5"/>
  <c r="F11" i="5" s="1"/>
  <c r="R11" i="5"/>
  <c r="R12" i="5"/>
  <c r="E12" i="5"/>
  <c r="F12" i="5" s="1"/>
  <c r="R13" i="5"/>
  <c r="E13" i="5"/>
  <c r="F13" i="5" s="1"/>
  <c r="E10" i="5" l="1"/>
  <c r="F10" i="5" l="1"/>
  <c r="Q17" i="5"/>
  <c r="R17" i="5" s="1"/>
  <c r="R22" i="5"/>
  <c r="E22" i="5"/>
  <c r="F22" i="5" s="1"/>
  <c r="R21" i="5"/>
  <c r="F21" i="5"/>
  <c r="E20" i="5"/>
  <c r="R20" i="5"/>
  <c r="E17" i="5" l="1"/>
  <c r="F20" i="5"/>
  <c r="F17" i="5" l="1"/>
  <c r="Q79" i="5"/>
  <c r="E82" i="5"/>
  <c r="F82" i="5" s="1"/>
  <c r="R82" i="5"/>
  <c r="R79" i="5" l="1"/>
  <c r="E79" i="5"/>
  <c r="F79" i="5" l="1"/>
  <c r="N107" i="5"/>
  <c r="O107" i="5" s="1"/>
  <c r="O108" i="5"/>
  <c r="E108" i="5"/>
  <c r="F108" i="5" s="1"/>
  <c r="N142" i="5" l="1"/>
  <c r="O142" i="5" s="1"/>
  <c r="E107" i="5"/>
  <c r="F107" i="5" s="1"/>
  <c r="R128" i="5"/>
  <c r="E128" i="5"/>
  <c r="F128" i="5" s="1"/>
  <c r="R129" i="5"/>
  <c r="E129" i="5"/>
  <c r="F129" i="5" s="1"/>
  <c r="E123" i="5"/>
  <c r="F123" i="5" s="1"/>
  <c r="Q121" i="5"/>
  <c r="R121" i="5" s="1"/>
  <c r="R126" i="5"/>
  <c r="E126" i="5"/>
  <c r="F126" i="5" s="1"/>
  <c r="R124" i="5"/>
  <c r="E124" i="5"/>
  <c r="R125" i="5"/>
  <c r="E125" i="5"/>
  <c r="F125" i="5" s="1"/>
  <c r="R127" i="5"/>
  <c r="E127" i="5"/>
  <c r="F127" i="5" s="1"/>
  <c r="R123" i="5"/>
  <c r="E121" i="5" l="1"/>
  <c r="F121" i="5" s="1"/>
  <c r="F124" i="5"/>
  <c r="Q130" i="5"/>
  <c r="R130" i="5" s="1"/>
  <c r="E130" i="5"/>
  <c r="F130" i="5" s="1"/>
  <c r="Q68" i="5"/>
  <c r="R72" i="5"/>
  <c r="E72" i="5"/>
  <c r="F72" i="5" s="1"/>
  <c r="R73" i="5"/>
  <c r="E73" i="5"/>
  <c r="F73" i="5" s="1"/>
  <c r="R71" i="5"/>
  <c r="E71" i="5"/>
  <c r="F71" i="5" s="1"/>
  <c r="E70" i="5"/>
  <c r="F70" i="5" s="1"/>
  <c r="R70" i="5"/>
  <c r="E68" i="5" l="1"/>
  <c r="F68" i="5" s="1"/>
  <c r="R68" i="5"/>
  <c r="R99" i="5"/>
  <c r="E99" i="5"/>
  <c r="F99" i="5" s="1"/>
  <c r="R98" i="5"/>
  <c r="E98" i="5"/>
  <c r="F98" i="5" s="1"/>
  <c r="R97" i="5"/>
  <c r="E97" i="5"/>
  <c r="F97" i="5" s="1"/>
  <c r="E8" i="5" l="1"/>
  <c r="F8" i="5" s="1"/>
  <c r="R8" i="5"/>
  <c r="E9" i="5"/>
  <c r="F9" i="5" s="1"/>
  <c r="R9" i="5"/>
  <c r="R7" i="5"/>
  <c r="E7" i="5"/>
  <c r="F7" i="5" l="1"/>
  <c r="E5" i="5"/>
  <c r="Q5" i="5"/>
  <c r="R5" i="5" s="1"/>
  <c r="R6" i="5"/>
  <c r="F5" i="5" l="1"/>
  <c r="F6" i="5"/>
  <c r="Q95" i="5"/>
  <c r="R96" i="5"/>
  <c r="E96" i="5"/>
  <c r="F96" i="5" s="1"/>
  <c r="E95" i="5" l="1"/>
  <c r="F95" i="5" s="1"/>
  <c r="R95" i="5"/>
  <c r="Q55" i="5" l="1"/>
  <c r="R55" i="5" s="1"/>
  <c r="E56" i="5"/>
  <c r="F56" i="5" s="1"/>
  <c r="R56" i="5"/>
  <c r="E55" i="5" l="1"/>
  <c r="F55" i="5" s="1"/>
  <c r="Q142" i="5"/>
  <c r="R142" i="5" s="1"/>
  <c r="E142" i="5" l="1"/>
  <c r="F142" i="5" s="1"/>
</calcChain>
</file>

<file path=xl/sharedStrings.xml><?xml version="1.0" encoding="utf-8"?>
<sst xmlns="http://schemas.openxmlformats.org/spreadsheetml/2006/main" count="255" uniqueCount="192">
  <si>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</si>
  <si>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</si>
  <si>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</si>
  <si>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</si>
  <si>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</si>
  <si>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</si>
  <si>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</si>
  <si>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</si>
  <si>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</si>
  <si>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</si>
  <si>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</si>
  <si>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</si>
  <si>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</si>
  <si>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</si>
  <si>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</si>
  <si>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</si>
  <si>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</si>
  <si>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</si>
  <si>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</si>
  <si>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</si>
  <si>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</si>
  <si>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</si>
  <si>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</si>
  <si>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</si>
  <si>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</si>
  <si>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</si>
  <si>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</si>
  <si>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</si>
  <si>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</si>
  <si>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</si>
  <si>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</si>
  <si>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</si>
  <si>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</si>
  <si>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</si>
  <si>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</si>
  <si>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</si>
  <si>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</si>
  <si>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</si>
  <si>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</si>
  <si>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</si>
  <si>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</si>
  <si>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</si>
  <si>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</si>
  <si>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</si>
  <si>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</si>
  <si>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</si>
  <si>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</si>
  <si>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</si>
  <si>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</si>
  <si>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</si>
  <si>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</si>
  <si>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</si>
  <si>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</si>
  <si>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</si>
  <si>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</si>
  <si>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</si>
  <si>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</si>
  <si>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</si>
  <si>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</si>
  <si>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</si>
  <si>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</si>
  <si>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</si>
  <si>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</si>
  <si>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</si>
  <si>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</si>
  <si>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</si>
  <si>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</si>
  <si>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</si>
  <si>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</si>
  <si>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</si>
  <si>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</si>
  <si>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</si>
  <si>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</si>
  <si>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</si>
  <si>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</si>
  <si>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</si>
  <si>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</si>
  <si>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</si>
  <si>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</si>
  <si>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</si>
  <si>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</si>
  <si>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</si>
  <si>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</si>
  <si>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</si>
  <si>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</si>
  <si>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</si>
  <si>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</si>
  <si>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</si>
  <si>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</si>
  <si>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</si>
  <si>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</si>
  <si>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</si>
  <si>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</si>
  <si>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</si>
  <si>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</si>
  <si>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</si>
  <si>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</si>
  <si>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</si>
  <si>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</si>
  <si>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</si>
  <si>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</si>
  <si>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</si>
  <si>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</si>
  <si>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</si>
  <si>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</si>
  <si>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</si>
  <si>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</si>
  <si>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</si>
  <si>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</si>
  <si>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</si>
  <si>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</si>
  <si>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</si>
  <si>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</si>
  <si>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</si>
  <si>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</si>
  <si>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</si>
  <si>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</si>
  <si>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</si>
  <si>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</si>
  <si>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</si>
  <si>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</si>
  <si>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</si>
  <si>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</si>
  <si>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</si>
  <si>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</si>
  <si>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</si>
  <si>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</si>
  <si>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</si>
  <si>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</si>
  <si>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</si>
  <si>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</si>
  <si>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</si>
  <si>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</si>
  <si>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</si>
  <si>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</si>
  <si>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</si>
  <si>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</si>
  <si>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</si>
  <si>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</si>
  <si>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</si>
  <si>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</si>
  <si>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</si>
  <si>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</si>
  <si>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</si>
  <si>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</si>
  <si>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</si>
  <si>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</si>
  <si>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</si>
  <si>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</si>
  <si>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</si>
  <si>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</si>
  <si>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</si>
  <si>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</si>
  <si>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</si>
  <si>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</si>
  <si>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</si>
  <si>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</si>
  <si>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</si>
  <si>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</si>
  <si>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</si>
  <si>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</si>
  <si>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</si>
  <si>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</si>
  <si>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</si>
  <si>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</si>
  <si>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</si>
  <si>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</si>
  <si>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</si>
  <si>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</si>
  <si>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</si>
  <si>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</si>
  <si>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</si>
  <si>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</si>
  <si>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</si>
  <si>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</si>
  <si>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</si>
  <si>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</si>
  <si>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</si>
  <si>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</si>
  <si>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</si>
  <si>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</si>
  <si>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</si>
  <si>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</si>
  <si>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</si>
  <si>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</si>
  <si>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</si>
  <si>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на 01.01.2019</t>
  </si>
  <si>
    <t>Недоимка по НДФЛ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</si>
  <si>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01.10.2019 года</t>
  </si>
  <si>
    <t>на 01.10.2019</t>
  </si>
  <si>
    <t>Сведения о динамике недоимки по налогам и сборам в бюджеты поселений по состоянию на 01.10.2019 г.</t>
  </si>
  <si>
    <t>Недоимка по прочим налогам (НДПИ)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</si>
</sst>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</cellStyleXfs>
  <cellXfs count="11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29" fillId="4" borderId="2" xfId="0" applyNumberFormat="1" applyFont="1" applyFill="1" applyBorder="1" applyAlignment="1">
      <alignment horizontal="right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29" fillId="37" borderId="3" xfId="0" applyNumberFormat="1" applyFont="1" applyFill="1" applyBorder="1" applyAlignment="1">
      <alignment horizontal="right" vertical="center" wrapText="1"/>
    </xf>
    <xf numFmtId="1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0" fillId="0" borderId="0" xfId="0" applyNumberFormat="1"/>
    <xf numFmtId="167" fontId="31" fillId="21" borderId="3" xfId="53" applyNumberFormat="1" applyFont="1" applyBorder="1" applyAlignment="1">
      <alignment horizontal="right" vertical="center" wrapText="1"/>
    </xf>
    <xf numFmtId="167" fontId="31" fillId="21" borderId="3" xfId="53" applyNumberFormat="1" applyFont="1" applyBorder="1" applyAlignment="1">
      <alignment horizontal="right" wrapText="1"/>
    </xf>
    <xf numFmtId="0" fontId="29" fillId="0" borderId="2" xfId="0" applyFont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7" fontId="29" fillId="0" borderId="2" xfId="0" applyNumberFormat="1" applyFont="1" applyBorder="1" applyAlignment="1">
      <alignment horizontal="center" vertical="center" wrapText="1"/>
    </xf>
    <xf numFmtId="167" fontId="29" fillId="0" borderId="2" xfId="0" applyNumberFormat="1" applyFont="1" applyBorder="1" applyAlignment="1">
      <alignment vertical="center" wrapText="1"/>
    </xf>
    <xf numFmtId="167" fontId="29" fillId="0" borderId="2" xfId="28" applyNumberFormat="1" applyFont="1" applyBorder="1" applyAlignment="1">
      <alignment horizontal="right" vertical="center" wrapText="1"/>
    </xf>
    <xf numFmtId="166" fontId="29" fillId="0" borderId="2" xfId="28" applyNumberFormat="1" applyFont="1" applyBorder="1" applyAlignment="1">
      <alignment horizontal="right" vertical="center"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167" fontId="31" fillId="0" borderId="2" xfId="28" applyNumberFormat="1" applyFont="1" applyBorder="1" applyAlignment="1">
      <alignment horizontal="right" vertical="center" wrapText="1"/>
    </xf>
    <xf numFmtId="167" fontId="31" fillId="37" borderId="2" xfId="28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wrapText="1"/>
    </xf>
    <xf numFmtId="167" fontId="42" fillId="21" borderId="2" xfId="53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97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td" xfId="22"/>
    <cellStyle name="td 2" xfId="92"/>
    <cellStyle name="tr" xfId="5"/>
    <cellStyle name="tr 2" xfId="93"/>
    <cellStyle name="xl21" xfId="20"/>
    <cellStyle name="xl21 2" xfId="94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3" xfId="7"/>
    <cellStyle name="xl33 2" xfId="96"/>
    <cellStyle name="xl34" xfId="12"/>
    <cellStyle name="xl34 2" xfId="83"/>
    <cellStyle name="xl35" xfId="14"/>
    <cellStyle name="xl35 2" xfId="84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"/>
  <sheetViews>
    <sheetView zoomScaleNormal="100" zoomScaleSheetLayoutView="100" workbookViewId="0">
      <pane xSplit="3" ySplit="5" topLeftCell="AF6" activePane="bottomRight" state="frozen"/>
      <selection pane="topRight" activeCell="D1" sqref="D1"/>
      <selection pane="bottomLeft" activeCell="A6" sqref="A6"/>
      <selection pane="bottomRight" activeCell="AR6" sqref="AR6"/>
    </sheetView>
  </sheetViews>
  <sheetFormatPr defaultRowHeight="15" x14ac:dyDescent="0.25"/>
  <cols>
    <col min="1" max="1" width="4.140625" customWidth="1"/>
    <col min="2" max="2" width="4.42578125" customWidth="1"/>
    <col min="3" max="3" width="26.42578125" style="1" customWidth="1"/>
    <col min="4" max="4" width="14.7109375" style="1" customWidth="1"/>
    <col min="5" max="5" width="14.71093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42578125" style="1" customWidth="1"/>
    <col min="13" max="14" width="14.7109375" style="1" customWidth="1"/>
    <col min="15" max="15" width="12.7109375" style="1" customWidth="1"/>
    <col min="16" max="17" width="14.7109375" style="1" customWidth="1"/>
    <col min="18" max="18" width="13.140625" style="1" customWidth="1"/>
    <col min="19" max="20" width="14.7109375" style="1" customWidth="1"/>
    <col min="21" max="21" width="12.7109375" style="1" customWidth="1"/>
    <col min="22" max="23" width="14.7109375" style="1" customWidth="1"/>
    <col min="24" max="24" width="12.85546875" style="1" customWidth="1"/>
    <col min="25" max="26" width="14.7109375" style="1" customWidth="1"/>
    <col min="27" max="27" width="12.7109375" style="1" customWidth="1"/>
    <col min="28" max="29" width="14.7109375" style="1" customWidth="1"/>
    <col min="30" max="30" width="12.5703125" customWidth="1"/>
    <col min="31" max="32" width="14.7109375" customWidth="1"/>
    <col min="33" max="33" width="12.42578125" customWidth="1"/>
    <col min="34" max="35" width="14.7109375" customWidth="1"/>
    <col min="36" max="36" width="12.7109375" customWidth="1"/>
    <col min="37" max="38" width="14.7109375" customWidth="1"/>
    <col min="39" max="39" width="12.7109375" customWidth="1"/>
    <col min="40" max="41" width="14.7109375" customWidth="1"/>
    <col min="42" max="42" width="12.7109375" customWidth="1"/>
    <col min="43" max="44" width="14.7109375" customWidth="1"/>
    <col min="45" max="45" width="13" customWidth="1"/>
    <col min="46" max="46" width="12.85546875" bestFit="1" customWidth="1"/>
  </cols>
  <sheetData>
    <row r="1" spans="1:46" ht="51.75" customHeight="1" x14ac:dyDescent="0.25">
      <c r="A1" s="53" t="s">
        <v>188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46" ht="15" customHeight="1" x14ac:dyDescent="0.25">
      <c r="A2" s="100"/>
      <c r="B2" s="100"/>
      <c r="C2" s="101" t="s">
        <v>25</v>
      </c>
      <c r="D2" s="102" t="s">
        <v>26</v>
      </c>
      <c r="E2" s="102"/>
      <c r="F2" s="101" t="s">
        <v>134</v>
      </c>
      <c r="G2" s="102" t="s">
        <v>187</v>
      </c>
      <c r="H2" s="102"/>
      <c r="I2" s="101" t="s">
        <v>134</v>
      </c>
      <c r="J2" s="102" t="s">
        <v>27</v>
      </c>
      <c r="K2" s="102"/>
      <c r="L2" s="101" t="s">
        <v>134</v>
      </c>
      <c r="M2" s="102" t="s">
        <v>174</v>
      </c>
      <c r="N2" s="102"/>
      <c r="O2" s="101" t="s">
        <v>134</v>
      </c>
      <c r="P2" s="102" t="s">
        <v>19</v>
      </c>
      <c r="Q2" s="102"/>
      <c r="R2" s="101" t="s">
        <v>134</v>
      </c>
      <c r="S2" s="102" t="s">
        <v>20</v>
      </c>
      <c r="T2" s="102"/>
      <c r="U2" s="101" t="s">
        <v>134</v>
      </c>
      <c r="V2" s="102" t="s">
        <v>21</v>
      </c>
      <c r="W2" s="102"/>
      <c r="X2" s="101" t="s">
        <v>134</v>
      </c>
      <c r="Y2" s="102" t="s">
        <v>191</v>
      </c>
      <c r="Z2" s="102"/>
      <c r="AA2" s="101" t="s">
        <v>134</v>
      </c>
      <c r="AB2" s="102" t="s">
        <v>28</v>
      </c>
      <c r="AC2" s="102"/>
      <c r="AD2" s="103" t="s">
        <v>31</v>
      </c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6" ht="58.5" customHeight="1" x14ac:dyDescent="0.25">
      <c r="A3" s="100"/>
      <c r="B3" s="100"/>
      <c r="C3" s="101"/>
      <c r="D3" s="102"/>
      <c r="E3" s="102"/>
      <c r="F3" s="101"/>
      <c r="G3" s="102"/>
      <c r="H3" s="102"/>
      <c r="I3" s="101"/>
      <c r="J3" s="102"/>
      <c r="K3" s="102"/>
      <c r="L3" s="101"/>
      <c r="M3" s="102"/>
      <c r="N3" s="102"/>
      <c r="O3" s="101"/>
      <c r="P3" s="102"/>
      <c r="Q3" s="102"/>
      <c r="R3" s="101"/>
      <c r="S3" s="102"/>
      <c r="T3" s="102"/>
      <c r="U3" s="101"/>
      <c r="V3" s="102"/>
      <c r="W3" s="102"/>
      <c r="X3" s="101"/>
      <c r="Y3" s="102"/>
      <c r="Z3" s="102"/>
      <c r="AA3" s="101"/>
      <c r="AB3" s="102"/>
      <c r="AC3" s="102"/>
      <c r="AD3" s="101" t="s">
        <v>134</v>
      </c>
      <c r="AE3" s="102" t="s">
        <v>29</v>
      </c>
      <c r="AF3" s="102"/>
      <c r="AG3" s="101" t="s">
        <v>134</v>
      </c>
      <c r="AH3" s="102" t="s">
        <v>30</v>
      </c>
      <c r="AI3" s="102"/>
      <c r="AJ3" s="101" t="s">
        <v>134</v>
      </c>
      <c r="AK3" s="102" t="s">
        <v>22</v>
      </c>
      <c r="AL3" s="102"/>
      <c r="AM3" s="101" t="s">
        <v>134</v>
      </c>
      <c r="AN3" s="102" t="s">
        <v>23</v>
      </c>
      <c r="AO3" s="102"/>
      <c r="AP3" s="101" t="s">
        <v>134</v>
      </c>
      <c r="AQ3" s="102" t="s">
        <v>24</v>
      </c>
      <c r="AR3" s="102"/>
      <c r="AS3" s="101" t="s">
        <v>134</v>
      </c>
    </row>
    <row r="4" spans="1:46" s="19" customFormat="1" ht="36.75" customHeight="1" x14ac:dyDescent="0.25">
      <c r="A4" s="100"/>
      <c r="B4" s="100"/>
      <c r="C4" s="101"/>
      <c r="D4" s="77" t="s">
        <v>186</v>
      </c>
      <c r="E4" s="78" t="s">
        <v>189</v>
      </c>
      <c r="F4" s="101"/>
      <c r="G4" s="77" t="s">
        <v>186</v>
      </c>
      <c r="H4" s="78" t="s">
        <v>189</v>
      </c>
      <c r="I4" s="101"/>
      <c r="J4" s="77" t="s">
        <v>186</v>
      </c>
      <c r="K4" s="78" t="s">
        <v>189</v>
      </c>
      <c r="L4" s="101"/>
      <c r="M4" s="77" t="s">
        <v>186</v>
      </c>
      <c r="N4" s="78" t="s">
        <v>189</v>
      </c>
      <c r="O4" s="101"/>
      <c r="P4" s="77" t="s">
        <v>186</v>
      </c>
      <c r="Q4" s="78" t="s">
        <v>189</v>
      </c>
      <c r="R4" s="101"/>
      <c r="S4" s="77" t="s">
        <v>186</v>
      </c>
      <c r="T4" s="78" t="s">
        <v>189</v>
      </c>
      <c r="U4" s="101"/>
      <c r="V4" s="77" t="s">
        <v>186</v>
      </c>
      <c r="W4" s="78" t="s">
        <v>189</v>
      </c>
      <c r="X4" s="101"/>
      <c r="Y4" s="77" t="s">
        <v>186</v>
      </c>
      <c r="Z4" s="78" t="s">
        <v>189</v>
      </c>
      <c r="AA4" s="101"/>
      <c r="AB4" s="77" t="s">
        <v>186</v>
      </c>
      <c r="AC4" s="78" t="s">
        <v>189</v>
      </c>
      <c r="AD4" s="101"/>
      <c r="AE4" s="77" t="s">
        <v>186</v>
      </c>
      <c r="AF4" s="78" t="s">
        <v>189</v>
      </c>
      <c r="AG4" s="101"/>
      <c r="AH4" s="77" t="s">
        <v>186</v>
      </c>
      <c r="AI4" s="78" t="s">
        <v>189</v>
      </c>
      <c r="AJ4" s="101"/>
      <c r="AK4" s="77" t="s">
        <v>186</v>
      </c>
      <c r="AL4" s="78" t="s">
        <v>189</v>
      </c>
      <c r="AM4" s="101"/>
      <c r="AN4" s="77" t="s">
        <v>186</v>
      </c>
      <c r="AO4" s="78" t="s">
        <v>189</v>
      </c>
      <c r="AP4" s="101"/>
      <c r="AQ4" s="77" t="s">
        <v>186</v>
      </c>
      <c r="AR4" s="78" t="s">
        <v>189</v>
      </c>
      <c r="AS4" s="101"/>
    </row>
    <row r="5" spans="1:46" ht="15.75" x14ac:dyDescent="0.25">
      <c r="A5" s="79" t="s">
        <v>32</v>
      </c>
      <c r="B5" s="79" t="s">
        <v>33</v>
      </c>
      <c r="C5" s="76" t="s">
        <v>34</v>
      </c>
      <c r="D5" s="76">
        <v>1</v>
      </c>
      <c r="E5" s="11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6">
        <v>8</v>
      </c>
      <c r="L5" s="76">
        <v>9</v>
      </c>
      <c r="M5" s="76">
        <v>10</v>
      </c>
      <c r="N5" s="76">
        <v>11</v>
      </c>
      <c r="O5" s="76">
        <v>12</v>
      </c>
      <c r="P5" s="76">
        <v>13</v>
      </c>
      <c r="Q5" s="11">
        <v>14</v>
      </c>
      <c r="R5" s="76">
        <v>15</v>
      </c>
      <c r="S5" s="76">
        <v>16</v>
      </c>
      <c r="T5" s="76">
        <v>17</v>
      </c>
      <c r="U5" s="76">
        <v>18</v>
      </c>
      <c r="V5" s="76">
        <v>19</v>
      </c>
      <c r="W5" s="76">
        <v>20</v>
      </c>
      <c r="X5" s="76">
        <v>21</v>
      </c>
      <c r="Y5" s="76">
        <v>22</v>
      </c>
      <c r="Z5" s="76">
        <v>23</v>
      </c>
      <c r="AA5" s="76">
        <v>24</v>
      </c>
      <c r="AB5" s="76">
        <v>25</v>
      </c>
      <c r="AC5" s="11">
        <v>26</v>
      </c>
      <c r="AD5" s="76">
        <v>27</v>
      </c>
      <c r="AE5" s="76">
        <v>28</v>
      </c>
      <c r="AF5" s="76">
        <v>29</v>
      </c>
      <c r="AG5" s="76">
        <v>30</v>
      </c>
      <c r="AH5" s="76">
        <v>31</v>
      </c>
      <c r="AI5" s="76">
        <v>32</v>
      </c>
      <c r="AJ5" s="76">
        <v>33</v>
      </c>
      <c r="AK5" s="76">
        <v>34</v>
      </c>
      <c r="AL5" s="76">
        <v>35</v>
      </c>
      <c r="AM5" s="76">
        <v>36</v>
      </c>
      <c r="AN5" s="76">
        <v>37</v>
      </c>
      <c r="AO5" s="11">
        <v>38</v>
      </c>
      <c r="AP5" s="76">
        <v>39</v>
      </c>
      <c r="AQ5" s="76">
        <v>40</v>
      </c>
      <c r="AR5" s="76">
        <v>41</v>
      </c>
      <c r="AS5" s="76">
        <v>42</v>
      </c>
      <c r="AT5" s="42">
        <v>1000</v>
      </c>
    </row>
    <row r="6" spans="1:46" s="19" customFormat="1" ht="31.5" x14ac:dyDescent="0.25">
      <c r="A6" s="80">
        <v>1</v>
      </c>
      <c r="B6" s="80"/>
      <c r="C6" s="81" t="s">
        <v>0</v>
      </c>
      <c r="D6" s="43">
        <f>SUM(D7:D12)</f>
        <v>237143.99326000002</v>
      </c>
      <c r="E6" s="43">
        <f>SUM(E7:E12)</f>
        <v>171590.60096999997</v>
      </c>
      <c r="F6" s="55">
        <f>IF(D6=0," ",IF(E6/D6*100&gt;200,"св.200",E6/D6))</f>
        <v>0.72357135684171181</v>
      </c>
      <c r="G6" s="43">
        <f>SUM(G7:G12)</f>
        <v>24095.244519999997</v>
      </c>
      <c r="H6" s="43">
        <f>SUM(H7:H12)</f>
        <v>19841.682000000001</v>
      </c>
      <c r="I6" s="55">
        <f>IF(G6=0," ",IF(H6/G6*100&gt;200,"св.200",H6/G6))</f>
        <v>0.82346879624029656</v>
      </c>
      <c r="J6" s="43">
        <f>SUM(J7:J12)</f>
        <v>22907.513180000002</v>
      </c>
      <c r="K6" s="43">
        <f t="shared" ref="K6:Z6" si="0">SUM(K7:K12)</f>
        <v>22584.042399999998</v>
      </c>
      <c r="L6" s="55">
        <f>IF(J6=0," ",IF(K6/J6*100&gt;200,"св.200",K6/J6))</f>
        <v>0.98587927124789709</v>
      </c>
      <c r="M6" s="43">
        <f>SUM(M7:M12)</f>
        <v>0.60899999999999999</v>
      </c>
      <c r="N6" s="43">
        <f t="shared" si="0"/>
        <v>0.71099999999999997</v>
      </c>
      <c r="O6" s="55">
        <f>IF(M6=0," ",IF(N6/M6*100&gt;200,"св.200",N6/M6))</f>
        <v>1.1674876847290641</v>
      </c>
      <c r="P6" s="43">
        <f>SUM(P7:P12)</f>
        <v>3019.2948200000005</v>
      </c>
      <c r="Q6" s="43">
        <f>SUM(Q7:Q12)</f>
        <v>4185.91237</v>
      </c>
      <c r="R6" s="55">
        <f>IF(P6=0," ",IF(Q6/P6*100&gt;200,"св.200",Q6/P6))</f>
        <v>1.3863874247298578</v>
      </c>
      <c r="S6" s="43">
        <f>SUM(S7:S12)</f>
        <v>69058.349199999997</v>
      </c>
      <c r="T6" s="43">
        <f t="shared" si="0"/>
        <v>36505.252149999993</v>
      </c>
      <c r="U6" s="55">
        <f>IF(S6=0," ",IF(T6/S6*100&gt;200,"св.200",T6/S6))</f>
        <v>0.52861460739927435</v>
      </c>
      <c r="V6" s="43">
        <f>SUM(V7:V12)</f>
        <v>117696.80316</v>
      </c>
      <c r="W6" s="43">
        <f>SUM(W7:W12)</f>
        <v>88165.253450000004</v>
      </c>
      <c r="X6" s="55">
        <f>IF(V6=0," ",IF(W6/V6*100&gt;200,"св.200",W6/V6))</f>
        <v>0.74908791983199352</v>
      </c>
      <c r="Y6" s="43">
        <f>SUM(Y7:Y12)</f>
        <v>0</v>
      </c>
      <c r="Z6" s="43">
        <f t="shared" si="0"/>
        <v>0</v>
      </c>
      <c r="AA6" s="55" t="str">
        <f>IF(Y6=0," ",IF(Z6/Y6*100&gt;200,"св.200",Z6/Y6))</f>
        <v xml:space="preserve"> </v>
      </c>
      <c r="AB6" s="50">
        <f>SUM(AB7:AB12)</f>
        <v>366.17938000000004</v>
      </c>
      <c r="AC6" s="50">
        <f t="shared" ref="AC6:AQ6" si="1">SUM(AC7:AC12)</f>
        <v>307.74759999999998</v>
      </c>
      <c r="AD6" s="56">
        <f>IF(AB6=0," ",IF(AC6/AB6*100&gt;200,"св.200",AC6/AB6))</f>
        <v>0.84042853532604689</v>
      </c>
      <c r="AE6" s="50">
        <f t="shared" si="1"/>
        <v>91.480170000000001</v>
      </c>
      <c r="AF6" s="50">
        <f t="shared" ref="AF6" si="2">SUM(AF7:AF12)</f>
        <v>79.474149999999995</v>
      </c>
      <c r="AG6" s="56">
        <f t="shared" ref="AG6:AG12" si="3">IF(AE6=0," ",IF(AF6/AE6*100&gt;200,"св.200",AF6/AE6))</f>
        <v>0.86875822377680312</v>
      </c>
      <c r="AH6" s="50">
        <f t="shared" si="1"/>
        <v>72.278410000000008</v>
      </c>
      <c r="AI6" s="50">
        <f t="shared" si="1"/>
        <v>43.524100000000004</v>
      </c>
      <c r="AJ6" s="56">
        <f>IF(AH6=0," ",IF(AI6/AH6*100&gt;200,"св.200",AI6/AH6))</f>
        <v>0.60217290336076845</v>
      </c>
      <c r="AK6" s="50">
        <f t="shared" si="1"/>
        <v>66.210369999999983</v>
      </c>
      <c r="AL6" s="50">
        <f t="shared" si="1"/>
        <v>36.307459999999999</v>
      </c>
      <c r="AM6" s="56">
        <f>IF(AK6=0," ",IF(AL6/AK6*100&gt;200,"св.200",AL6/AK6))</f>
        <v>0.54836515790502316</v>
      </c>
      <c r="AN6" s="50">
        <f t="shared" si="1"/>
        <v>40.781299999999995</v>
      </c>
      <c r="AO6" s="50">
        <f t="shared" si="1"/>
        <v>30.752119999999998</v>
      </c>
      <c r="AP6" s="56">
        <f>IF(AN6=0," ",IF(AO6/AN6*100&gt;200,"св.200",AO6/AN6))</f>
        <v>0.75407404864484462</v>
      </c>
      <c r="AQ6" s="50">
        <f t="shared" si="1"/>
        <v>95.429130000000043</v>
      </c>
      <c r="AR6" s="50">
        <f>SUM(AR7:AR12)</f>
        <v>117.68976999999998</v>
      </c>
      <c r="AS6" s="56">
        <f>IF(AQ6=0," ",IF(AR6/AQ6*100&gt;200,"св.200",AR6/AQ6))</f>
        <v>1.2332688142499038</v>
      </c>
    </row>
    <row r="7" spans="1:46" s="19" customFormat="1" ht="15.75" x14ac:dyDescent="0.25">
      <c r="A7" s="82"/>
      <c r="B7" s="82">
        <v>1</v>
      </c>
      <c r="C7" s="83" t="s">
        <v>1</v>
      </c>
      <c r="D7" s="44">
        <f>G7+J7+M7+P7+S7+V7+Y7+AB7</f>
        <v>5186.4927600000001</v>
      </c>
      <c r="E7" s="45">
        <f>H7+K7+N7+Q7+T7+W7+Z7+AC7</f>
        <v>3604.44796</v>
      </c>
      <c r="F7" s="57">
        <f t="shared" ref="F7:F35" si="4">IF(D7=0," ",IF(E7/D7*100&gt;200,"св.200",E7/D7))</f>
        <v>0.69496828141720957</v>
      </c>
      <c r="G7" s="84">
        <v>531.27213000000006</v>
      </c>
      <c r="H7" s="58">
        <v>373.65600000000001</v>
      </c>
      <c r="I7" s="57">
        <f t="shared" ref="I7:I35" si="5">IF(G7=0," ",IF(H7/G7*100&gt;200,"св.200",H7/G7))</f>
        <v>0.70332317262718069</v>
      </c>
      <c r="J7" s="84">
        <v>309.24592999999999</v>
      </c>
      <c r="K7" s="58">
        <v>318.05995000000001</v>
      </c>
      <c r="L7" s="57">
        <f t="shared" ref="L7:L35" si="6">IF(J7=0," ",IF(K7/J7*100&gt;200,"св.200",K7/J7))</f>
        <v>1.0285016523903807</v>
      </c>
      <c r="M7" s="84">
        <v>0</v>
      </c>
      <c r="N7" s="58">
        <v>0</v>
      </c>
      <c r="O7" s="57" t="str">
        <f t="shared" ref="O7:O35" si="7">IF(M7=0," ",IF(N7/M7*100&gt;200,"св.200",N7/M7))</f>
        <v xml:space="preserve"> </v>
      </c>
      <c r="P7" s="84">
        <v>32.093339999999998</v>
      </c>
      <c r="Q7" s="58">
        <v>71.512419999999992</v>
      </c>
      <c r="R7" s="57" t="str">
        <f>IF(Q7=0," ",IF(Q7/P7*100&gt;200,"св.200",Q7/P7))</f>
        <v>св.200</v>
      </c>
      <c r="S7" s="84">
        <v>1938.73234</v>
      </c>
      <c r="T7" s="58">
        <v>958.51645999999994</v>
      </c>
      <c r="U7" s="57">
        <f t="shared" ref="U7:U35" si="8">IF(S7=0," ",IF(T7/S7*100&gt;200,"св.200",T7/S7))</f>
        <v>0.49440370917833865</v>
      </c>
      <c r="V7" s="84">
        <v>2375.1490199999998</v>
      </c>
      <c r="W7" s="58">
        <v>1882.7031299999999</v>
      </c>
      <c r="X7" s="57">
        <f t="shared" ref="X7:X35" si="9">IF(V7=0," ",IF(W7/V7*100&gt;200,"св.200",W7/V7))</f>
        <v>0.79266737124561559</v>
      </c>
      <c r="Y7" s="44"/>
      <c r="Z7" s="58"/>
      <c r="AA7" s="57" t="str">
        <f t="shared" ref="AA7:AA35" si="10">IF(Y7=0," ",IF(Z7/Y7*100&gt;200,"св.200",Z7/Y7))</f>
        <v xml:space="preserve"> </v>
      </c>
      <c r="AB7" s="84">
        <v>0</v>
      </c>
      <c r="AC7" s="58">
        <v>0</v>
      </c>
      <c r="AD7" s="59" t="str">
        <f>IF(AC7=0," ",IF(AC7/AB7*100&gt;200,"св.200",AC7/AB7))</f>
        <v xml:space="preserve"> </v>
      </c>
      <c r="AE7" s="84">
        <v>0</v>
      </c>
      <c r="AF7" s="58">
        <v>0</v>
      </c>
      <c r="AG7" s="59" t="str">
        <f t="shared" si="3"/>
        <v xml:space="preserve"> </v>
      </c>
      <c r="AH7" s="84">
        <v>0</v>
      </c>
      <c r="AI7" s="58">
        <v>0</v>
      </c>
      <c r="AJ7" s="59" t="str">
        <f t="shared" ref="AJ7:AJ35" si="11">IF(AH7=0," ",IF(AI7/AH7*100&gt;200,"св.200",AI7/AH7))</f>
        <v xml:space="preserve"> </v>
      </c>
      <c r="AK7" s="84">
        <v>0</v>
      </c>
      <c r="AL7" s="58">
        <v>0</v>
      </c>
      <c r="AM7" s="59" t="str">
        <f>IF(AL7=0," ",IF(AL7/AK7*100&gt;200,"св.200",AL7/AK7))</f>
        <v xml:space="preserve"> </v>
      </c>
      <c r="AN7" s="84"/>
      <c r="AO7" s="58">
        <v>0</v>
      </c>
      <c r="AP7" s="59" t="str">
        <f>IF(AO7=0," ",IF(AO7/AN7*100&gt;200,"св.200",AO7/AN7))</f>
        <v xml:space="preserve"> </v>
      </c>
      <c r="AQ7" s="47">
        <f t="shared" ref="AQ7:AQ12" si="12">AB7-AE7-AH7-AK7-AN7</f>
        <v>0</v>
      </c>
      <c r="AR7" s="49">
        <f>AC7-AF7-AI7-AL7-AO7</f>
        <v>0</v>
      </c>
      <c r="AS7" s="59" t="str">
        <f>IF(AQ7=0," ",IF(AR7/AQ7*100&gt;200,"св.200",AR7/AQ7))</f>
        <v xml:space="preserve"> </v>
      </c>
    </row>
    <row r="8" spans="1:46" s="19" customFormat="1" ht="15.75" x14ac:dyDescent="0.25">
      <c r="A8" s="82"/>
      <c r="B8" s="82">
        <v>2</v>
      </c>
      <c r="C8" s="83" t="s">
        <v>180</v>
      </c>
      <c r="D8" s="44">
        <f>G8+J8+M8+P8+S8+V8+Y8+AB8</f>
        <v>181940.55181</v>
      </c>
      <c r="E8" s="45">
        <f>H8+K8+N8+Q8+T8+W8+Z8+AC8</f>
        <v>137905.74826999998</v>
      </c>
      <c r="F8" s="57">
        <f t="shared" si="4"/>
        <v>0.7579714741879785</v>
      </c>
      <c r="G8" s="84">
        <v>20530.845549999998</v>
      </c>
      <c r="H8" s="58">
        <v>15675.662</v>
      </c>
      <c r="I8" s="57">
        <f t="shared" si="5"/>
        <v>0.76351760388163858</v>
      </c>
      <c r="J8" s="84">
        <v>16821.196090000001</v>
      </c>
      <c r="K8" s="58">
        <v>16771.696189999999</v>
      </c>
      <c r="L8" s="57">
        <f t="shared" si="6"/>
        <v>0.99705729011568744</v>
      </c>
      <c r="M8" s="84">
        <v>0.42</v>
      </c>
      <c r="N8" s="58">
        <v>0.42</v>
      </c>
      <c r="O8" s="57">
        <f t="shared" si="7"/>
        <v>1</v>
      </c>
      <c r="P8" s="84">
        <v>2342.2892900000002</v>
      </c>
      <c r="Q8" s="58">
        <v>3623.0692000000004</v>
      </c>
      <c r="R8" s="57">
        <f>IF(P9=0," ",IF(Q8/P8*100&gt;200,"св.200",Q8/P8))</f>
        <v>1.5468068848148131</v>
      </c>
      <c r="S8" s="84">
        <v>50563.088589999999</v>
      </c>
      <c r="T8" s="58">
        <v>28443.514719999999</v>
      </c>
      <c r="U8" s="57">
        <f t="shared" si="8"/>
        <v>0.56253515188993719</v>
      </c>
      <c r="V8" s="84">
        <v>91369.646139999997</v>
      </c>
      <c r="W8" s="58">
        <v>73108.427120000008</v>
      </c>
      <c r="X8" s="57">
        <f t="shared" si="9"/>
        <v>0.80013910755417106</v>
      </c>
      <c r="Y8" s="44"/>
      <c r="Z8" s="58"/>
      <c r="AA8" s="57" t="str">
        <f t="shared" si="10"/>
        <v xml:space="preserve"> </v>
      </c>
      <c r="AB8" s="84">
        <v>313.06615000000005</v>
      </c>
      <c r="AC8" s="58">
        <v>282.95903999999996</v>
      </c>
      <c r="AD8" s="59">
        <f>IF(AC8=0," ",IF(AC8/AB8*100&gt;200,"св.200",AC8/AB8))</f>
        <v>0.90383147459410706</v>
      </c>
      <c r="AE8" s="84">
        <v>90.488969999999995</v>
      </c>
      <c r="AF8" s="58">
        <v>78.484949999999998</v>
      </c>
      <c r="AG8" s="59">
        <f t="shared" si="3"/>
        <v>0.8673427269644024</v>
      </c>
      <c r="AH8" s="84">
        <v>38.051900000000003</v>
      </c>
      <c r="AI8" s="58">
        <v>40.741370000000003</v>
      </c>
      <c r="AJ8" s="59">
        <f t="shared" si="11"/>
        <v>1.0706789936901968</v>
      </c>
      <c r="AK8" s="84">
        <v>61.13344</v>
      </c>
      <c r="AL8" s="58">
        <v>31.369679999999999</v>
      </c>
      <c r="AM8" s="59">
        <f>IF(AL8=0," ",IF(AL8/AK8*100&gt;200,"св.200",AL8/AK8))</f>
        <v>0.51313454633012634</v>
      </c>
      <c r="AN8" s="84">
        <v>39.584699999999998</v>
      </c>
      <c r="AO8" s="58">
        <v>29.945599999999999</v>
      </c>
      <c r="AP8" s="59">
        <f>IF(AN8=0," ",IF(AO8/AN8*100&gt;200,"св.200",AO8/AN8))</f>
        <v>0.75649430209146462</v>
      </c>
      <c r="AQ8" s="47">
        <f t="shared" si="12"/>
        <v>83.807140000000061</v>
      </c>
      <c r="AR8" s="49">
        <f t="shared" ref="AR8:AR12" si="13">AC8-AF8-AI8-AL8-AO8</f>
        <v>102.41743999999998</v>
      </c>
      <c r="AS8" s="59">
        <f t="shared" ref="AS8:AS34" si="14">IF(AQ8=0," ",IF(AR8/AQ8*100&gt;200,"св.200",AR8/AQ8))</f>
        <v>1.2220610320313987</v>
      </c>
    </row>
    <row r="9" spans="1:46" s="19" customFormat="1" ht="15.75" x14ac:dyDescent="0.25">
      <c r="A9" s="82"/>
      <c r="B9" s="82">
        <v>3</v>
      </c>
      <c r="C9" s="83" t="s">
        <v>2</v>
      </c>
      <c r="D9" s="44">
        <f t="shared" ref="D9:D34" si="15">G9+J9+M9+P9+S9+V9+Y9+AB9</f>
        <v>24012.619979999999</v>
      </c>
      <c r="E9" s="45">
        <f>H9+K9+N9+Q9+T9+W9+Z9+AC9</f>
        <v>14151.692129999999</v>
      </c>
      <c r="F9" s="57">
        <f t="shared" si="4"/>
        <v>0.58934394255132838</v>
      </c>
      <c r="G9" s="84">
        <v>525.11512000000005</v>
      </c>
      <c r="H9" s="58">
        <v>631.51599999999996</v>
      </c>
      <c r="I9" s="57">
        <f t="shared" si="5"/>
        <v>1.2026239122575635</v>
      </c>
      <c r="J9" s="84">
        <v>2732.0521100000001</v>
      </c>
      <c r="K9" s="58">
        <v>2688.0755099999997</v>
      </c>
      <c r="L9" s="57">
        <f t="shared" si="6"/>
        <v>0.98390345490152442</v>
      </c>
      <c r="M9" s="84">
        <v>0.14099999999999999</v>
      </c>
      <c r="N9" s="58">
        <v>0.29099999999999998</v>
      </c>
      <c r="O9" s="57" t="str">
        <f t="shared" si="7"/>
        <v>св.200</v>
      </c>
      <c r="P9" s="84">
        <v>202.84769</v>
      </c>
      <c r="Q9" s="58">
        <v>162.01792</v>
      </c>
      <c r="R9" s="57">
        <f>IF(P10=0," ",IF(Q9/P9*100&gt;200,"св.200",Q9/P9))</f>
        <v>0.79871710641614901</v>
      </c>
      <c r="S9" s="84">
        <v>8541.5095199999996</v>
      </c>
      <c r="T9" s="58">
        <v>3204.2232999999997</v>
      </c>
      <c r="U9" s="57">
        <f t="shared" si="8"/>
        <v>0.37513548307793726</v>
      </c>
      <c r="V9" s="84">
        <v>11978.607459999999</v>
      </c>
      <c r="W9" s="58">
        <v>7465.2614699999995</v>
      </c>
      <c r="X9" s="57">
        <f t="shared" si="9"/>
        <v>0.62321613717860325</v>
      </c>
      <c r="Y9" s="44"/>
      <c r="Z9" s="58"/>
      <c r="AA9" s="57" t="str">
        <f t="shared" si="10"/>
        <v xml:space="preserve"> </v>
      </c>
      <c r="AB9" s="84">
        <v>32.347079999999998</v>
      </c>
      <c r="AC9" s="58">
        <v>0.30692999999999998</v>
      </c>
      <c r="AD9" s="59">
        <f t="shared" ref="AD9:AD35" si="16">IF(AB9=0," ",IF(AC9/AB9*100&gt;200,"св.200",AC9/AB9))</f>
        <v>9.4886462703897851E-3</v>
      </c>
      <c r="AE9" s="84">
        <v>0</v>
      </c>
      <c r="AF9" s="58">
        <v>0</v>
      </c>
      <c r="AG9" s="59" t="str">
        <f t="shared" si="3"/>
        <v xml:space="preserve"> </v>
      </c>
      <c r="AH9" s="84">
        <v>31.44378</v>
      </c>
      <c r="AI9" s="58">
        <v>0</v>
      </c>
      <c r="AJ9" s="59">
        <f t="shared" si="11"/>
        <v>0</v>
      </c>
      <c r="AK9" s="84">
        <v>6.0520000000000004E-2</v>
      </c>
      <c r="AL9" s="58">
        <v>0</v>
      </c>
      <c r="AM9" s="59">
        <f t="shared" ref="AM9:AM35" si="17">IF(AK9=0," ",IF(AL9/AK9*100&gt;200,"св.200",AL9/AK9))</f>
        <v>0</v>
      </c>
      <c r="AN9" s="84">
        <v>0.46027999999999997</v>
      </c>
      <c r="AO9" s="58">
        <v>7.0199999999999999E-2</v>
      </c>
      <c r="AP9" s="59">
        <f t="shared" ref="AP9:AP35" si="18">IF(AN9=0," ",IF(AO9/AN9*100&gt;200,"св.200",AO9/AN9))</f>
        <v>0.1525158599113583</v>
      </c>
      <c r="AQ9" s="47">
        <f t="shared" si="12"/>
        <v>0.38249999999999801</v>
      </c>
      <c r="AR9" s="49">
        <f t="shared" si="13"/>
        <v>0.23673</v>
      </c>
      <c r="AS9" s="59">
        <f t="shared" si="14"/>
        <v>0.61890196078431692</v>
      </c>
    </row>
    <row r="10" spans="1:46" s="19" customFormat="1" ht="15.75" x14ac:dyDescent="0.25">
      <c r="A10" s="82"/>
      <c r="B10" s="82">
        <v>4</v>
      </c>
      <c r="C10" s="83" t="s">
        <v>3</v>
      </c>
      <c r="D10" s="44">
        <f t="shared" si="15"/>
        <v>6188.0646299999999</v>
      </c>
      <c r="E10" s="45">
        <f>(H10+K10+N10+Q10+T10+W10+Z10+AC10)</f>
        <v>4060.43208</v>
      </c>
      <c r="F10" s="57">
        <f t="shared" si="4"/>
        <v>0.65617156942977828</v>
      </c>
      <c r="G10" s="84">
        <v>438.97703000000001</v>
      </c>
      <c r="H10" s="58">
        <v>452.92099999999999</v>
      </c>
      <c r="I10" s="57">
        <f t="shared" si="5"/>
        <v>1.0317646916514061</v>
      </c>
      <c r="J10" s="84">
        <v>561.30673000000002</v>
      </c>
      <c r="K10" s="58">
        <v>571.18343000000004</v>
      </c>
      <c r="L10" s="57">
        <f t="shared" si="6"/>
        <v>1.0175959051836061</v>
      </c>
      <c r="M10" s="84">
        <v>0</v>
      </c>
      <c r="N10" s="58">
        <v>0</v>
      </c>
      <c r="O10" s="57" t="str">
        <f t="shared" si="7"/>
        <v xml:space="preserve"> </v>
      </c>
      <c r="P10" s="84">
        <v>230.01819</v>
      </c>
      <c r="Q10" s="58">
        <v>181.7748</v>
      </c>
      <c r="R10" s="57">
        <f>IF(P11=0," ",IF(Q10/P10*100&gt;200,"св.200",Q10/P10))</f>
        <v>0.79026271791809155</v>
      </c>
      <c r="S10" s="84">
        <v>2961.7023399999998</v>
      </c>
      <c r="T10" s="58">
        <v>1507.6289999999999</v>
      </c>
      <c r="U10" s="57">
        <f t="shared" si="8"/>
        <v>0.50904136436614356</v>
      </c>
      <c r="V10" s="84">
        <v>1990.47954</v>
      </c>
      <c r="W10" s="58">
        <v>1341.4566300000001</v>
      </c>
      <c r="X10" s="57">
        <f t="shared" si="9"/>
        <v>0.67393640730414139</v>
      </c>
      <c r="Y10" s="44"/>
      <c r="Z10" s="58"/>
      <c r="AA10" s="57" t="str">
        <f t="shared" si="10"/>
        <v xml:space="preserve"> </v>
      </c>
      <c r="AB10" s="84">
        <v>5.5808</v>
      </c>
      <c r="AC10" s="58">
        <v>5.4672200000000002</v>
      </c>
      <c r="AD10" s="59">
        <f t="shared" si="16"/>
        <v>0.97964807912844043</v>
      </c>
      <c r="AE10" s="84">
        <v>0.31757999999999997</v>
      </c>
      <c r="AF10" s="58">
        <v>0.31557999999999997</v>
      </c>
      <c r="AG10" s="59">
        <f t="shared" si="3"/>
        <v>0.99370237420492469</v>
      </c>
      <c r="AH10" s="84">
        <v>2.7827299999999999</v>
      </c>
      <c r="AI10" s="58">
        <v>2.7827299999999999</v>
      </c>
      <c r="AJ10" s="59">
        <f t="shared" si="11"/>
        <v>1</v>
      </c>
      <c r="AK10" s="84">
        <v>0.33789999999999998</v>
      </c>
      <c r="AL10" s="58">
        <v>0.25950000000000001</v>
      </c>
      <c r="AM10" s="59">
        <f t="shared" si="17"/>
        <v>0.76797869192068668</v>
      </c>
      <c r="AN10" s="84">
        <v>0.64510000000000001</v>
      </c>
      <c r="AO10" s="58">
        <v>0.64510000000000001</v>
      </c>
      <c r="AP10" s="59">
        <f t="shared" si="18"/>
        <v>1</v>
      </c>
      <c r="AQ10" s="47">
        <f t="shared" si="12"/>
        <v>1.4974900000000007</v>
      </c>
      <c r="AR10" s="49">
        <f t="shared" si="13"/>
        <v>1.4643100000000004</v>
      </c>
      <c r="AS10" s="59">
        <f t="shared" si="14"/>
        <v>0.97784292382586846</v>
      </c>
    </row>
    <row r="11" spans="1:46" s="19" customFormat="1" ht="15.75" x14ac:dyDescent="0.25">
      <c r="A11" s="82"/>
      <c r="B11" s="82">
        <v>5</v>
      </c>
      <c r="C11" s="83" t="s">
        <v>164</v>
      </c>
      <c r="D11" s="44">
        <f t="shared" si="15"/>
        <v>5545.6261400000003</v>
      </c>
      <c r="E11" s="45">
        <f>(H11+K11+N11+Q11+T11+W11+Z11+AC11)</f>
        <v>5141.2267300000003</v>
      </c>
      <c r="F11" s="57">
        <f t="shared" si="4"/>
        <v>0.92707777268231073</v>
      </c>
      <c r="G11" s="84">
        <v>1329.62031</v>
      </c>
      <c r="H11" s="58">
        <v>1962.979</v>
      </c>
      <c r="I11" s="57">
        <f t="shared" si="5"/>
        <v>1.4763455290480634</v>
      </c>
      <c r="J11" s="84">
        <v>596.27697000000001</v>
      </c>
      <c r="K11" s="58">
        <v>578.60722999999996</v>
      </c>
      <c r="L11" s="57">
        <f t="shared" si="6"/>
        <v>0.97036655633371172</v>
      </c>
      <c r="M11" s="84">
        <v>4.8000000000000001E-2</v>
      </c>
      <c r="N11" s="58">
        <v>0</v>
      </c>
      <c r="O11" s="57">
        <f t="shared" si="7"/>
        <v>0</v>
      </c>
      <c r="P11" s="84">
        <v>103.148</v>
      </c>
      <c r="Q11" s="58">
        <v>82.951340000000002</v>
      </c>
      <c r="R11" s="57">
        <f>IF(P12=0," ",IF(Q11/P11*100&gt;200,"св.200",Q11/P11))</f>
        <v>0.80419726994221896</v>
      </c>
      <c r="S11" s="84">
        <v>1058.84519</v>
      </c>
      <c r="T11" s="58">
        <v>636.06181000000004</v>
      </c>
      <c r="U11" s="57">
        <f t="shared" si="8"/>
        <v>0.60071275386348033</v>
      </c>
      <c r="V11" s="84">
        <v>2446.0313900000001</v>
      </c>
      <c r="W11" s="58">
        <v>1868.8566499999999</v>
      </c>
      <c r="X11" s="57">
        <f t="shared" si="9"/>
        <v>0.76403624975556828</v>
      </c>
      <c r="Y11" s="44"/>
      <c r="Z11" s="58"/>
      <c r="AA11" s="57" t="str">
        <f t="shared" si="10"/>
        <v xml:space="preserve"> </v>
      </c>
      <c r="AB11" s="84">
        <v>11.656280000000001</v>
      </c>
      <c r="AC11" s="58">
        <v>11.770700000000001</v>
      </c>
      <c r="AD11" s="59">
        <f t="shared" si="16"/>
        <v>1.0098161677653592</v>
      </c>
      <c r="AE11" s="84">
        <v>0</v>
      </c>
      <c r="AF11" s="58">
        <v>0</v>
      </c>
      <c r="AG11" s="59" t="str">
        <f t="shared" si="3"/>
        <v xml:space="preserve"> </v>
      </c>
      <c r="AH11" s="84">
        <v>0</v>
      </c>
      <c r="AI11" s="58">
        <v>0</v>
      </c>
      <c r="AJ11" s="59" t="str">
        <f t="shared" si="11"/>
        <v xml:space="preserve"> </v>
      </c>
      <c r="AK11" s="84">
        <v>4.6782599999999999</v>
      </c>
      <c r="AL11" s="58">
        <v>4.6782599999999999</v>
      </c>
      <c r="AM11" s="59">
        <f t="shared" si="17"/>
        <v>1</v>
      </c>
      <c r="AN11" s="84">
        <v>2.0000000000000002E-5</v>
      </c>
      <c r="AO11" s="58">
        <v>2.0000000000000002E-5</v>
      </c>
      <c r="AP11" s="59">
        <f t="shared" si="18"/>
        <v>1</v>
      </c>
      <c r="AQ11" s="47">
        <f t="shared" si="12"/>
        <v>6.9780000000000006</v>
      </c>
      <c r="AR11" s="49">
        <f t="shared" si="13"/>
        <v>7.0924200000000015</v>
      </c>
      <c r="AS11" s="59">
        <f t="shared" si="14"/>
        <v>1.016397248495271</v>
      </c>
    </row>
    <row r="12" spans="1:46" s="19" customFormat="1" ht="15.75" x14ac:dyDescent="0.25">
      <c r="A12" s="82"/>
      <c r="B12" s="82">
        <v>6</v>
      </c>
      <c r="C12" s="83" t="s">
        <v>179</v>
      </c>
      <c r="D12" s="44">
        <f t="shared" si="15"/>
        <v>14270.637940000001</v>
      </c>
      <c r="E12" s="45">
        <f>(H12+K12+N12+Q12+T12+W12+Z12+AC12)</f>
        <v>6727.0538000000006</v>
      </c>
      <c r="F12" s="57">
        <f t="shared" si="4"/>
        <v>0.47139124601741528</v>
      </c>
      <c r="G12" s="84">
        <v>739.41438000000005</v>
      </c>
      <c r="H12" s="58">
        <v>744.94799999999998</v>
      </c>
      <c r="I12" s="57">
        <f t="shared" si="5"/>
        <v>1.0074837873723796</v>
      </c>
      <c r="J12" s="84">
        <v>1887.4353500000002</v>
      </c>
      <c r="K12" s="58">
        <v>1656.4200900000001</v>
      </c>
      <c r="L12" s="57">
        <f t="shared" si="6"/>
        <v>0.87760361699276213</v>
      </c>
      <c r="M12" s="84">
        <v>0</v>
      </c>
      <c r="N12" s="58">
        <v>0</v>
      </c>
      <c r="O12" s="57" t="str">
        <f t="shared" si="7"/>
        <v xml:space="preserve"> </v>
      </c>
      <c r="P12" s="84">
        <v>108.89831</v>
      </c>
      <c r="Q12" s="58">
        <v>64.586690000000004</v>
      </c>
      <c r="R12" s="57">
        <f>IF(P12=0," ",IF(Q12/P12*100&gt;200,"св.200",Q12/P12))</f>
        <v>0.59309175688768734</v>
      </c>
      <c r="S12" s="84">
        <v>3994.4712199999999</v>
      </c>
      <c r="T12" s="58">
        <v>1755.3068600000001</v>
      </c>
      <c r="U12" s="57">
        <f t="shared" si="8"/>
        <v>0.43943409861393373</v>
      </c>
      <c r="V12" s="84">
        <v>7536.8896100000002</v>
      </c>
      <c r="W12" s="58">
        <v>2498.5484500000002</v>
      </c>
      <c r="X12" s="57">
        <f t="shared" si="9"/>
        <v>0.33150922718635922</v>
      </c>
      <c r="Y12" s="44"/>
      <c r="Z12" s="58"/>
      <c r="AA12" s="57" t="str">
        <f t="shared" si="10"/>
        <v xml:space="preserve"> </v>
      </c>
      <c r="AB12" s="84">
        <v>3.5290700000000004</v>
      </c>
      <c r="AC12" s="58">
        <v>7.2437100000000001</v>
      </c>
      <c r="AD12" s="59" t="str">
        <f t="shared" si="16"/>
        <v>св.200</v>
      </c>
      <c r="AE12" s="84">
        <v>0.67362</v>
      </c>
      <c r="AF12" s="58">
        <v>0.67362</v>
      </c>
      <c r="AG12" s="59">
        <f t="shared" si="3"/>
        <v>1</v>
      </c>
      <c r="AH12" s="84">
        <v>0</v>
      </c>
      <c r="AI12" s="58">
        <v>0</v>
      </c>
      <c r="AJ12" s="59" t="str">
        <f t="shared" si="11"/>
        <v xml:space="preserve"> </v>
      </c>
      <c r="AK12" s="84">
        <v>2.5000000000000001E-4</v>
      </c>
      <c r="AL12" s="58">
        <v>2.0000000000000002E-5</v>
      </c>
      <c r="AM12" s="59">
        <f t="shared" si="17"/>
        <v>0.08</v>
      </c>
      <c r="AN12" s="84">
        <v>9.1200000000000003E-2</v>
      </c>
      <c r="AO12" s="58">
        <v>9.1200000000000003E-2</v>
      </c>
      <c r="AP12" s="59">
        <f t="shared" si="18"/>
        <v>1</v>
      </c>
      <c r="AQ12" s="47">
        <f t="shared" si="12"/>
        <v>2.7640000000000002</v>
      </c>
      <c r="AR12" s="49">
        <f t="shared" si="13"/>
        <v>6.4788700000000006</v>
      </c>
      <c r="AS12" s="59" t="str">
        <f t="shared" si="14"/>
        <v>св.200</v>
      </c>
    </row>
    <row r="13" spans="1:46" s="19" customFormat="1" ht="47.25" x14ac:dyDescent="0.25">
      <c r="A13" s="80">
        <v>2</v>
      </c>
      <c r="B13" s="80"/>
      <c r="C13" s="81" t="s">
        <v>4</v>
      </c>
      <c r="D13" s="43">
        <f>SUM(D14:D34)</f>
        <v>32828.661619999999</v>
      </c>
      <c r="E13" s="43">
        <f>SUM(E14:E34)</f>
        <v>32463.238890000001</v>
      </c>
      <c r="F13" s="55">
        <f t="shared" si="4"/>
        <v>0.98886878989372584</v>
      </c>
      <c r="G13" s="43">
        <f>SUM(G14:G34)</f>
        <v>23539.168750000001</v>
      </c>
      <c r="H13" s="74">
        <f>SUM(H14:H34)</f>
        <v>22520.584869999999</v>
      </c>
      <c r="I13" s="55">
        <f t="shared" si="5"/>
        <v>0.95672812872799506</v>
      </c>
      <c r="J13" s="43">
        <f>SUM(J14:J34)</f>
        <v>7404.6380900000004</v>
      </c>
      <c r="K13" s="74">
        <f>SUM(K14:K34)</f>
        <v>7287.7735400000001</v>
      </c>
      <c r="L13" s="55">
        <f t="shared" si="6"/>
        <v>0.98421738529559921</v>
      </c>
      <c r="M13" s="43">
        <f>SUM(M14:M34)</f>
        <v>144.54143000000002</v>
      </c>
      <c r="N13" s="74">
        <f>SUM(N14:N34)</f>
        <v>196.13504999999998</v>
      </c>
      <c r="O13" s="55">
        <f t="shared" si="7"/>
        <v>1.3569469321010588</v>
      </c>
      <c r="P13" s="43">
        <f>SUM(P14:P34)</f>
        <v>876.69711999999993</v>
      </c>
      <c r="Q13" s="74">
        <f>SUM(Q14:Q34)</f>
        <v>1041.39138</v>
      </c>
      <c r="R13" s="55">
        <f t="shared" ref="R13:R35" si="19">IF(P13=0," ",IF(Q13/P13*100&gt;200,"св.200",Q13/P13))</f>
        <v>1.1878576491730692</v>
      </c>
      <c r="S13" s="43">
        <f>SUM(S14:S34)</f>
        <v>0</v>
      </c>
      <c r="T13" s="74">
        <f>SUM(T14:T34)</f>
        <v>0</v>
      </c>
      <c r="U13" s="55" t="str">
        <f t="shared" si="8"/>
        <v xml:space="preserve"> </v>
      </c>
      <c r="V13" s="43">
        <f t="shared" ref="V13:Z13" si="20">SUM(V14:V34)</f>
        <v>0</v>
      </c>
      <c r="W13" s="74">
        <v>0</v>
      </c>
      <c r="X13" s="55" t="str">
        <f t="shared" si="9"/>
        <v xml:space="preserve"> </v>
      </c>
      <c r="Y13" s="43">
        <f t="shared" si="20"/>
        <v>49.086160000000007</v>
      </c>
      <c r="Z13" s="50">
        <f t="shared" si="20"/>
        <v>301.39390999999944</v>
      </c>
      <c r="AA13" s="56" t="str">
        <f t="shared" si="10"/>
        <v>св.200</v>
      </c>
      <c r="AB13" s="50">
        <f>SUM(AB14:AB34)</f>
        <v>814.53006999999991</v>
      </c>
      <c r="AC13" s="75">
        <f t="shared" ref="AC13:AO13" si="21">SUM(AC14:AC34)</f>
        <v>1115.9601400000001</v>
      </c>
      <c r="AD13" s="56">
        <f t="shared" si="16"/>
        <v>1.3700662272664781</v>
      </c>
      <c r="AE13" s="50">
        <f t="shared" si="21"/>
        <v>238.70964999999998</v>
      </c>
      <c r="AF13" s="75">
        <f>SUM(AF14:AF34)</f>
        <v>243.31267</v>
      </c>
      <c r="AG13" s="56">
        <f t="shared" ref="AG13:AG35" si="22">IF(AE13=0," ",IF(AF13/AE13*100&gt;200,"св.200",AF13/AE13))</f>
        <v>1.0192829238365522</v>
      </c>
      <c r="AH13" s="50">
        <f t="shared" si="21"/>
        <v>428.18104999999997</v>
      </c>
      <c r="AI13" s="75">
        <f t="shared" si="21"/>
        <v>704.37939000000006</v>
      </c>
      <c r="AJ13" s="56">
        <f t="shared" si="11"/>
        <v>1.6450503589544658</v>
      </c>
      <c r="AK13" s="50">
        <f t="shared" si="21"/>
        <v>68.027590000000004</v>
      </c>
      <c r="AL13" s="75">
        <f t="shared" si="21"/>
        <v>43.524030000000003</v>
      </c>
      <c r="AM13" s="56">
        <f t="shared" si="17"/>
        <v>0.63979967539640903</v>
      </c>
      <c r="AN13" s="50">
        <f t="shared" si="21"/>
        <v>54.248129999999996</v>
      </c>
      <c r="AO13" s="75">
        <f t="shared" si="21"/>
        <v>18.426690000000001</v>
      </c>
      <c r="AP13" s="56">
        <f t="shared" si="18"/>
        <v>0.3396741970644887</v>
      </c>
      <c r="AQ13" s="51">
        <f>AB13-AE13-AH13-AK13-AN13</f>
        <v>25.363649999999929</v>
      </c>
      <c r="AR13" s="51">
        <f t="shared" ref="AR13:AR34" si="23">AC13-AF13-AI13-AL13-AO13</f>
        <v>106.31736000000004</v>
      </c>
      <c r="AS13" s="56" t="str">
        <f t="shared" ref="AS13:AS35" si="24">IF(AQ13=0," ",IF(AR13/AQ13*100&gt;200,"св.200",AR13/AQ13))</f>
        <v>св.200</v>
      </c>
    </row>
    <row r="14" spans="1:46" s="19" customFormat="1" ht="15.75" x14ac:dyDescent="0.25">
      <c r="A14" s="82"/>
      <c r="B14" s="82">
        <v>1</v>
      </c>
      <c r="C14" s="83" t="s">
        <v>5</v>
      </c>
      <c r="D14" s="44">
        <f t="shared" si="15"/>
        <v>260.80678</v>
      </c>
      <c r="E14" s="45">
        <f t="shared" ref="E14:E34" si="25">(H14+K14+N14+Q14+T14+W14+Z14+AC14)</f>
        <v>329.27109000000002</v>
      </c>
      <c r="F14" s="57">
        <f t="shared" si="4"/>
        <v>1.2625097016266218</v>
      </c>
      <c r="G14" s="84">
        <v>211.68436</v>
      </c>
      <c r="H14" s="58">
        <v>265.30376000000001</v>
      </c>
      <c r="I14" s="57">
        <f t="shared" si="5"/>
        <v>1.2532988266114702</v>
      </c>
      <c r="J14" s="84">
        <v>27.389200000000002</v>
      </c>
      <c r="K14" s="58">
        <v>42.058199999999999</v>
      </c>
      <c r="L14" s="57">
        <f t="shared" si="6"/>
        <v>1.5355760664787579</v>
      </c>
      <c r="M14" s="84">
        <v>18.600000000000001</v>
      </c>
      <c r="N14" s="58">
        <v>19.006</v>
      </c>
      <c r="O14" s="57">
        <f t="shared" si="7"/>
        <v>1.0218279569892472</v>
      </c>
      <c r="P14" s="84">
        <v>2.633</v>
      </c>
      <c r="Q14" s="58">
        <v>2.633</v>
      </c>
      <c r="R14" s="57">
        <f t="shared" si="19"/>
        <v>1</v>
      </c>
      <c r="S14" s="62"/>
      <c r="T14" s="58"/>
      <c r="U14" s="57" t="str">
        <f t="shared" si="8"/>
        <v xml:space="preserve"> </v>
      </c>
      <c r="V14" s="44"/>
      <c r="W14" s="48"/>
      <c r="X14" s="57" t="str">
        <f t="shared" si="9"/>
        <v xml:space="preserve"> </v>
      </c>
      <c r="Y14" s="62"/>
      <c r="Z14" s="58">
        <v>0</v>
      </c>
      <c r="AA14" s="57" t="str">
        <f t="shared" si="10"/>
        <v xml:space="preserve"> </v>
      </c>
      <c r="AB14" s="84">
        <v>0.50022</v>
      </c>
      <c r="AC14" s="58">
        <v>0.27012999999999998</v>
      </c>
      <c r="AD14" s="59">
        <f t="shared" si="16"/>
        <v>0.54002239014833475</v>
      </c>
      <c r="AE14" s="84">
        <v>0</v>
      </c>
      <c r="AF14" s="58">
        <v>0</v>
      </c>
      <c r="AG14" s="59" t="str">
        <f t="shared" si="22"/>
        <v xml:space="preserve"> </v>
      </c>
      <c r="AH14" s="84"/>
      <c r="AI14" s="58">
        <v>0</v>
      </c>
      <c r="AJ14" s="59" t="str">
        <f t="shared" si="11"/>
        <v xml:space="preserve"> </v>
      </c>
      <c r="AK14" s="84">
        <v>0.50022</v>
      </c>
      <c r="AL14" s="58">
        <v>0.23322999999999999</v>
      </c>
      <c r="AM14" s="59">
        <f t="shared" si="17"/>
        <v>0.46625484786693855</v>
      </c>
      <c r="AN14" s="84"/>
      <c r="AO14" s="58">
        <v>3.6899999999999995E-2</v>
      </c>
      <c r="AP14" s="59" t="str">
        <f t="shared" si="18"/>
        <v xml:space="preserve"> </v>
      </c>
      <c r="AQ14" s="47">
        <f>AB14-AE14-AH14-AK14-AN14</f>
        <v>0</v>
      </c>
      <c r="AR14" s="49">
        <f t="shared" si="23"/>
        <v>0</v>
      </c>
      <c r="AS14" s="59" t="str">
        <f t="shared" si="14"/>
        <v xml:space="preserve"> </v>
      </c>
    </row>
    <row r="15" spans="1:46" s="19" customFormat="1" ht="15.75" x14ac:dyDescent="0.25">
      <c r="A15" s="82"/>
      <c r="B15" s="82">
        <v>2</v>
      </c>
      <c r="C15" s="83" t="s">
        <v>6</v>
      </c>
      <c r="D15" s="44">
        <f t="shared" si="15"/>
        <v>911.70771999999999</v>
      </c>
      <c r="E15" s="45">
        <f t="shared" si="25"/>
        <v>740.99087999999995</v>
      </c>
      <c r="F15" s="57">
        <f t="shared" si="4"/>
        <v>0.81275047226758146</v>
      </c>
      <c r="G15" s="84">
        <v>854.93081000000006</v>
      </c>
      <c r="H15" s="58">
        <v>654.83510000000001</v>
      </c>
      <c r="I15" s="57">
        <f t="shared" si="5"/>
        <v>0.76595098964792241</v>
      </c>
      <c r="J15" s="84">
        <v>19.757210000000001</v>
      </c>
      <c r="K15" s="58">
        <v>23.945080000000001</v>
      </c>
      <c r="L15" s="57">
        <f t="shared" si="6"/>
        <v>1.2119666693829747</v>
      </c>
      <c r="M15" s="84">
        <v>33.672699999999999</v>
      </c>
      <c r="N15" s="58">
        <v>33.672699999999999</v>
      </c>
      <c r="O15" s="57">
        <f>IF(M15=0," ",IF(N15/M15*100&gt;200,"св.200",N15/M15))</f>
        <v>1</v>
      </c>
      <c r="P15" s="84">
        <v>3.347</v>
      </c>
      <c r="Q15" s="58">
        <v>28.538</v>
      </c>
      <c r="R15" s="57" t="str">
        <f t="shared" si="19"/>
        <v>св.200</v>
      </c>
      <c r="S15" s="62"/>
      <c r="T15" s="58"/>
      <c r="U15" s="57" t="str">
        <f t="shared" si="8"/>
        <v xml:space="preserve"> </v>
      </c>
      <c r="V15" s="44"/>
      <c r="W15" s="48"/>
      <c r="X15" s="57" t="str">
        <f t="shared" si="9"/>
        <v xml:space="preserve"> </v>
      </c>
      <c r="Y15" s="62"/>
      <c r="Z15" s="58">
        <v>0</v>
      </c>
      <c r="AA15" s="57" t="str">
        <f t="shared" si="10"/>
        <v xml:space="preserve"> </v>
      </c>
      <c r="AB15" s="84">
        <v>0</v>
      </c>
      <c r="AC15" s="58">
        <v>0</v>
      </c>
      <c r="AD15" s="59" t="str">
        <f t="shared" si="16"/>
        <v xml:space="preserve"> </v>
      </c>
      <c r="AE15" s="84">
        <v>0</v>
      </c>
      <c r="AF15" s="58">
        <v>0</v>
      </c>
      <c r="AG15" s="59" t="str">
        <f t="shared" si="22"/>
        <v xml:space="preserve"> </v>
      </c>
      <c r="AH15" s="84">
        <v>0</v>
      </c>
      <c r="AI15" s="58">
        <v>0</v>
      </c>
      <c r="AJ15" s="59" t="str">
        <f t="shared" si="11"/>
        <v xml:space="preserve"> </v>
      </c>
      <c r="AK15" s="84">
        <v>0</v>
      </c>
      <c r="AL15" s="58">
        <v>0</v>
      </c>
      <c r="AM15" s="59" t="str">
        <f t="shared" si="17"/>
        <v xml:space="preserve"> </v>
      </c>
      <c r="AN15" s="84"/>
      <c r="AO15" s="58">
        <v>0</v>
      </c>
      <c r="AP15" s="59" t="str">
        <f t="shared" si="18"/>
        <v xml:space="preserve"> </v>
      </c>
      <c r="AQ15" s="47">
        <f t="shared" ref="AQ15:AQ34" si="26">AB15-AE15-AH15-AK15-AN15</f>
        <v>0</v>
      </c>
      <c r="AR15" s="49">
        <f t="shared" si="23"/>
        <v>0</v>
      </c>
      <c r="AS15" s="59" t="str">
        <f t="shared" si="14"/>
        <v xml:space="preserve"> </v>
      </c>
    </row>
    <row r="16" spans="1:46" s="19" customFormat="1" ht="15.75" x14ac:dyDescent="0.25">
      <c r="A16" s="82"/>
      <c r="B16" s="82">
        <v>3</v>
      </c>
      <c r="C16" s="83" t="s">
        <v>166</v>
      </c>
      <c r="D16" s="44">
        <f>G16+J16+M16+P16+S16+V16+Y16+AB16</f>
        <v>619.32578999999998</v>
      </c>
      <c r="E16" s="45">
        <f>(H16+K16+N16+Q16+T16+W16+Z16+AC16)</f>
        <v>850.33693999999991</v>
      </c>
      <c r="F16" s="57">
        <f t="shared" si="4"/>
        <v>1.3730042470861741</v>
      </c>
      <c r="G16" s="84">
        <v>425.36439000000001</v>
      </c>
      <c r="H16" s="58">
        <v>550.41665999999998</v>
      </c>
      <c r="I16" s="57">
        <f t="shared" si="5"/>
        <v>1.2939885729503591</v>
      </c>
      <c r="J16" s="84">
        <v>122.80618</v>
      </c>
      <c r="K16" s="58">
        <v>154.14356000000001</v>
      </c>
      <c r="L16" s="57">
        <f t="shared" si="6"/>
        <v>1.255177548882312</v>
      </c>
      <c r="M16" s="84">
        <v>0.91749999999999998</v>
      </c>
      <c r="N16" s="58">
        <v>73.701999999999998</v>
      </c>
      <c r="O16" s="57" t="str">
        <f t="shared" si="7"/>
        <v>св.200</v>
      </c>
      <c r="P16" s="84">
        <v>6.9988299999999999</v>
      </c>
      <c r="Q16" s="58">
        <v>8.8658300000000008</v>
      </c>
      <c r="R16" s="57">
        <f>IF(Q16=0," ",IF(Q16/P16*100&gt;200,"св.200",Q16/P16))</f>
        <v>1.2667588725544128</v>
      </c>
      <c r="S16" s="62"/>
      <c r="T16" s="58"/>
      <c r="U16" s="57" t="str">
        <f t="shared" si="8"/>
        <v xml:space="preserve"> </v>
      </c>
      <c r="V16" s="44"/>
      <c r="W16" s="48"/>
      <c r="X16" s="57" t="str">
        <f t="shared" si="9"/>
        <v xml:space="preserve"> </v>
      </c>
      <c r="Y16" s="62"/>
      <c r="Z16" s="58">
        <v>0</v>
      </c>
      <c r="AA16" s="57" t="str">
        <f t="shared" si="10"/>
        <v xml:space="preserve"> </v>
      </c>
      <c r="AB16" s="84">
        <v>63.238889999999998</v>
      </c>
      <c r="AC16" s="58">
        <v>63.208889999999997</v>
      </c>
      <c r="AD16" s="59">
        <f t="shared" si="16"/>
        <v>0.99952560837168392</v>
      </c>
      <c r="AE16" s="84">
        <v>34.844000000000001</v>
      </c>
      <c r="AF16" s="58">
        <v>34.844000000000001</v>
      </c>
      <c r="AG16" s="59">
        <f t="shared" si="22"/>
        <v>1</v>
      </c>
      <c r="AH16" s="84">
        <v>28.270849999999999</v>
      </c>
      <c r="AI16" s="58">
        <v>26.371950000000002</v>
      </c>
      <c r="AJ16" s="59">
        <f t="shared" si="11"/>
        <v>0.93283187452800331</v>
      </c>
      <c r="AK16" s="84">
        <v>0</v>
      </c>
      <c r="AL16" s="58">
        <v>0</v>
      </c>
      <c r="AM16" s="59" t="str">
        <f>IF(AL16=0," ",IF(AL16/AK16*100&gt;200,"св.200",AL16/AK16))</f>
        <v xml:space="preserve"> </v>
      </c>
      <c r="AN16" s="84">
        <v>0</v>
      </c>
      <c r="AO16" s="58">
        <v>1.6327700000000001</v>
      </c>
      <c r="AP16" s="59" t="str">
        <f t="shared" si="18"/>
        <v xml:space="preserve"> </v>
      </c>
      <c r="AQ16" s="47">
        <f t="shared" si="26"/>
        <v>0.12403999999999726</v>
      </c>
      <c r="AR16" s="49">
        <f t="shared" si="23"/>
        <v>0.36016999999999366</v>
      </c>
      <c r="AS16" s="59" t="str">
        <f t="shared" si="14"/>
        <v>св.200</v>
      </c>
    </row>
    <row r="17" spans="1:46" s="19" customFormat="1" ht="15.75" x14ac:dyDescent="0.25">
      <c r="A17" s="82"/>
      <c r="B17" s="82">
        <v>4</v>
      </c>
      <c r="C17" s="83" t="s">
        <v>7</v>
      </c>
      <c r="D17" s="44">
        <f t="shared" si="15"/>
        <v>1571.4457600000001</v>
      </c>
      <c r="E17" s="45">
        <f t="shared" ref="E17" si="27">(H17+K17+N17+Q17+T17+W17+Z17+AC17)</f>
        <v>949.62610999999993</v>
      </c>
      <c r="F17" s="57">
        <f t="shared" si="4"/>
        <v>0.60430091459217772</v>
      </c>
      <c r="G17" s="84">
        <v>902.61999000000003</v>
      </c>
      <c r="H17" s="58">
        <v>575.53919999999994</v>
      </c>
      <c r="I17" s="57">
        <f t="shared" si="5"/>
        <v>0.63763179009585191</v>
      </c>
      <c r="J17" s="84">
        <v>332.26614000000001</v>
      </c>
      <c r="K17" s="58">
        <v>361.20790999999997</v>
      </c>
      <c r="L17" s="57">
        <f t="shared" si="6"/>
        <v>1.087104181003818</v>
      </c>
      <c r="M17" s="84">
        <v>0.15890000000000001</v>
      </c>
      <c r="N17" s="58">
        <v>0</v>
      </c>
      <c r="O17" s="57" t="str">
        <f>IF(N17=0," ",IF(N17/M17*100&gt;200,"св.200",N17/M17))</f>
        <v xml:space="preserve"> </v>
      </c>
      <c r="P17" s="84">
        <v>4.8</v>
      </c>
      <c r="Q17" s="58">
        <v>12.879</v>
      </c>
      <c r="R17" s="57" t="str">
        <f t="shared" si="19"/>
        <v>св.200</v>
      </c>
      <c r="S17" s="62"/>
      <c r="T17" s="58"/>
      <c r="U17" s="57" t="str">
        <f t="shared" si="8"/>
        <v xml:space="preserve"> </v>
      </c>
      <c r="V17" s="44"/>
      <c r="W17" s="48"/>
      <c r="X17" s="57" t="str">
        <f t="shared" si="9"/>
        <v xml:space="preserve"> </v>
      </c>
      <c r="Y17" s="84">
        <v>0</v>
      </c>
      <c r="Z17" s="58">
        <v>0</v>
      </c>
      <c r="AA17" s="57" t="str">
        <f t="shared" si="10"/>
        <v xml:space="preserve"> </v>
      </c>
      <c r="AB17" s="84">
        <v>331.60073</v>
      </c>
      <c r="AC17" s="58">
        <v>0</v>
      </c>
      <c r="AD17" s="59">
        <f t="shared" si="16"/>
        <v>0</v>
      </c>
      <c r="AE17" s="84">
        <v>0</v>
      </c>
      <c r="AF17" s="58">
        <v>0</v>
      </c>
      <c r="AG17" s="59" t="str">
        <f t="shared" si="22"/>
        <v xml:space="preserve"> </v>
      </c>
      <c r="AH17" s="84">
        <v>317.37313</v>
      </c>
      <c r="AI17" s="58">
        <v>0</v>
      </c>
      <c r="AJ17" s="59">
        <f t="shared" si="11"/>
        <v>0</v>
      </c>
      <c r="AK17" s="84">
        <v>0</v>
      </c>
      <c r="AL17" s="58">
        <v>0</v>
      </c>
      <c r="AM17" s="59" t="str">
        <f t="shared" si="17"/>
        <v xml:space="preserve"> </v>
      </c>
      <c r="AN17" s="84">
        <v>12.71101</v>
      </c>
      <c r="AO17" s="58">
        <v>0</v>
      </c>
      <c r="AP17" s="59">
        <f t="shared" si="18"/>
        <v>0</v>
      </c>
      <c r="AQ17" s="47">
        <f t="shared" si="26"/>
        <v>1.5165899999999954</v>
      </c>
      <c r="AR17" s="49">
        <f t="shared" si="23"/>
        <v>0</v>
      </c>
      <c r="AS17" s="59">
        <f t="shared" si="14"/>
        <v>0</v>
      </c>
    </row>
    <row r="18" spans="1:46" s="19" customFormat="1" ht="15.75" x14ac:dyDescent="0.25">
      <c r="A18" s="82"/>
      <c r="B18" s="82">
        <v>5</v>
      </c>
      <c r="C18" s="83" t="s">
        <v>178</v>
      </c>
      <c r="D18" s="44">
        <f>G18+J18+M18+P18+S18+V18+Y18+AB18</f>
        <v>5437.5754500000003</v>
      </c>
      <c r="E18" s="45">
        <f>(H18+K18+N18+Q18+T18+W18+Z18+AC18)</f>
        <v>4496.5394500000002</v>
      </c>
      <c r="F18" s="57">
        <f t="shared" si="4"/>
        <v>0.82693830942612478</v>
      </c>
      <c r="G18" s="84">
        <v>3473.62185</v>
      </c>
      <c r="H18" s="58">
        <v>2427.6918799999999</v>
      </c>
      <c r="I18" s="57">
        <f t="shared" si="5"/>
        <v>0.69889354248505775</v>
      </c>
      <c r="J18" s="84">
        <v>1571.9547600000001</v>
      </c>
      <c r="K18" s="58">
        <v>1768.7365300000001</v>
      </c>
      <c r="L18" s="57">
        <f t="shared" si="6"/>
        <v>1.1251828455928337</v>
      </c>
      <c r="M18" s="84">
        <v>34.316230000000004</v>
      </c>
      <c r="N18" s="58">
        <v>16.061489999999999</v>
      </c>
      <c r="O18" s="57">
        <f t="shared" si="7"/>
        <v>0.46804354674158544</v>
      </c>
      <c r="P18" s="84">
        <v>322.81003999999996</v>
      </c>
      <c r="Q18" s="58">
        <v>200.29670999999999</v>
      </c>
      <c r="R18" s="57">
        <f t="shared" si="19"/>
        <v>0.62047856380179511</v>
      </c>
      <c r="S18" s="62"/>
      <c r="T18" s="58"/>
      <c r="U18" s="57" t="str">
        <f t="shared" si="8"/>
        <v xml:space="preserve"> </v>
      </c>
      <c r="V18" s="44"/>
      <c r="W18" s="48"/>
      <c r="X18" s="57" t="str">
        <f t="shared" si="9"/>
        <v xml:space="preserve"> </v>
      </c>
      <c r="Y18" s="84">
        <v>4.8250000000000002</v>
      </c>
      <c r="Z18" s="58">
        <v>58.181750000000001</v>
      </c>
      <c r="AA18" s="57" t="str">
        <f t="shared" si="10"/>
        <v>св.200</v>
      </c>
      <c r="AB18" s="84">
        <v>30.04757</v>
      </c>
      <c r="AC18" s="58">
        <v>25.571090000000002</v>
      </c>
      <c r="AD18" s="59">
        <f t="shared" si="16"/>
        <v>0.85102023225172618</v>
      </c>
      <c r="AE18" s="84">
        <v>1.0117400000000001</v>
      </c>
      <c r="AF18" s="58">
        <v>0.63609000000000004</v>
      </c>
      <c r="AG18" s="59">
        <f t="shared" si="22"/>
        <v>0.62870895684662065</v>
      </c>
      <c r="AH18" s="84">
        <v>18.570830000000001</v>
      </c>
      <c r="AI18" s="58">
        <v>17.514029999999998</v>
      </c>
      <c r="AJ18" s="59">
        <f t="shared" si="11"/>
        <v>0.94309355047674215</v>
      </c>
      <c r="AK18" s="84">
        <v>8.7883700000000005</v>
      </c>
      <c r="AL18" s="58">
        <v>6.4552500000000004</v>
      </c>
      <c r="AM18" s="59">
        <f t="shared" si="17"/>
        <v>0.73452187379457168</v>
      </c>
      <c r="AN18" s="84">
        <v>7.92E-3</v>
      </c>
      <c r="AO18" s="58">
        <v>7.92E-3</v>
      </c>
      <c r="AP18" s="59">
        <f t="shared" si="18"/>
        <v>1</v>
      </c>
      <c r="AQ18" s="47">
        <f t="shared" si="26"/>
        <v>1.6687099999999995</v>
      </c>
      <c r="AR18" s="49">
        <f t="shared" si="23"/>
        <v>0.95780000000000365</v>
      </c>
      <c r="AS18" s="59">
        <f t="shared" si="14"/>
        <v>0.57397630505001107</v>
      </c>
    </row>
    <row r="19" spans="1:46" s="19" customFormat="1" ht="15.75" x14ac:dyDescent="0.25">
      <c r="A19" s="82"/>
      <c r="B19" s="82">
        <v>6</v>
      </c>
      <c r="C19" s="83" t="s">
        <v>8</v>
      </c>
      <c r="D19" s="44">
        <f t="shared" si="15"/>
        <v>1252.1674300000002</v>
      </c>
      <c r="E19" s="45">
        <f t="shared" si="25"/>
        <v>2069.9946600000003</v>
      </c>
      <c r="F19" s="57">
        <f t="shared" si="4"/>
        <v>1.6531292943787876</v>
      </c>
      <c r="G19" s="84">
        <v>1070.54312</v>
      </c>
      <c r="H19" s="58">
        <v>1116.1815900000001</v>
      </c>
      <c r="I19" s="57">
        <f t="shared" si="5"/>
        <v>1.0426311366140955</v>
      </c>
      <c r="J19" s="84">
        <v>102.05552</v>
      </c>
      <c r="K19" s="58">
        <v>107.89794000000001</v>
      </c>
      <c r="L19" s="57">
        <f t="shared" si="6"/>
        <v>1.0572474668690142</v>
      </c>
      <c r="M19" s="84">
        <v>1.6119000000000001</v>
      </c>
      <c r="N19" s="58">
        <v>1.6119000000000001</v>
      </c>
      <c r="O19" s="57">
        <f t="shared" si="7"/>
        <v>1</v>
      </c>
      <c r="P19" s="84">
        <v>3.25</v>
      </c>
      <c r="Q19" s="58">
        <v>18.3</v>
      </c>
      <c r="R19" s="57" t="str">
        <f t="shared" si="19"/>
        <v>св.200</v>
      </c>
      <c r="S19" s="62"/>
      <c r="T19" s="58"/>
      <c r="U19" s="57" t="str">
        <f t="shared" si="8"/>
        <v xml:space="preserve"> </v>
      </c>
      <c r="V19" s="44"/>
      <c r="W19" s="48"/>
      <c r="X19" s="57" t="str">
        <f t="shared" si="9"/>
        <v xml:space="preserve"> </v>
      </c>
      <c r="Y19" s="84">
        <v>44.261160000000004</v>
      </c>
      <c r="Z19" s="58">
        <v>54.649159999999917</v>
      </c>
      <c r="AA19" s="57">
        <f t="shared" si="10"/>
        <v>1.2346978705483524</v>
      </c>
      <c r="AB19" s="84">
        <v>30.445730000000001</v>
      </c>
      <c r="AC19" s="58">
        <v>771.35406999999998</v>
      </c>
      <c r="AD19" s="59" t="str">
        <f t="shared" si="16"/>
        <v>св.200</v>
      </c>
      <c r="AE19" s="84">
        <v>27.339839999999999</v>
      </c>
      <c r="AF19" s="58">
        <v>47.46857</v>
      </c>
      <c r="AG19" s="59">
        <f t="shared" si="22"/>
        <v>1.7362416897831152</v>
      </c>
      <c r="AH19" s="84">
        <v>2.9757800000000003</v>
      </c>
      <c r="AI19" s="58">
        <v>632.77796999999998</v>
      </c>
      <c r="AJ19" s="59" t="str">
        <f t="shared" si="11"/>
        <v>св.200</v>
      </c>
      <c r="AK19" s="84">
        <v>0</v>
      </c>
      <c r="AL19" s="58">
        <v>0</v>
      </c>
      <c r="AM19" s="59" t="str">
        <f t="shared" si="17"/>
        <v xml:space="preserve"> </v>
      </c>
      <c r="AN19" s="84">
        <v>0</v>
      </c>
      <c r="AO19" s="58">
        <v>12.44163</v>
      </c>
      <c r="AP19" s="59" t="str">
        <f t="shared" si="18"/>
        <v xml:space="preserve"> </v>
      </c>
      <c r="AQ19" s="47">
        <f t="shared" si="26"/>
        <v>0.13011000000000195</v>
      </c>
      <c r="AR19" s="49">
        <f t="shared" si="23"/>
        <v>78.665899999999993</v>
      </c>
      <c r="AS19" s="59" t="str">
        <f t="shared" si="14"/>
        <v>св.200</v>
      </c>
    </row>
    <row r="20" spans="1:46" s="19" customFormat="1" ht="15.75" x14ac:dyDescent="0.25">
      <c r="A20" s="82"/>
      <c r="B20" s="82">
        <v>7</v>
      </c>
      <c r="C20" s="83" t="s">
        <v>9</v>
      </c>
      <c r="D20" s="44">
        <f t="shared" si="15"/>
        <v>1159.2663799999998</v>
      </c>
      <c r="E20" s="45">
        <f t="shared" si="25"/>
        <v>1373.88498</v>
      </c>
      <c r="F20" s="57">
        <f t="shared" si="4"/>
        <v>1.1851331184123535</v>
      </c>
      <c r="G20" s="84">
        <v>558.43624</v>
      </c>
      <c r="H20" s="58">
        <v>701.51181000000008</v>
      </c>
      <c r="I20" s="57">
        <f t="shared" si="5"/>
        <v>1.2562075305141374</v>
      </c>
      <c r="J20" s="84">
        <v>557.58921999999995</v>
      </c>
      <c r="K20" s="58">
        <v>620.73032999999998</v>
      </c>
      <c r="L20" s="57">
        <f t="shared" si="6"/>
        <v>1.1132394740343079</v>
      </c>
      <c r="M20" s="84">
        <v>0.88200000000000001</v>
      </c>
      <c r="N20" s="58">
        <v>4.4093</v>
      </c>
      <c r="O20" s="57" t="str">
        <f t="shared" si="7"/>
        <v>св.200</v>
      </c>
      <c r="P20" s="84">
        <v>42.358919999999998</v>
      </c>
      <c r="Q20" s="58">
        <v>47.233539999999998</v>
      </c>
      <c r="R20" s="57">
        <f>IF(Q20=0," ",IF(Q20/P20*100&gt;200,"св.200",Q20/P20))</f>
        <v>1.1150789491327919</v>
      </c>
      <c r="S20" s="62"/>
      <c r="T20" s="58"/>
      <c r="U20" s="57" t="str">
        <f t="shared" si="8"/>
        <v xml:space="preserve"> </v>
      </c>
      <c r="V20" s="44"/>
      <c r="W20" s="48"/>
      <c r="X20" s="57" t="str">
        <f t="shared" si="9"/>
        <v xml:space="preserve"> </v>
      </c>
      <c r="Y20" s="62"/>
      <c r="Z20" s="69">
        <v>0</v>
      </c>
      <c r="AA20" s="57" t="str">
        <f t="shared" si="10"/>
        <v xml:space="preserve"> </v>
      </c>
      <c r="AB20" s="84">
        <v>0</v>
      </c>
      <c r="AC20" s="58">
        <v>0</v>
      </c>
      <c r="AD20" s="59" t="str">
        <f t="shared" si="16"/>
        <v xml:space="preserve"> </v>
      </c>
      <c r="AE20" s="84">
        <v>0</v>
      </c>
      <c r="AF20" s="58">
        <v>0</v>
      </c>
      <c r="AG20" s="59" t="str">
        <f t="shared" si="22"/>
        <v xml:space="preserve"> </v>
      </c>
      <c r="AH20" s="84">
        <v>0</v>
      </c>
      <c r="AI20" s="58">
        <v>0</v>
      </c>
      <c r="AJ20" s="59" t="str">
        <f t="shared" si="11"/>
        <v xml:space="preserve"> </v>
      </c>
      <c r="AK20" s="84">
        <v>0</v>
      </c>
      <c r="AL20" s="58">
        <v>0</v>
      </c>
      <c r="AM20" s="59" t="str">
        <f>IF(AL20=0," ",IF(AL20/AK20*100&gt;200,"св.200",AL20/AK20))</f>
        <v xml:space="preserve"> </v>
      </c>
      <c r="AN20" s="84">
        <v>0</v>
      </c>
      <c r="AO20" s="58">
        <v>0</v>
      </c>
      <c r="AP20" s="59" t="str">
        <f t="shared" si="18"/>
        <v xml:space="preserve"> </v>
      </c>
      <c r="AQ20" s="47">
        <f t="shared" si="26"/>
        <v>0</v>
      </c>
      <c r="AR20" s="49">
        <f t="shared" si="23"/>
        <v>0</v>
      </c>
      <c r="AS20" s="59" t="str">
        <f t="shared" si="14"/>
        <v xml:space="preserve"> </v>
      </c>
    </row>
    <row r="21" spans="1:46" s="19" customFormat="1" ht="15.75" x14ac:dyDescent="0.25">
      <c r="A21" s="82"/>
      <c r="B21" s="82">
        <v>8</v>
      </c>
      <c r="C21" s="83" t="s">
        <v>167</v>
      </c>
      <c r="D21" s="44">
        <f>G21+J21+M21+P21+S21+V21+Y21+AB21</f>
        <v>2117.0548199999998</v>
      </c>
      <c r="E21" s="45">
        <f>(H21+K21+N21+Q21+T21+W21+Z21+AC21)</f>
        <v>1420.7606100000003</v>
      </c>
      <c r="F21" s="57">
        <f t="shared" si="4"/>
        <v>0.6711024185949046</v>
      </c>
      <c r="G21" s="84">
        <v>1863.0004899999999</v>
      </c>
      <c r="H21" s="58">
        <v>938.90814999999998</v>
      </c>
      <c r="I21" s="57">
        <f t="shared" si="5"/>
        <v>0.50397633014041776</v>
      </c>
      <c r="J21" s="84">
        <v>209.69537</v>
      </c>
      <c r="K21" s="58">
        <v>307.99797999999998</v>
      </c>
      <c r="L21" s="57">
        <f t="shared" si="6"/>
        <v>1.4687876990321722</v>
      </c>
      <c r="M21" s="84">
        <v>0</v>
      </c>
      <c r="N21" s="58">
        <v>0</v>
      </c>
      <c r="O21" s="57" t="str">
        <f t="shared" si="7"/>
        <v xml:space="preserve"> </v>
      </c>
      <c r="P21" s="84">
        <v>20.597000000000001</v>
      </c>
      <c r="Q21" s="58">
        <v>54.737000000000002</v>
      </c>
      <c r="R21" s="57" t="str">
        <f t="shared" si="19"/>
        <v>св.200</v>
      </c>
      <c r="S21" s="62"/>
      <c r="T21" s="58"/>
      <c r="U21" s="57" t="str">
        <f t="shared" si="8"/>
        <v xml:space="preserve"> </v>
      </c>
      <c r="V21" s="44"/>
      <c r="W21" s="48"/>
      <c r="X21" s="57" t="str">
        <f t="shared" si="9"/>
        <v xml:space="preserve"> </v>
      </c>
      <c r="Y21" s="62"/>
      <c r="Z21" s="58">
        <v>94.113000000000227</v>
      </c>
      <c r="AA21" s="57" t="str">
        <f t="shared" si="10"/>
        <v xml:space="preserve"> </v>
      </c>
      <c r="AB21" s="84">
        <v>23.761959999999998</v>
      </c>
      <c r="AC21" s="58">
        <v>25.004480000000001</v>
      </c>
      <c r="AD21" s="59">
        <f t="shared" si="16"/>
        <v>1.052290299285076</v>
      </c>
      <c r="AE21" s="84">
        <v>9.5459999999999994</v>
      </c>
      <c r="AF21" s="58">
        <v>9.5459999999999994</v>
      </c>
      <c r="AG21" s="59">
        <f t="shared" si="22"/>
        <v>1</v>
      </c>
      <c r="AH21" s="84">
        <v>11.79917</v>
      </c>
      <c r="AI21" s="58">
        <v>11.79917</v>
      </c>
      <c r="AJ21" s="59">
        <f t="shared" si="11"/>
        <v>1</v>
      </c>
      <c r="AK21" s="84">
        <v>0.95757000000000003</v>
      </c>
      <c r="AL21" s="58">
        <v>0.95757000000000003</v>
      </c>
      <c r="AM21" s="59">
        <f t="shared" si="17"/>
        <v>1</v>
      </c>
      <c r="AN21" s="84">
        <v>0.26218999999999998</v>
      </c>
      <c r="AO21" s="58">
        <v>0.26218999999999998</v>
      </c>
      <c r="AP21" s="59">
        <f t="shared" si="18"/>
        <v>1</v>
      </c>
      <c r="AQ21" s="47">
        <f t="shared" si="26"/>
        <v>1.1970299999999989</v>
      </c>
      <c r="AR21" s="49">
        <f t="shared" si="23"/>
        <v>2.4395500000000014</v>
      </c>
      <c r="AS21" s="59" t="str">
        <f t="shared" si="14"/>
        <v>св.200</v>
      </c>
    </row>
    <row r="22" spans="1:46" s="19" customFormat="1" ht="15.75" x14ac:dyDescent="0.25">
      <c r="A22" s="82"/>
      <c r="B22" s="82">
        <v>9</v>
      </c>
      <c r="C22" s="83" t="s">
        <v>10</v>
      </c>
      <c r="D22" s="44">
        <f t="shared" si="15"/>
        <v>1797.62366</v>
      </c>
      <c r="E22" s="45">
        <f t="shared" si="25"/>
        <v>1759.1771899999999</v>
      </c>
      <c r="F22" s="57">
        <f t="shared" si="4"/>
        <v>0.97861261461144755</v>
      </c>
      <c r="G22" s="84">
        <v>1614.98534</v>
      </c>
      <c r="H22" s="58">
        <v>1518.2273</v>
      </c>
      <c r="I22" s="57">
        <f t="shared" si="5"/>
        <v>0.94008735707780489</v>
      </c>
      <c r="J22" s="84">
        <v>120.86888</v>
      </c>
      <c r="K22" s="58">
        <v>166.17428000000001</v>
      </c>
      <c r="L22" s="57">
        <f t="shared" si="6"/>
        <v>1.3748309738619238</v>
      </c>
      <c r="M22" s="84">
        <v>1.7509999999999999</v>
      </c>
      <c r="N22" s="58">
        <v>1.7509999999999999</v>
      </c>
      <c r="O22" s="57">
        <f t="shared" si="7"/>
        <v>1</v>
      </c>
      <c r="P22" s="84">
        <v>46.863</v>
      </c>
      <c r="Q22" s="58">
        <v>60.723330000000004</v>
      </c>
      <c r="R22" s="57">
        <f t="shared" si="19"/>
        <v>1.2957627552653481</v>
      </c>
      <c r="S22" s="62"/>
      <c r="T22" s="58"/>
      <c r="U22" s="57" t="str">
        <f t="shared" si="8"/>
        <v xml:space="preserve"> </v>
      </c>
      <c r="V22" s="44"/>
      <c r="W22" s="48"/>
      <c r="X22" s="57" t="str">
        <f t="shared" si="9"/>
        <v xml:space="preserve"> </v>
      </c>
      <c r="Y22" s="62"/>
      <c r="Z22" s="58">
        <v>0</v>
      </c>
      <c r="AA22" s="57" t="str">
        <f t="shared" si="10"/>
        <v xml:space="preserve"> </v>
      </c>
      <c r="AB22" s="84">
        <v>13.15544</v>
      </c>
      <c r="AC22" s="58">
        <v>12.30128</v>
      </c>
      <c r="AD22" s="59">
        <f t="shared" si="16"/>
        <v>0.93507172698138563</v>
      </c>
      <c r="AE22" s="84">
        <v>2.564E-2</v>
      </c>
      <c r="AF22" s="58">
        <v>0</v>
      </c>
      <c r="AG22" s="59">
        <f t="shared" si="22"/>
        <v>0</v>
      </c>
      <c r="AH22" s="84">
        <v>12.171989999999999</v>
      </c>
      <c r="AI22" s="58">
        <v>12.05547</v>
      </c>
      <c r="AJ22" s="59">
        <f t="shared" si="11"/>
        <v>0.99042720212553581</v>
      </c>
      <c r="AK22" s="84">
        <v>0.24237</v>
      </c>
      <c r="AL22" s="58">
        <v>0.23837</v>
      </c>
      <c r="AM22" s="59">
        <f t="shared" si="17"/>
        <v>0.98349630729875803</v>
      </c>
      <c r="AN22" s="84">
        <v>7.4400000000000004E-3</v>
      </c>
      <c r="AO22" s="58">
        <v>7.4400000000000004E-3</v>
      </c>
      <c r="AP22" s="59">
        <f t="shared" si="18"/>
        <v>1</v>
      </c>
      <c r="AQ22" s="47">
        <f t="shared" si="26"/>
        <v>0.70800000000000207</v>
      </c>
      <c r="AR22" s="49">
        <f t="shared" si="23"/>
        <v>5.2909066017292616E-16</v>
      </c>
      <c r="AS22" s="59">
        <f t="shared" si="14"/>
        <v>7.4730319233463932E-16</v>
      </c>
    </row>
    <row r="23" spans="1:46" s="19" customFormat="1" ht="15.75" x14ac:dyDescent="0.25">
      <c r="A23" s="82"/>
      <c r="B23" s="82">
        <v>10</v>
      </c>
      <c r="C23" s="83" t="s">
        <v>11</v>
      </c>
      <c r="D23" s="44">
        <f t="shared" si="15"/>
        <v>275.23465999999996</v>
      </c>
      <c r="E23" s="45">
        <f t="shared" si="25"/>
        <v>800.12051999999994</v>
      </c>
      <c r="F23" s="57" t="str">
        <f t="shared" si="4"/>
        <v>св.200</v>
      </c>
      <c r="G23" s="84">
        <v>235.49127999999999</v>
      </c>
      <c r="H23" s="58">
        <v>783.77157999999997</v>
      </c>
      <c r="I23" s="57" t="str">
        <f t="shared" si="5"/>
        <v>св.200</v>
      </c>
      <c r="J23" s="84">
        <v>7.2679799999999997</v>
      </c>
      <c r="K23" s="58">
        <v>8.5949799999999996</v>
      </c>
      <c r="L23" s="57">
        <f t="shared" si="6"/>
        <v>1.1825816801917453</v>
      </c>
      <c r="M23" s="84">
        <v>11.5472</v>
      </c>
      <c r="N23" s="58">
        <v>1.1357599999999999</v>
      </c>
      <c r="O23" s="57">
        <f t="shared" si="7"/>
        <v>9.8358043508382967E-2</v>
      </c>
      <c r="P23" s="84">
        <v>5.5190000000000001</v>
      </c>
      <c r="Q23" s="58">
        <v>5.5190000000000001</v>
      </c>
      <c r="R23" s="57">
        <f t="shared" si="19"/>
        <v>1</v>
      </c>
      <c r="S23" s="62"/>
      <c r="T23" s="58"/>
      <c r="U23" s="57" t="str">
        <f t="shared" si="8"/>
        <v xml:space="preserve"> </v>
      </c>
      <c r="V23" s="44"/>
      <c r="W23" s="48"/>
      <c r="X23" s="57" t="str">
        <f t="shared" si="9"/>
        <v xml:space="preserve"> </v>
      </c>
      <c r="Y23" s="62"/>
      <c r="Z23" s="58">
        <v>0</v>
      </c>
      <c r="AA23" s="57" t="str">
        <f t="shared" si="10"/>
        <v xml:space="preserve"> </v>
      </c>
      <c r="AB23" s="84">
        <v>15.4092</v>
      </c>
      <c r="AC23" s="58">
        <v>1.0992</v>
      </c>
      <c r="AD23" s="59">
        <f t="shared" si="16"/>
        <v>7.1334008254808817E-2</v>
      </c>
      <c r="AE23" s="84">
        <v>14.666729999999999</v>
      </c>
      <c r="AF23" s="58">
        <v>0.35672999999999999</v>
      </c>
      <c r="AG23" s="59">
        <f t="shared" si="22"/>
        <v>2.4322394971476261E-2</v>
      </c>
      <c r="AH23" s="84">
        <v>0</v>
      </c>
      <c r="AI23" s="58">
        <v>0</v>
      </c>
      <c r="AJ23" s="59" t="str">
        <f t="shared" si="11"/>
        <v xml:space="preserve"> </v>
      </c>
      <c r="AK23" s="84">
        <v>8.4599999999999995E-2</v>
      </c>
      <c r="AL23" s="58">
        <v>8.4599999999999995E-2</v>
      </c>
      <c r="AM23" s="59">
        <f t="shared" si="17"/>
        <v>1</v>
      </c>
      <c r="AN23" s="84">
        <v>8.8800000000000004E-2</v>
      </c>
      <c r="AO23" s="58">
        <v>8.8800000000000004E-2</v>
      </c>
      <c r="AP23" s="59">
        <f t="shared" si="18"/>
        <v>1</v>
      </c>
      <c r="AQ23" s="47">
        <f t="shared" si="26"/>
        <v>0.56907000000000085</v>
      </c>
      <c r="AR23" s="49">
        <f t="shared" si="23"/>
        <v>0.56906999999999996</v>
      </c>
      <c r="AS23" s="59">
        <f t="shared" si="14"/>
        <v>0.99999999999999845</v>
      </c>
    </row>
    <row r="24" spans="1:46" s="19" customFormat="1" ht="15.75" x14ac:dyDescent="0.25">
      <c r="A24" s="82"/>
      <c r="B24" s="82">
        <v>11</v>
      </c>
      <c r="C24" s="83" t="s">
        <v>12</v>
      </c>
      <c r="D24" s="44">
        <f t="shared" si="15"/>
        <v>398.79842999999994</v>
      </c>
      <c r="E24" s="45">
        <f t="shared" si="25"/>
        <v>407.07731999999999</v>
      </c>
      <c r="F24" s="57">
        <f t="shared" si="4"/>
        <v>1.0207595852370834</v>
      </c>
      <c r="G24" s="84">
        <v>132.93823999999998</v>
      </c>
      <c r="H24" s="58">
        <v>97.679839999999999</v>
      </c>
      <c r="I24" s="57">
        <f t="shared" si="5"/>
        <v>0.7347760885054595</v>
      </c>
      <c r="J24" s="84">
        <v>226.68285</v>
      </c>
      <c r="K24" s="58">
        <v>278.38243999999997</v>
      </c>
      <c r="L24" s="57">
        <f t="shared" si="6"/>
        <v>1.2280701429331773</v>
      </c>
      <c r="M24" s="84">
        <v>0</v>
      </c>
      <c r="N24" s="58">
        <v>0</v>
      </c>
      <c r="O24" s="57" t="str">
        <f t="shared" si="7"/>
        <v xml:space="preserve"> </v>
      </c>
      <c r="P24" s="84">
        <v>38.248860000000001</v>
      </c>
      <c r="Q24" s="58">
        <v>30.02786</v>
      </c>
      <c r="R24" s="57">
        <f t="shared" si="19"/>
        <v>0.78506548953354427</v>
      </c>
      <c r="S24" s="62"/>
      <c r="T24" s="58"/>
      <c r="U24" s="57" t="str">
        <f>IF(T24=0," ",IF(T24/S24*100&gt;200,"св.200",T24/S24))</f>
        <v xml:space="preserve"> </v>
      </c>
      <c r="V24" s="44"/>
      <c r="W24" s="48"/>
      <c r="X24" s="57" t="str">
        <f t="shared" si="9"/>
        <v xml:space="preserve"> </v>
      </c>
      <c r="Y24" s="62"/>
      <c r="Z24" s="58">
        <v>0</v>
      </c>
      <c r="AA24" s="57" t="str">
        <f t="shared" si="10"/>
        <v xml:space="preserve"> </v>
      </c>
      <c r="AB24" s="84">
        <v>0.92847999999999997</v>
      </c>
      <c r="AC24" s="58">
        <v>0.98717999999999995</v>
      </c>
      <c r="AD24" s="59">
        <f t="shared" si="16"/>
        <v>1.0632216095123213</v>
      </c>
      <c r="AE24" s="84">
        <v>0</v>
      </c>
      <c r="AF24" s="58">
        <v>0</v>
      </c>
      <c r="AG24" s="59" t="str">
        <f t="shared" si="22"/>
        <v xml:space="preserve"> </v>
      </c>
      <c r="AH24" s="84">
        <v>0</v>
      </c>
      <c r="AI24" s="58">
        <v>0</v>
      </c>
      <c r="AJ24" s="59" t="str">
        <f t="shared" si="11"/>
        <v xml:space="preserve"> </v>
      </c>
      <c r="AK24" s="84">
        <v>0</v>
      </c>
      <c r="AL24" s="58">
        <v>0</v>
      </c>
      <c r="AM24" s="59" t="str">
        <f t="shared" si="17"/>
        <v xml:space="preserve"> </v>
      </c>
      <c r="AN24" s="84">
        <v>0</v>
      </c>
      <c r="AO24" s="58">
        <v>0</v>
      </c>
      <c r="AP24" s="59" t="str">
        <f t="shared" si="18"/>
        <v xml:space="preserve"> </v>
      </c>
      <c r="AQ24" s="47">
        <f t="shared" si="26"/>
        <v>0.92847999999999997</v>
      </c>
      <c r="AR24" s="49">
        <f t="shared" si="23"/>
        <v>0.98717999999999995</v>
      </c>
      <c r="AS24" s="59">
        <f t="shared" si="14"/>
        <v>1.0632216095123213</v>
      </c>
    </row>
    <row r="25" spans="1:46" s="19" customFormat="1" ht="15.75" x14ac:dyDescent="0.25">
      <c r="A25" s="82"/>
      <c r="B25" s="82">
        <v>12</v>
      </c>
      <c r="C25" s="83" t="s">
        <v>13</v>
      </c>
      <c r="D25" s="44">
        <f t="shared" si="15"/>
        <v>426.67910000000006</v>
      </c>
      <c r="E25" s="45">
        <f t="shared" si="25"/>
        <v>221.01535000000001</v>
      </c>
      <c r="F25" s="57">
        <f t="shared" si="4"/>
        <v>0.51798963202087933</v>
      </c>
      <c r="G25" s="84">
        <v>365.38034000000005</v>
      </c>
      <c r="H25" s="58">
        <v>174.11356000000001</v>
      </c>
      <c r="I25" s="57">
        <f t="shared" si="5"/>
        <v>0.47652689797157666</v>
      </c>
      <c r="J25" s="84">
        <v>56.058480000000003</v>
      </c>
      <c r="K25" s="58">
        <v>41.621690000000001</v>
      </c>
      <c r="L25" s="57">
        <f t="shared" si="6"/>
        <v>0.74246911439625185</v>
      </c>
      <c r="M25" s="84">
        <v>0</v>
      </c>
      <c r="N25" s="58">
        <v>0</v>
      </c>
      <c r="O25" s="57" t="str">
        <f t="shared" si="7"/>
        <v xml:space="preserve"> </v>
      </c>
      <c r="P25" s="84">
        <v>4.8</v>
      </c>
      <c r="Q25" s="58">
        <v>4.8</v>
      </c>
      <c r="R25" s="57">
        <f t="shared" si="19"/>
        <v>1</v>
      </c>
      <c r="S25" s="62"/>
      <c r="T25" s="58"/>
      <c r="U25" s="57" t="str">
        <f t="shared" si="8"/>
        <v xml:space="preserve"> </v>
      </c>
      <c r="V25" s="44"/>
      <c r="W25" s="48"/>
      <c r="X25" s="57" t="str">
        <f t="shared" si="9"/>
        <v xml:space="preserve"> </v>
      </c>
      <c r="Y25" s="62"/>
      <c r="Z25" s="58">
        <v>0</v>
      </c>
      <c r="AA25" s="57" t="str">
        <f t="shared" si="10"/>
        <v xml:space="preserve"> </v>
      </c>
      <c r="AB25" s="84">
        <v>0.44027999999999995</v>
      </c>
      <c r="AC25" s="58">
        <v>0.48010000000000003</v>
      </c>
      <c r="AD25" s="59">
        <f t="shared" si="16"/>
        <v>1.0904424457163624</v>
      </c>
      <c r="AE25" s="84">
        <v>0</v>
      </c>
      <c r="AF25" s="58">
        <v>0</v>
      </c>
      <c r="AG25" s="59" t="str">
        <f t="shared" si="22"/>
        <v xml:space="preserve"> </v>
      </c>
      <c r="AH25" s="84">
        <v>0</v>
      </c>
      <c r="AI25" s="58">
        <v>0</v>
      </c>
      <c r="AJ25" s="59" t="str">
        <f t="shared" si="11"/>
        <v xml:space="preserve"> </v>
      </c>
      <c r="AK25" s="84">
        <v>7.2010000000000005E-2</v>
      </c>
      <c r="AL25" s="58">
        <v>7.2010000000000005E-2</v>
      </c>
      <c r="AM25" s="59">
        <f t="shared" si="17"/>
        <v>1</v>
      </c>
      <c r="AN25" s="84">
        <v>0.15</v>
      </c>
      <c r="AO25" s="58">
        <v>0.15</v>
      </c>
      <c r="AP25" s="59">
        <f t="shared" si="18"/>
        <v>1</v>
      </c>
      <c r="AQ25" s="47">
        <f t="shared" si="26"/>
        <v>0.21826999999999994</v>
      </c>
      <c r="AR25" s="49">
        <f t="shared" si="23"/>
        <v>0.25809000000000004</v>
      </c>
      <c r="AS25" s="59">
        <f t="shared" si="14"/>
        <v>1.1824345993494301</v>
      </c>
    </row>
    <row r="26" spans="1:46" s="19" customFormat="1" ht="15.75" x14ac:dyDescent="0.25">
      <c r="A26" s="82"/>
      <c r="B26" s="82">
        <v>13</v>
      </c>
      <c r="C26" s="83" t="s">
        <v>177</v>
      </c>
      <c r="D26" s="44">
        <f>G26+J26+M26+P26+S26+V26+Y26+AB26</f>
        <v>1226.3042400000004</v>
      </c>
      <c r="E26" s="45">
        <f>(H26+K26+N26+Q26+T26+W26+Z26+AC26)</f>
        <v>1098.17722</v>
      </c>
      <c r="F26" s="57">
        <f t="shared" si="4"/>
        <v>0.89551775503932018</v>
      </c>
      <c r="G26" s="84">
        <v>513.44402000000002</v>
      </c>
      <c r="H26" s="58">
        <v>515.34023999999999</v>
      </c>
      <c r="I26" s="57">
        <f t="shared" si="5"/>
        <v>1.00369313873789</v>
      </c>
      <c r="J26" s="84">
        <v>643.94692000000009</v>
      </c>
      <c r="K26" s="58">
        <v>569.65350999999998</v>
      </c>
      <c r="L26" s="57">
        <f t="shared" si="6"/>
        <v>0.88462805288361335</v>
      </c>
      <c r="M26" s="84">
        <v>0</v>
      </c>
      <c r="N26" s="58">
        <v>1.0752000000000002</v>
      </c>
      <c r="O26" s="57" t="str">
        <f t="shared" si="7"/>
        <v xml:space="preserve"> </v>
      </c>
      <c r="P26" s="84">
        <v>27.406569999999999</v>
      </c>
      <c r="Q26" s="58">
        <v>9.2215199999999999</v>
      </c>
      <c r="R26" s="57">
        <f>IF(Q26=0," ",IF(Q26/P26*100&gt;200,"св.200",Q26/P26))</f>
        <v>0.33647114542242973</v>
      </c>
      <c r="S26" s="62"/>
      <c r="T26" s="58"/>
      <c r="U26" s="57" t="str">
        <f t="shared" si="8"/>
        <v xml:space="preserve"> </v>
      </c>
      <c r="V26" s="44"/>
      <c r="W26" s="48"/>
      <c r="X26" s="57" t="str">
        <f t="shared" si="9"/>
        <v xml:space="preserve"> </v>
      </c>
      <c r="Y26" s="62"/>
      <c r="Z26" s="58">
        <v>0</v>
      </c>
      <c r="AA26" s="57" t="str">
        <f t="shared" si="10"/>
        <v xml:space="preserve"> </v>
      </c>
      <c r="AB26" s="84">
        <v>41.506730000000005</v>
      </c>
      <c r="AC26" s="58">
        <v>2.8867500000000001</v>
      </c>
      <c r="AD26" s="59">
        <f t="shared" si="16"/>
        <v>6.9548962300812422E-2</v>
      </c>
      <c r="AE26" s="84">
        <v>0</v>
      </c>
      <c r="AF26" s="58">
        <v>0</v>
      </c>
      <c r="AG26" s="59" t="str">
        <f t="shared" si="22"/>
        <v xml:space="preserve"> </v>
      </c>
      <c r="AH26" s="84">
        <v>18.739570000000001</v>
      </c>
      <c r="AI26" s="58">
        <v>5.6999999999999998E-4</v>
      </c>
      <c r="AJ26" s="59">
        <f>IF(AI26=0," ",IF(AI26/AH26*100&gt;200,"св.200",AI26/AH26))</f>
        <v>3.0416919918653414E-5</v>
      </c>
      <c r="AK26" s="84">
        <v>21.577999999999999</v>
      </c>
      <c r="AL26" s="58">
        <v>1.35E-2</v>
      </c>
      <c r="AM26" s="59">
        <f t="shared" si="17"/>
        <v>6.2563722309759938E-4</v>
      </c>
      <c r="AN26" s="84">
        <v>1.18916</v>
      </c>
      <c r="AO26" s="58">
        <v>1.1717299999999999</v>
      </c>
      <c r="AP26" s="59">
        <f t="shared" si="18"/>
        <v>0.98534259477278074</v>
      </c>
      <c r="AQ26" s="47">
        <f t="shared" si="26"/>
        <v>4.6629367034256575E-15</v>
      </c>
      <c r="AR26" s="49">
        <f t="shared" si="23"/>
        <v>1.70095</v>
      </c>
      <c r="AS26" s="59" t="str">
        <f t="shared" si="14"/>
        <v>св.200</v>
      </c>
    </row>
    <row r="27" spans="1:46" s="19" customFormat="1" ht="15.75" x14ac:dyDescent="0.25">
      <c r="A27" s="82"/>
      <c r="B27" s="82">
        <v>14</v>
      </c>
      <c r="C27" s="83" t="s">
        <v>14</v>
      </c>
      <c r="D27" s="44">
        <f t="shared" si="15"/>
        <v>366.52181999999999</v>
      </c>
      <c r="E27" s="45">
        <f t="shared" si="25"/>
        <v>637.52273000000002</v>
      </c>
      <c r="F27" s="57">
        <f t="shared" si="4"/>
        <v>1.7393854750584836</v>
      </c>
      <c r="G27" s="84">
        <v>139.06035</v>
      </c>
      <c r="H27" s="58">
        <v>377.02709999999996</v>
      </c>
      <c r="I27" s="57" t="str">
        <f t="shared" si="5"/>
        <v>св.200</v>
      </c>
      <c r="J27" s="84">
        <v>215.34226000000001</v>
      </c>
      <c r="K27" s="58">
        <v>245.80691000000002</v>
      </c>
      <c r="L27" s="57">
        <f t="shared" si="6"/>
        <v>1.1414708380974548</v>
      </c>
      <c r="M27" s="84">
        <v>0</v>
      </c>
      <c r="N27" s="58">
        <v>0</v>
      </c>
      <c r="O27" s="57" t="str">
        <f t="shared" si="7"/>
        <v xml:space="preserve"> </v>
      </c>
      <c r="P27" s="84">
        <v>11.794799999999999</v>
      </c>
      <c r="Q27" s="58">
        <v>14.6548</v>
      </c>
      <c r="R27" s="57">
        <f>IF(Q27=0," ",IF(Q27/P27*100&gt;200,"св.200",Q27/P27))</f>
        <v>1.2424797368331808</v>
      </c>
      <c r="S27" s="62"/>
      <c r="T27" s="58"/>
      <c r="U27" s="57" t="str">
        <f t="shared" si="8"/>
        <v xml:space="preserve"> </v>
      </c>
      <c r="V27" s="44"/>
      <c r="W27" s="48"/>
      <c r="X27" s="57" t="str">
        <f t="shared" si="9"/>
        <v xml:space="preserve"> </v>
      </c>
      <c r="Y27" s="62"/>
      <c r="Z27" s="58">
        <v>0</v>
      </c>
      <c r="AA27" s="57" t="str">
        <f t="shared" si="10"/>
        <v xml:space="preserve"> </v>
      </c>
      <c r="AB27" s="84">
        <v>0.32441000000000003</v>
      </c>
      <c r="AC27" s="58">
        <v>3.3919999999999999E-2</v>
      </c>
      <c r="AD27" s="59">
        <f t="shared" si="16"/>
        <v>0.10455904565210689</v>
      </c>
      <c r="AE27" s="84">
        <v>4.7E-2</v>
      </c>
      <c r="AF27" s="58">
        <v>0</v>
      </c>
      <c r="AG27" s="59">
        <f t="shared" si="22"/>
        <v>0</v>
      </c>
      <c r="AH27" s="84">
        <v>0</v>
      </c>
      <c r="AI27" s="58">
        <v>0</v>
      </c>
      <c r="AJ27" s="59" t="str">
        <f t="shared" si="11"/>
        <v xml:space="preserve"> </v>
      </c>
      <c r="AK27" s="84">
        <v>5.0000000000000001E-3</v>
      </c>
      <c r="AL27" s="58">
        <v>5.0000000000000001E-3</v>
      </c>
      <c r="AM27" s="59">
        <f t="shared" si="17"/>
        <v>1</v>
      </c>
      <c r="AN27" s="84">
        <v>3.9700000000000004E-3</v>
      </c>
      <c r="AO27" s="58">
        <v>3.9700000000000004E-3</v>
      </c>
      <c r="AP27" s="59">
        <f t="shared" si="18"/>
        <v>1</v>
      </c>
      <c r="AQ27" s="47">
        <f t="shared" si="26"/>
        <v>0.26844000000000007</v>
      </c>
      <c r="AR27" s="49">
        <f t="shared" si="23"/>
        <v>2.4949999999999996E-2</v>
      </c>
      <c r="AS27" s="59">
        <f t="shared" si="14"/>
        <v>9.2944419609596152E-2</v>
      </c>
    </row>
    <row r="28" spans="1:46" s="19" customFormat="1" ht="15.75" x14ac:dyDescent="0.25">
      <c r="A28" s="82"/>
      <c r="B28" s="82">
        <v>15</v>
      </c>
      <c r="C28" s="83" t="s">
        <v>153</v>
      </c>
      <c r="D28" s="44">
        <f t="shared" si="15"/>
        <v>4640.0789699999996</v>
      </c>
      <c r="E28" s="45">
        <f t="shared" si="25"/>
        <v>5658.6812</v>
      </c>
      <c r="F28" s="57">
        <f t="shared" si="4"/>
        <v>1.2195226065301212</v>
      </c>
      <c r="G28" s="84">
        <v>4194.1666999999998</v>
      </c>
      <c r="H28" s="58">
        <v>5104.0420899999999</v>
      </c>
      <c r="I28" s="57">
        <f t="shared" si="5"/>
        <v>1.2169382990904964</v>
      </c>
      <c r="J28" s="84">
        <v>422.55527000000001</v>
      </c>
      <c r="K28" s="58">
        <v>510.16410999999999</v>
      </c>
      <c r="L28" s="57">
        <f t="shared" si="6"/>
        <v>1.2073310788432481</v>
      </c>
      <c r="M28" s="84">
        <v>0</v>
      </c>
      <c r="N28" s="58">
        <v>0</v>
      </c>
      <c r="O28" s="57" t="str">
        <f t="shared" si="7"/>
        <v xml:space="preserve"> </v>
      </c>
      <c r="P28" s="84">
        <v>23.356999999999999</v>
      </c>
      <c r="Q28" s="58">
        <v>44.475000000000001</v>
      </c>
      <c r="R28" s="57">
        <f>IF(Q28=0," ",IF(Q28/P28*100&gt;200,"св.200",Q28/P28))</f>
        <v>1.9041400864837095</v>
      </c>
      <c r="S28" s="62"/>
      <c r="T28" s="58"/>
      <c r="U28" s="57" t="str">
        <f t="shared" si="8"/>
        <v xml:space="preserve"> </v>
      </c>
      <c r="V28" s="44"/>
      <c r="W28" s="48"/>
      <c r="X28" s="57" t="str">
        <f t="shared" si="9"/>
        <v xml:space="preserve"> </v>
      </c>
      <c r="Y28" s="62"/>
      <c r="Z28" s="58">
        <v>0</v>
      </c>
      <c r="AA28" s="57" t="str">
        <f t="shared" si="10"/>
        <v xml:space="preserve"> </v>
      </c>
      <c r="AB28" s="84">
        <v>0</v>
      </c>
      <c r="AC28" s="58">
        <v>0</v>
      </c>
      <c r="AD28" s="59" t="str">
        <f t="shared" si="16"/>
        <v xml:space="preserve"> </v>
      </c>
      <c r="AE28" s="84">
        <v>0</v>
      </c>
      <c r="AF28" s="58">
        <v>0</v>
      </c>
      <c r="AG28" s="59" t="str">
        <f t="shared" si="22"/>
        <v xml:space="preserve"> </v>
      </c>
      <c r="AH28" s="84">
        <v>0</v>
      </c>
      <c r="AI28" s="58">
        <v>0</v>
      </c>
      <c r="AJ28" s="59" t="str">
        <f t="shared" si="11"/>
        <v xml:space="preserve"> </v>
      </c>
      <c r="AK28" s="84">
        <v>0</v>
      </c>
      <c r="AL28" s="58">
        <v>0</v>
      </c>
      <c r="AM28" s="59" t="str">
        <f t="shared" si="17"/>
        <v xml:space="preserve"> </v>
      </c>
      <c r="AN28" s="84">
        <v>0</v>
      </c>
      <c r="AO28" s="58">
        <v>0</v>
      </c>
      <c r="AP28" s="59" t="str">
        <f t="shared" si="18"/>
        <v xml:space="preserve"> </v>
      </c>
      <c r="AQ28" s="47">
        <f t="shared" si="26"/>
        <v>0</v>
      </c>
      <c r="AR28" s="49">
        <f t="shared" si="23"/>
        <v>0</v>
      </c>
      <c r="AS28" s="59" t="str">
        <f t="shared" si="14"/>
        <v xml:space="preserve"> </v>
      </c>
    </row>
    <row r="29" spans="1:46" s="19" customFormat="1" ht="15.75" x14ac:dyDescent="0.25">
      <c r="A29" s="82"/>
      <c r="B29" s="82">
        <v>16</v>
      </c>
      <c r="C29" s="83" t="s">
        <v>15</v>
      </c>
      <c r="D29" s="44">
        <f t="shared" si="15"/>
        <v>384.47991000000002</v>
      </c>
      <c r="E29" s="45">
        <f t="shared" si="25"/>
        <v>578.23332000000005</v>
      </c>
      <c r="F29" s="57">
        <f t="shared" si="4"/>
        <v>1.5039363695231827</v>
      </c>
      <c r="G29" s="84">
        <v>237.21361999999999</v>
      </c>
      <c r="H29" s="58">
        <v>400.2552</v>
      </c>
      <c r="I29" s="57">
        <f t="shared" si="5"/>
        <v>1.6873196404152511</v>
      </c>
      <c r="J29" s="84">
        <v>119.85872000000001</v>
      </c>
      <c r="K29" s="58">
        <v>124.34219</v>
      </c>
      <c r="L29" s="57">
        <f t="shared" si="6"/>
        <v>1.0374062896717069</v>
      </c>
      <c r="M29" s="84">
        <v>0.1449</v>
      </c>
      <c r="N29" s="58">
        <v>0.1449</v>
      </c>
      <c r="O29" s="57">
        <f t="shared" ref="O29:O32" si="28">IF(N29=0," ",IF(N29/M29*100&gt;200,"св.200",N29/M29))</f>
        <v>1</v>
      </c>
      <c r="P29" s="84">
        <v>7.5</v>
      </c>
      <c r="Q29" s="58">
        <v>24.198400000000003</v>
      </c>
      <c r="R29" s="57" t="str">
        <f t="shared" ref="R29:R32" si="29">IF(Q29=0," ",IF(Q29/P29*100&gt;200,"св.200",Q29/P29))</f>
        <v>св.200</v>
      </c>
      <c r="S29" s="62"/>
      <c r="T29" s="58"/>
      <c r="U29" s="57" t="str">
        <f t="shared" si="8"/>
        <v xml:space="preserve"> </v>
      </c>
      <c r="V29" s="44"/>
      <c r="W29" s="48"/>
      <c r="X29" s="57" t="str">
        <f t="shared" si="9"/>
        <v xml:space="preserve"> </v>
      </c>
      <c r="Y29" s="62"/>
      <c r="Z29" s="58">
        <v>0</v>
      </c>
      <c r="AA29" s="57" t="str">
        <f t="shared" si="10"/>
        <v xml:space="preserve"> </v>
      </c>
      <c r="AB29" s="84">
        <v>19.76267</v>
      </c>
      <c r="AC29" s="58">
        <v>29.292630000000003</v>
      </c>
      <c r="AD29" s="59">
        <f t="shared" si="16"/>
        <v>1.4822202667959341</v>
      </c>
      <c r="AE29" s="84">
        <v>0</v>
      </c>
      <c r="AF29" s="58">
        <v>0</v>
      </c>
      <c r="AG29" s="59" t="str">
        <f>IF(AF29=0," ",IF(AF29/AE29*100&gt;200,"св.200",AF29/AE29))</f>
        <v xml:space="preserve"> </v>
      </c>
      <c r="AH29" s="84">
        <v>0.15930000000000002</v>
      </c>
      <c r="AI29" s="58">
        <v>0</v>
      </c>
      <c r="AJ29" s="59">
        <f t="shared" si="11"/>
        <v>0</v>
      </c>
      <c r="AK29" s="84">
        <v>7.76</v>
      </c>
      <c r="AL29" s="58">
        <v>7.76</v>
      </c>
      <c r="AM29" s="59">
        <f t="shared" si="17"/>
        <v>1</v>
      </c>
      <c r="AN29" s="84">
        <v>2.1115699999999999</v>
      </c>
      <c r="AO29" s="58">
        <v>2.1115699999999999</v>
      </c>
      <c r="AP29" s="59">
        <f t="shared" ref="AP29:AP33" si="30">IF(AO29=0," ",IF(AO29/AN29*100&gt;200,"св.200",AO29/AN29))</f>
        <v>1</v>
      </c>
      <c r="AQ29" s="47">
        <f t="shared" si="26"/>
        <v>9.731799999999998</v>
      </c>
      <c r="AR29" s="49">
        <f t="shared" si="23"/>
        <v>19.421060000000004</v>
      </c>
      <c r="AS29" s="59">
        <f t="shared" si="14"/>
        <v>1.9956287634353365</v>
      </c>
    </row>
    <row r="30" spans="1:46" s="19" customFormat="1" ht="15.75" x14ac:dyDescent="0.25">
      <c r="A30" s="82"/>
      <c r="B30" s="82">
        <v>17</v>
      </c>
      <c r="C30" s="83" t="s">
        <v>172</v>
      </c>
      <c r="D30" s="44">
        <f>G30+J30+M30+P30+S30+V30+Y30+AB30</f>
        <v>1773.64806</v>
      </c>
      <c r="E30" s="45">
        <f>(H30+K30+N30+Q30+T30+W30+Z30+AC30)</f>
        <v>1935.7166399999999</v>
      </c>
      <c r="F30" s="57">
        <f t="shared" si="4"/>
        <v>1.0913758392406214</v>
      </c>
      <c r="G30" s="84">
        <v>1259.6581100000001</v>
      </c>
      <c r="H30" s="58">
        <v>1423.6823700000002</v>
      </c>
      <c r="I30" s="57">
        <f t="shared" si="5"/>
        <v>1.1302133163735992</v>
      </c>
      <c r="J30" s="84">
        <v>281.21123999999998</v>
      </c>
      <c r="K30" s="58">
        <v>226.03399999999999</v>
      </c>
      <c r="L30" s="57">
        <f t="shared" si="6"/>
        <v>0.80378721704011546</v>
      </c>
      <c r="M30" s="84">
        <v>29.112599999999997</v>
      </c>
      <c r="N30" s="58">
        <v>29.112599999999997</v>
      </c>
      <c r="O30" s="57">
        <f t="shared" si="28"/>
        <v>1</v>
      </c>
      <c r="P30" s="84">
        <v>46.755360000000003</v>
      </c>
      <c r="Q30" s="58">
        <v>73.419389999999993</v>
      </c>
      <c r="R30" s="57">
        <f t="shared" si="29"/>
        <v>1.5702881979734513</v>
      </c>
      <c r="S30" s="62"/>
      <c r="T30" s="58"/>
      <c r="U30" s="57" t="str">
        <f t="shared" si="8"/>
        <v xml:space="preserve"> </v>
      </c>
      <c r="V30" s="44"/>
      <c r="W30" s="48"/>
      <c r="X30" s="57" t="str">
        <f t="shared" si="9"/>
        <v xml:space="preserve"> </v>
      </c>
      <c r="Y30" s="62"/>
      <c r="Z30" s="58">
        <v>32.145999999999766</v>
      </c>
      <c r="AA30" s="57" t="str">
        <f t="shared" si="10"/>
        <v xml:space="preserve"> </v>
      </c>
      <c r="AB30" s="84">
        <v>156.91075000000001</v>
      </c>
      <c r="AC30" s="58">
        <v>151.32228000000001</v>
      </c>
      <c r="AD30" s="59">
        <f t="shared" si="16"/>
        <v>0.96438440323559727</v>
      </c>
      <c r="AE30" s="84">
        <v>150.29456999999999</v>
      </c>
      <c r="AF30" s="58">
        <v>150.29456999999999</v>
      </c>
      <c r="AG30" s="59">
        <f t="shared" si="22"/>
        <v>1</v>
      </c>
      <c r="AH30" s="84">
        <v>2.35114</v>
      </c>
      <c r="AI30" s="58">
        <v>0.66422999999999999</v>
      </c>
      <c r="AJ30" s="59">
        <f t="shared" si="11"/>
        <v>0.28251401447808294</v>
      </c>
      <c r="AK30" s="84">
        <v>0.1225</v>
      </c>
      <c r="AL30" s="58">
        <v>0.1225</v>
      </c>
      <c r="AM30" s="59">
        <f t="shared" si="17"/>
        <v>1</v>
      </c>
      <c r="AN30" s="84">
        <v>0</v>
      </c>
      <c r="AO30" s="58">
        <v>0</v>
      </c>
      <c r="AP30" s="59" t="str">
        <f t="shared" si="30"/>
        <v xml:space="preserve"> </v>
      </c>
      <c r="AQ30" s="47">
        <f t="shared" si="26"/>
        <v>4.1425400000000145</v>
      </c>
      <c r="AR30" s="49">
        <f t="shared" si="23"/>
        <v>0.24098000000001324</v>
      </c>
      <c r="AS30" s="59">
        <f t="shared" si="14"/>
        <v>5.817203937681046E-2</v>
      </c>
    </row>
    <row r="31" spans="1:46" s="19" customFormat="1" ht="15.75" x14ac:dyDescent="0.25">
      <c r="A31" s="82"/>
      <c r="B31" s="82">
        <v>18</v>
      </c>
      <c r="C31" s="83" t="s">
        <v>176</v>
      </c>
      <c r="D31" s="44">
        <f>G31+J31+M31+P31+S31+V31+Y31+AB31</f>
        <v>4181.4574300000004</v>
      </c>
      <c r="E31" s="45">
        <f>(H31+K31+N31+Q31+T31+W31+Z31+AC31)</f>
        <v>3711.9935500000001</v>
      </c>
      <c r="F31" s="57">
        <f t="shared" si="4"/>
        <v>0.88772721285362932</v>
      </c>
      <c r="G31" s="84">
        <v>2609.78739</v>
      </c>
      <c r="H31" s="58">
        <v>2341.6593700000003</v>
      </c>
      <c r="I31" s="57">
        <f t="shared" si="5"/>
        <v>0.89726058872558212</v>
      </c>
      <c r="J31" s="84">
        <v>1402.0146199999999</v>
      </c>
      <c r="K31" s="58">
        <v>944.04129</v>
      </c>
      <c r="L31" s="57">
        <f t="shared" si="6"/>
        <v>0.67334625226661338</v>
      </c>
      <c r="M31" s="84">
        <v>1.0415999999999999</v>
      </c>
      <c r="N31" s="58">
        <v>2.1973000000000003</v>
      </c>
      <c r="O31" s="57" t="str">
        <f t="shared" si="28"/>
        <v>св.200</v>
      </c>
      <c r="P31" s="84">
        <v>137.5307</v>
      </c>
      <c r="Q31" s="58">
        <v>330.54740999999996</v>
      </c>
      <c r="R31" s="57" t="str">
        <f t="shared" si="29"/>
        <v>св.200</v>
      </c>
      <c r="S31" s="62"/>
      <c r="T31" s="58"/>
      <c r="U31" s="57" t="str">
        <f t="shared" si="8"/>
        <v xml:space="preserve"> </v>
      </c>
      <c r="V31" s="44"/>
      <c r="W31" s="48"/>
      <c r="X31" s="57" t="str">
        <f t="shared" si="9"/>
        <v xml:space="preserve"> </v>
      </c>
      <c r="Y31" s="62"/>
      <c r="Z31" s="58">
        <v>62.303999999999533</v>
      </c>
      <c r="AA31" s="57" t="str">
        <f t="shared" si="10"/>
        <v xml:space="preserve"> </v>
      </c>
      <c r="AB31" s="84">
        <v>31.083119999999997</v>
      </c>
      <c r="AC31" s="58">
        <v>31.24418</v>
      </c>
      <c r="AD31" s="59">
        <f t="shared" si="16"/>
        <v>1.0051815905224444</v>
      </c>
      <c r="AE31" s="84">
        <v>0</v>
      </c>
      <c r="AF31" s="58">
        <v>0</v>
      </c>
      <c r="AG31" s="59" t="str">
        <f t="shared" si="22"/>
        <v xml:space="preserve"> </v>
      </c>
      <c r="AH31" s="84">
        <v>3.153</v>
      </c>
      <c r="AI31" s="58">
        <v>3.153</v>
      </c>
      <c r="AJ31" s="59">
        <f t="shared" si="11"/>
        <v>1</v>
      </c>
      <c r="AK31" s="84">
        <v>27.436</v>
      </c>
      <c r="AL31" s="58">
        <v>27.436</v>
      </c>
      <c r="AM31" s="59">
        <f t="shared" si="17"/>
        <v>1</v>
      </c>
      <c r="AN31" s="84">
        <v>0.49412</v>
      </c>
      <c r="AO31" s="58">
        <v>0.49412</v>
      </c>
      <c r="AP31" s="59">
        <f t="shared" si="30"/>
        <v>1</v>
      </c>
      <c r="AQ31" s="47">
        <v>0</v>
      </c>
      <c r="AR31" s="49">
        <f>AC31-AF31-AI31-AL31-AO31</f>
        <v>0.16106000000000142</v>
      </c>
      <c r="AS31" s="59" t="str">
        <f>IF(AQ31=0," ",IF(AR31/AQ31*100&gt;200,"св.200",AR31/AQ31))</f>
        <v xml:space="preserve"> </v>
      </c>
      <c r="AT31" s="87"/>
    </row>
    <row r="32" spans="1:46" s="19" customFormat="1" ht="15.75" x14ac:dyDescent="0.25">
      <c r="A32" s="82"/>
      <c r="B32" s="82">
        <v>19</v>
      </c>
      <c r="C32" s="83" t="s">
        <v>16</v>
      </c>
      <c r="D32" s="44">
        <f>G32+J32+M32+P32+S32+V32+Y32+AB32</f>
        <v>2416.5984900000003</v>
      </c>
      <c r="E32" s="45">
        <f>(H32+K32+N32+Q32+T32+W32+Z32+AC32)</f>
        <v>2152.0433800000001</v>
      </c>
      <c r="F32" s="57">
        <f t="shared" si="4"/>
        <v>0.89052583162046084</v>
      </c>
      <c r="G32" s="84">
        <v>2105.89311</v>
      </c>
      <c r="H32" s="58">
        <v>1975.3951999999999</v>
      </c>
      <c r="I32" s="57">
        <f t="shared" si="5"/>
        <v>0.93803203525367906</v>
      </c>
      <c r="J32" s="84">
        <v>192.06714000000002</v>
      </c>
      <c r="K32" s="58">
        <v>128.26069000000001</v>
      </c>
      <c r="L32" s="57">
        <f t="shared" si="6"/>
        <v>0.66779090894985993</v>
      </c>
      <c r="M32" s="84">
        <v>10.7849</v>
      </c>
      <c r="N32" s="58">
        <v>10.7849</v>
      </c>
      <c r="O32" s="57">
        <f t="shared" si="28"/>
        <v>1</v>
      </c>
      <c r="P32" s="84">
        <v>54.319000000000003</v>
      </c>
      <c r="Q32" s="58">
        <v>37.456589999999998</v>
      </c>
      <c r="R32" s="57">
        <f t="shared" si="29"/>
        <v>0.68956700233804002</v>
      </c>
      <c r="S32" s="62"/>
      <c r="T32" s="58"/>
      <c r="U32" s="57" t="str">
        <f t="shared" si="8"/>
        <v xml:space="preserve"> </v>
      </c>
      <c r="V32" s="44"/>
      <c r="W32" s="48"/>
      <c r="X32" s="57" t="str">
        <f t="shared" si="9"/>
        <v xml:space="preserve"> </v>
      </c>
      <c r="Y32" s="62"/>
      <c r="Z32" s="58">
        <v>0</v>
      </c>
      <c r="AA32" s="57" t="str">
        <f t="shared" si="10"/>
        <v xml:space="preserve"> </v>
      </c>
      <c r="AB32" s="84">
        <v>53.534339999999993</v>
      </c>
      <c r="AC32" s="58">
        <v>0.14599999999999999</v>
      </c>
      <c r="AD32" s="59">
        <f t="shared" si="16"/>
        <v>2.727221443282947E-3</v>
      </c>
      <c r="AE32" s="84">
        <v>0</v>
      </c>
      <c r="AF32" s="58">
        <v>0</v>
      </c>
      <c r="AG32" s="59" t="str">
        <f t="shared" si="22"/>
        <v xml:space="preserve"> </v>
      </c>
      <c r="AH32" s="84">
        <v>12.57329</v>
      </c>
      <c r="AI32" s="58">
        <v>0</v>
      </c>
      <c r="AJ32" s="59">
        <f t="shared" si="11"/>
        <v>0</v>
      </c>
      <c r="AK32" s="84">
        <v>0.14599999999999999</v>
      </c>
      <c r="AL32" s="58">
        <v>0.14599999999999999</v>
      </c>
      <c r="AM32" s="59">
        <f t="shared" si="17"/>
        <v>1</v>
      </c>
      <c r="AN32" s="84">
        <v>36.918819999999997</v>
      </c>
      <c r="AO32" s="58">
        <v>0</v>
      </c>
      <c r="AP32" s="59" t="str">
        <f t="shared" si="30"/>
        <v xml:space="preserve"> </v>
      </c>
      <c r="AQ32" s="47">
        <f>AB32-AE32-AH32-AK32-AN32</f>
        <v>3.8962299999999956</v>
      </c>
      <c r="AR32" s="49">
        <f t="shared" si="23"/>
        <v>0</v>
      </c>
      <c r="AS32" s="59">
        <f t="shared" si="14"/>
        <v>0</v>
      </c>
    </row>
    <row r="33" spans="1:98" s="19" customFormat="1" ht="15.75" x14ac:dyDescent="0.25">
      <c r="A33" s="82"/>
      <c r="B33" s="82">
        <v>20</v>
      </c>
      <c r="C33" s="83" t="s">
        <v>17</v>
      </c>
      <c r="D33" s="44">
        <f t="shared" si="15"/>
        <v>854.95152000000007</v>
      </c>
      <c r="E33" s="45">
        <f t="shared" si="25"/>
        <v>647.82861000000003</v>
      </c>
      <c r="F33" s="57">
        <f t="shared" si="4"/>
        <v>0.75773724573295098</v>
      </c>
      <c r="G33" s="84">
        <v>258.13301000000001</v>
      </c>
      <c r="H33" s="58">
        <v>301.45803999999998</v>
      </c>
      <c r="I33" s="57">
        <f t="shared" si="5"/>
        <v>1.1678399442210043</v>
      </c>
      <c r="J33" s="84">
        <v>558.92475000000002</v>
      </c>
      <c r="K33" s="58">
        <v>328.06101000000001</v>
      </c>
      <c r="L33" s="57">
        <f t="shared" si="6"/>
        <v>0.58695022898878602</v>
      </c>
      <c r="M33" s="84">
        <v>0</v>
      </c>
      <c r="N33" s="58">
        <v>0</v>
      </c>
      <c r="O33" s="57" t="str">
        <f t="shared" si="7"/>
        <v xml:space="preserve"> </v>
      </c>
      <c r="P33" s="84">
        <v>37.788040000000002</v>
      </c>
      <c r="Q33" s="58">
        <v>17.937999999999999</v>
      </c>
      <c r="R33" s="57">
        <f t="shared" ref="R33" si="31">IF(Q33=0," ",IF(Q33/P33*100&gt;200,"св.200",Q33/P33))</f>
        <v>0.47470046078071254</v>
      </c>
      <c r="S33" s="62"/>
      <c r="T33" s="58"/>
      <c r="U33" s="57" t="str">
        <f t="shared" si="8"/>
        <v xml:space="preserve"> </v>
      </c>
      <c r="V33" s="44"/>
      <c r="W33" s="48"/>
      <c r="X33" s="57" t="str">
        <f t="shared" si="9"/>
        <v xml:space="preserve"> </v>
      </c>
      <c r="Y33" s="62"/>
      <c r="Z33" s="69">
        <v>0</v>
      </c>
      <c r="AA33" s="57" t="str">
        <f t="shared" si="10"/>
        <v xml:space="preserve"> </v>
      </c>
      <c r="AB33" s="84">
        <v>0.10571999999999999</v>
      </c>
      <c r="AC33" s="58">
        <v>0.37156</v>
      </c>
      <c r="AD33" s="59" t="str">
        <f t="shared" si="16"/>
        <v>св.200</v>
      </c>
      <c r="AE33" s="84">
        <v>6.2420000000000003E-2</v>
      </c>
      <c r="AF33" s="58">
        <v>0</v>
      </c>
      <c r="AG33" s="59">
        <f t="shared" si="22"/>
        <v>0</v>
      </c>
      <c r="AH33" s="84">
        <v>4.2999999999999997E-2</v>
      </c>
      <c r="AI33" s="58">
        <v>4.2999999999999997E-2</v>
      </c>
      <c r="AJ33" s="59">
        <f t="shared" si="11"/>
        <v>1</v>
      </c>
      <c r="AK33" s="84">
        <v>0</v>
      </c>
      <c r="AL33" s="58">
        <v>0</v>
      </c>
      <c r="AM33" s="59" t="str">
        <f t="shared" si="17"/>
        <v xml:space="preserve"> </v>
      </c>
      <c r="AN33" s="84">
        <v>0</v>
      </c>
      <c r="AO33" s="58">
        <v>0</v>
      </c>
      <c r="AP33" s="59" t="str">
        <f t="shared" si="30"/>
        <v xml:space="preserve"> </v>
      </c>
      <c r="AQ33" s="47">
        <f t="shared" si="26"/>
        <v>2.9999999999999472E-4</v>
      </c>
      <c r="AR33" s="49">
        <f t="shared" si="23"/>
        <v>0.32856000000000002</v>
      </c>
      <c r="AS33" s="59" t="str">
        <f t="shared" si="14"/>
        <v>св.200</v>
      </c>
    </row>
    <row r="34" spans="1:98" s="19" customFormat="1" ht="15.75" x14ac:dyDescent="0.25">
      <c r="A34" s="82"/>
      <c r="B34" s="82">
        <v>21</v>
      </c>
      <c r="C34" s="83" t="s">
        <v>18</v>
      </c>
      <c r="D34" s="44">
        <f t="shared" si="15"/>
        <v>756.9351999999999</v>
      </c>
      <c r="E34" s="45">
        <f t="shared" si="25"/>
        <v>624.24713999999994</v>
      </c>
      <c r="F34" s="57">
        <f t="shared" si="4"/>
        <v>0.82470354133352497</v>
      </c>
      <c r="G34" s="84">
        <v>512.81598999999994</v>
      </c>
      <c r="H34" s="58">
        <v>277.54482999999999</v>
      </c>
      <c r="I34" s="57">
        <f t="shared" si="5"/>
        <v>0.54121719176502281</v>
      </c>
      <c r="J34" s="84">
        <v>214.32538</v>
      </c>
      <c r="K34" s="58">
        <v>329.91890999999998</v>
      </c>
      <c r="L34" s="57">
        <f t="shared" si="6"/>
        <v>1.5393366385259646</v>
      </c>
      <c r="M34" s="84">
        <v>0</v>
      </c>
      <c r="N34" s="58">
        <v>1.47</v>
      </c>
      <c r="O34" s="57" t="str">
        <f t="shared" si="7"/>
        <v xml:space="preserve"> </v>
      </c>
      <c r="P34" s="84">
        <v>28.02</v>
      </c>
      <c r="Q34" s="58">
        <v>14.927</v>
      </c>
      <c r="R34" s="57">
        <f t="shared" si="19"/>
        <v>0.53272662384011416</v>
      </c>
      <c r="S34" s="62"/>
      <c r="T34" s="58"/>
      <c r="U34" s="57" t="str">
        <f t="shared" si="8"/>
        <v xml:space="preserve"> </v>
      </c>
      <c r="V34" s="44"/>
      <c r="W34" s="48"/>
      <c r="X34" s="57" t="str">
        <f t="shared" si="9"/>
        <v xml:space="preserve"> </v>
      </c>
      <c r="Y34" s="62"/>
      <c r="Z34" s="58">
        <v>0</v>
      </c>
      <c r="AA34" s="57" t="str">
        <f t="shared" si="10"/>
        <v xml:space="preserve"> </v>
      </c>
      <c r="AB34" s="84">
        <v>1.77383</v>
      </c>
      <c r="AC34" s="58">
        <v>0.38639999999999997</v>
      </c>
      <c r="AD34" s="59">
        <f t="shared" si="16"/>
        <v>0.2178337270200639</v>
      </c>
      <c r="AE34" s="84">
        <v>0.87170999999999998</v>
      </c>
      <c r="AF34" s="58">
        <v>0.16671</v>
      </c>
      <c r="AG34" s="59">
        <f t="shared" si="22"/>
        <v>0.19124479471383832</v>
      </c>
      <c r="AH34" s="84">
        <v>0</v>
      </c>
      <c r="AI34" s="58">
        <v>0</v>
      </c>
      <c r="AJ34" s="59" t="str">
        <f t="shared" si="11"/>
        <v xml:space="preserve"> </v>
      </c>
      <c r="AK34" s="84">
        <v>0.33494999999999997</v>
      </c>
      <c r="AL34" s="58">
        <v>0</v>
      </c>
      <c r="AM34" s="59">
        <f t="shared" si="17"/>
        <v>0</v>
      </c>
      <c r="AN34" s="84">
        <v>0.30313000000000001</v>
      </c>
      <c r="AO34" s="58">
        <v>1.7649999999999999E-2</v>
      </c>
      <c r="AP34" s="59">
        <f t="shared" si="18"/>
        <v>5.8225843697423542E-2</v>
      </c>
      <c r="AQ34" s="47">
        <f t="shared" si="26"/>
        <v>0.26404000000000005</v>
      </c>
      <c r="AR34" s="49">
        <f t="shared" si="23"/>
        <v>0.20203999999999997</v>
      </c>
      <c r="AS34" s="59">
        <f t="shared" si="14"/>
        <v>0.7651870928647172</v>
      </c>
    </row>
    <row r="35" spans="1:98" s="21" customFormat="1" ht="28.5" customHeight="1" x14ac:dyDescent="0.2">
      <c r="A35" s="85"/>
      <c r="B35" s="85"/>
      <c r="C35" s="86" t="s">
        <v>35</v>
      </c>
      <c r="D35" s="46">
        <f t="shared" ref="D35" si="32">D6+D13</f>
        <v>269972.65488000005</v>
      </c>
      <c r="E35" s="46">
        <f>E6+E13</f>
        <v>204053.83985999998</v>
      </c>
      <c r="F35" s="64">
        <f t="shared" si="4"/>
        <v>0.7558315117162504</v>
      </c>
      <c r="G35" s="63">
        <f t="shared" ref="G35:Z35" si="33">G6+G13</f>
        <v>47634.413269999997</v>
      </c>
      <c r="H35" s="63">
        <f>H6+H13</f>
        <v>42362.266869999999</v>
      </c>
      <c r="I35" s="64">
        <f t="shared" si="5"/>
        <v>0.88932063946885265</v>
      </c>
      <c r="J35" s="63">
        <f t="shared" si="33"/>
        <v>30312.151270000002</v>
      </c>
      <c r="K35" s="63">
        <f t="shared" si="33"/>
        <v>29871.81594</v>
      </c>
      <c r="L35" s="64">
        <f t="shared" si="6"/>
        <v>0.98547330652721432</v>
      </c>
      <c r="M35" s="63">
        <f t="shared" si="33"/>
        <v>145.15043000000003</v>
      </c>
      <c r="N35" s="63">
        <f t="shared" si="33"/>
        <v>196.84604999999999</v>
      </c>
      <c r="O35" s="64">
        <f t="shared" si="7"/>
        <v>1.356152027934054</v>
      </c>
      <c r="P35" s="63">
        <f t="shared" si="33"/>
        <v>3895.9919400000003</v>
      </c>
      <c r="Q35" s="63">
        <f t="shared" si="33"/>
        <v>5227.30375</v>
      </c>
      <c r="R35" s="64">
        <f t="shared" si="19"/>
        <v>1.3417131838316891</v>
      </c>
      <c r="S35" s="63">
        <f t="shared" si="33"/>
        <v>69058.349199999997</v>
      </c>
      <c r="T35" s="63">
        <f t="shared" si="33"/>
        <v>36505.252149999993</v>
      </c>
      <c r="U35" s="64">
        <f t="shared" si="8"/>
        <v>0.52861460739927435</v>
      </c>
      <c r="V35" s="63">
        <f t="shared" si="33"/>
        <v>117696.80316</v>
      </c>
      <c r="W35" s="63">
        <f t="shared" si="33"/>
        <v>88165.253450000004</v>
      </c>
      <c r="X35" s="64">
        <f t="shared" si="9"/>
        <v>0.74908791983199352</v>
      </c>
      <c r="Y35" s="63">
        <f t="shared" si="33"/>
        <v>49.086160000000007</v>
      </c>
      <c r="Z35" s="63">
        <f t="shared" si="33"/>
        <v>301.39390999999944</v>
      </c>
      <c r="AA35" s="64" t="str">
        <f t="shared" si="10"/>
        <v>св.200</v>
      </c>
      <c r="AB35" s="63">
        <f>AB13+AB6</f>
        <v>1180.7094499999998</v>
      </c>
      <c r="AC35" s="63">
        <f t="shared" ref="AC35:AR35" si="34">AC13+AC6</f>
        <v>1423.7077400000001</v>
      </c>
      <c r="AD35" s="64">
        <f t="shared" si="16"/>
        <v>1.205807017128558</v>
      </c>
      <c r="AE35" s="63">
        <f t="shared" si="34"/>
        <v>330.18982</v>
      </c>
      <c r="AF35" s="63">
        <f t="shared" si="34"/>
        <v>322.78681999999998</v>
      </c>
      <c r="AG35" s="64">
        <f t="shared" si="22"/>
        <v>0.97757956317369199</v>
      </c>
      <c r="AH35" s="63">
        <f t="shared" si="34"/>
        <v>500.45945999999998</v>
      </c>
      <c r="AI35" s="63">
        <f t="shared" si="34"/>
        <v>747.90349000000003</v>
      </c>
      <c r="AJ35" s="64">
        <f t="shared" si="11"/>
        <v>1.4944337149706393</v>
      </c>
      <c r="AK35" s="63">
        <f t="shared" si="34"/>
        <v>134.23795999999999</v>
      </c>
      <c r="AL35" s="63">
        <f t="shared" si="34"/>
        <v>79.831490000000002</v>
      </c>
      <c r="AM35" s="64">
        <f t="shared" si="17"/>
        <v>0.59470130505558938</v>
      </c>
      <c r="AN35" s="63">
        <f t="shared" si="34"/>
        <v>95.029429999999991</v>
      </c>
      <c r="AO35" s="63">
        <f t="shared" si="34"/>
        <v>49.178809999999999</v>
      </c>
      <c r="AP35" s="64">
        <f t="shared" si="18"/>
        <v>0.51751136463724978</v>
      </c>
      <c r="AQ35" s="63">
        <f t="shared" si="34"/>
        <v>120.79277999999996</v>
      </c>
      <c r="AR35" s="63">
        <f t="shared" si="34"/>
        <v>224.00713000000002</v>
      </c>
      <c r="AS35" s="60">
        <f t="shared" si="24"/>
        <v>1.8544744975651697</v>
      </c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98" s="19" customFormat="1" x14ac:dyDescent="0.25">
      <c r="C36" s="22"/>
      <c r="D36" s="22"/>
      <c r="E36" s="30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98" ht="9.75" customHeight="1" x14ac:dyDescent="0.25">
      <c r="C37" s="32"/>
      <c r="D37" s="32"/>
      <c r="E37" s="31"/>
      <c r="F37" s="33"/>
      <c r="AM37" s="25"/>
    </row>
    <row r="38" spans="1:98" s="19" customFormat="1" ht="34.5" customHeight="1" x14ac:dyDescent="0.25">
      <c r="C38" s="61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42" spans="1:98" x14ac:dyDescent="0.25">
      <c r="I42" s="68"/>
    </row>
    <row r="44" spans="1:98" x14ac:dyDescent="0.25">
      <c r="I44" s="68"/>
    </row>
  </sheetData>
  <mergeCells count="33">
    <mergeCell ref="D38:Q38"/>
    <mergeCell ref="AD3:AD4"/>
    <mergeCell ref="X2:X4"/>
    <mergeCell ref="V2:W3"/>
    <mergeCell ref="AA2:AA4"/>
    <mergeCell ref="Y2:Z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18" max="37" man="1"/>
    <brk id="3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Normal="100" workbookViewId="0">
      <pane xSplit="3" ySplit="4" topLeftCell="D130" activePane="bottomRight" state="frozen"/>
      <selection activeCell="C1" sqref="C1"/>
      <selection pane="topRight" activeCell="D1" sqref="D1"/>
      <selection pane="bottomLeft" activeCell="C5" sqref="C5"/>
      <selection pane="bottomRight" activeCell="E142" sqref="E14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5" width="14.7109375" customWidth="1"/>
    <col min="6" max="6" width="12.7109375" customWidth="1" outlineLevel="1"/>
    <col min="7" max="8" width="14.7109375" style="52" customWidth="1"/>
    <col min="9" max="9" width="12.7109375" style="23" customWidth="1" outlineLevel="1"/>
    <col min="10" max="11" width="14.7109375" style="52" customWidth="1"/>
    <col min="12" max="12" width="12.7109375" style="23" customWidth="1" outlineLevel="1"/>
    <col min="13" max="14" width="14.7109375" style="52" customWidth="1"/>
    <col min="15" max="15" width="12.7109375" style="23" customWidth="1" outlineLevel="1"/>
    <col min="16" max="16" width="14.7109375" style="52" customWidth="1"/>
    <col min="17" max="17" width="14" style="52" customWidth="1"/>
    <col min="18" max="18" width="12.7109375" style="23" customWidth="1" outlineLevel="1"/>
  </cols>
  <sheetData>
    <row r="1" spans="1:22" ht="52.5" customHeight="1" x14ac:dyDescent="0.25">
      <c r="B1" s="54"/>
      <c r="C1" s="109" t="s">
        <v>190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54"/>
    </row>
    <row r="2" spans="1:22" ht="43.5" customHeight="1" x14ac:dyDescent="0.25">
      <c r="A2" s="110"/>
      <c r="B2" s="112"/>
      <c r="C2" s="101" t="s">
        <v>25</v>
      </c>
      <c r="D2" s="102" t="s">
        <v>135</v>
      </c>
      <c r="E2" s="102"/>
      <c r="F2" s="101" t="s">
        <v>134</v>
      </c>
      <c r="G2" s="106" t="s">
        <v>187</v>
      </c>
      <c r="H2" s="106"/>
      <c r="I2" s="101" t="s">
        <v>134</v>
      </c>
      <c r="J2" s="106" t="s">
        <v>174</v>
      </c>
      <c r="K2" s="106"/>
      <c r="L2" s="101" t="s">
        <v>134</v>
      </c>
      <c r="M2" s="106" t="s">
        <v>20</v>
      </c>
      <c r="N2" s="106"/>
      <c r="O2" s="101" t="s">
        <v>134</v>
      </c>
      <c r="P2" s="106" t="s">
        <v>21</v>
      </c>
      <c r="Q2" s="106"/>
      <c r="R2" s="101" t="s">
        <v>134</v>
      </c>
      <c r="S2" s="1"/>
      <c r="T2" s="1"/>
      <c r="U2" s="1"/>
      <c r="V2" s="1"/>
    </row>
    <row r="3" spans="1:22" ht="31.5" x14ac:dyDescent="0.25">
      <c r="A3" s="111"/>
      <c r="B3" s="111"/>
      <c r="C3" s="101"/>
      <c r="D3" s="76" t="s">
        <v>186</v>
      </c>
      <c r="E3" s="78" t="s">
        <v>189</v>
      </c>
      <c r="F3" s="101"/>
      <c r="G3" s="88" t="s">
        <v>186</v>
      </c>
      <c r="H3" s="78" t="s">
        <v>189</v>
      </c>
      <c r="I3" s="101"/>
      <c r="J3" s="89" t="s">
        <v>186</v>
      </c>
      <c r="K3" s="78" t="s">
        <v>189</v>
      </c>
      <c r="L3" s="101"/>
      <c r="M3" s="89" t="s">
        <v>186</v>
      </c>
      <c r="N3" s="78" t="s">
        <v>189</v>
      </c>
      <c r="O3" s="101"/>
      <c r="P3" s="89" t="s">
        <v>186</v>
      </c>
      <c r="Q3" s="78" t="s">
        <v>189</v>
      </c>
      <c r="R3" s="101"/>
      <c r="S3" s="1"/>
      <c r="T3" s="1"/>
      <c r="U3" s="1"/>
      <c r="V3" s="1"/>
    </row>
    <row r="4" spans="1:22" s="73" customFormat="1" x14ac:dyDescent="0.25">
      <c r="A4" s="70" t="s">
        <v>32</v>
      </c>
      <c r="B4" s="70" t="s">
        <v>33</v>
      </c>
      <c r="C4" s="71" t="s">
        <v>34</v>
      </c>
      <c r="D4" s="71">
        <v>1</v>
      </c>
      <c r="E4" s="71">
        <v>2</v>
      </c>
      <c r="F4" s="71">
        <v>3</v>
      </c>
      <c r="G4" s="71">
        <v>4</v>
      </c>
      <c r="H4" s="71">
        <v>5</v>
      </c>
      <c r="I4" s="71">
        <v>6</v>
      </c>
      <c r="J4" s="71">
        <v>7</v>
      </c>
      <c r="K4" s="71">
        <v>8</v>
      </c>
      <c r="L4" s="71">
        <v>9</v>
      </c>
      <c r="M4" s="71">
        <v>10</v>
      </c>
      <c r="N4" s="71">
        <v>11</v>
      </c>
      <c r="O4" s="71">
        <v>12</v>
      </c>
      <c r="P4" s="71">
        <v>13</v>
      </c>
      <c r="Q4" s="71">
        <v>14</v>
      </c>
      <c r="R4" s="71">
        <v>15</v>
      </c>
      <c r="S4" s="72">
        <v>1000</v>
      </c>
      <c r="T4" s="72"/>
      <c r="U4" s="72"/>
      <c r="V4" s="72"/>
    </row>
    <row r="5" spans="1:22" ht="27" customHeight="1" x14ac:dyDescent="0.25">
      <c r="A5" s="12">
        <v>1</v>
      </c>
      <c r="B5" s="16"/>
      <c r="C5" s="81" t="s">
        <v>133</v>
      </c>
      <c r="D5" s="43">
        <f>SUM(D6:D9)</f>
        <v>1054.1635500000002</v>
      </c>
      <c r="E5" s="43">
        <f>SUM(E6:E9)</f>
        <v>939.50061999999991</v>
      </c>
      <c r="F5" s="55">
        <f t="shared" ref="F5:F36" si="0">IF(D5=0," ",IF(E5/D5*100&gt;200,"св.200",E5/D5))</f>
        <v>0.89122851952147242</v>
      </c>
      <c r="G5" s="43">
        <f>SUM(G6:G9)</f>
        <v>373.54489000000001</v>
      </c>
      <c r="H5" s="43">
        <f>SUM(H6:H9)</f>
        <v>457.20000000000005</v>
      </c>
      <c r="I5" s="55">
        <f t="shared" ref="I5:I47" si="1">IF(G5=0," ",IF(H5/G5*100&gt;200,"св.200",H5/G5))</f>
        <v>1.2239492822402149</v>
      </c>
      <c r="J5" s="43">
        <f>SUM(J6:J9)</f>
        <v>18.600000000000001</v>
      </c>
      <c r="K5" s="43">
        <f>SUM(K6:K9)</f>
        <v>19</v>
      </c>
      <c r="L5" s="55">
        <f t="shared" ref="L5:L35" si="2">IF(J5=0," ",IF(K5/J5*100&gt;200,"св.200",K5/J5))</f>
        <v>1.021505376344086</v>
      </c>
      <c r="M5" s="43">
        <f>SUM(M6:M9)</f>
        <v>181.26724000000002</v>
      </c>
      <c r="N5" s="43">
        <f>SUM(N6:N9)</f>
        <v>72.500620000000012</v>
      </c>
      <c r="O5" s="55">
        <f t="shared" ref="O5:O36" si="3">IF(M5=0," ",IF(N5/M5*100&gt;200,"св.200",N5/M5))</f>
        <v>0.3999653770863395</v>
      </c>
      <c r="P5" s="43">
        <f>SUM(P6:P9)</f>
        <v>480.75142</v>
      </c>
      <c r="Q5" s="43">
        <f>SUM(Q6:Q9)</f>
        <v>390.8</v>
      </c>
      <c r="R5" s="55">
        <f t="shared" ref="R5:R36" si="4">IF(P5=0," ",IF(Q5/P5*100&gt;200,"св.200",Q5/P5))</f>
        <v>0.81289411480053453</v>
      </c>
      <c r="S5" s="1"/>
      <c r="T5" s="1"/>
      <c r="U5" s="1"/>
      <c r="V5" s="1"/>
    </row>
    <row r="6" spans="1:22" s="9" customFormat="1" ht="15" customHeight="1" outlineLevel="1" x14ac:dyDescent="0.25">
      <c r="A6" s="11"/>
      <c r="B6" s="11">
        <v>1</v>
      </c>
      <c r="C6" s="10" t="s">
        <v>181</v>
      </c>
      <c r="D6" s="90">
        <f t="shared" ref="D6:D9" si="5">G6+J6+M6+P6</f>
        <v>708.4541200000001</v>
      </c>
      <c r="E6" s="45">
        <f>(H6+K6+N6+Q6)</f>
        <v>643</v>
      </c>
      <c r="F6" s="91">
        <f t="shared" si="0"/>
        <v>0.90760993810015522</v>
      </c>
      <c r="G6" s="47">
        <v>373.21065000000004</v>
      </c>
      <c r="H6" s="45">
        <v>456.3</v>
      </c>
      <c r="I6" s="91">
        <f t="shared" si="1"/>
        <v>1.2226339200127327</v>
      </c>
      <c r="J6" s="47">
        <v>18.600000000000001</v>
      </c>
      <c r="K6" s="45">
        <v>19</v>
      </c>
      <c r="L6" s="91">
        <f t="shared" si="2"/>
        <v>1.021505376344086</v>
      </c>
      <c r="M6" s="47">
        <v>137.18527</v>
      </c>
      <c r="N6" s="45">
        <v>49.3</v>
      </c>
      <c r="O6" s="91">
        <f>IF(M6=0," ",IF(N6/M6*100&gt;200,"св.200",N6/M6))</f>
        <v>0.35936802836047921</v>
      </c>
      <c r="P6" s="47">
        <v>179.45820000000001</v>
      </c>
      <c r="Q6" s="45">
        <v>118.4</v>
      </c>
      <c r="R6" s="91">
        <f t="shared" si="4"/>
        <v>0.659763666413683</v>
      </c>
      <c r="S6" s="1"/>
      <c r="T6" s="1"/>
      <c r="U6" s="1"/>
      <c r="V6" s="1"/>
    </row>
    <row r="7" spans="1:22" s="9" customFormat="1" ht="15" customHeight="1" outlineLevel="1" x14ac:dyDescent="0.25">
      <c r="A7" s="11"/>
      <c r="B7" s="11">
        <v>2</v>
      </c>
      <c r="C7" s="10" t="s">
        <v>132</v>
      </c>
      <c r="D7" s="90">
        <f t="shared" si="5"/>
        <v>32.838160000000002</v>
      </c>
      <c r="E7" s="45">
        <f>(H7+K7+N7+Q7)</f>
        <v>27</v>
      </c>
      <c r="F7" s="91">
        <f t="shared" si="0"/>
        <v>0.82221415572614298</v>
      </c>
      <c r="G7" s="47">
        <v>0</v>
      </c>
      <c r="H7" s="45">
        <v>0.6</v>
      </c>
      <c r="I7" s="91" t="str">
        <f t="shared" si="1"/>
        <v xml:space="preserve"> </v>
      </c>
      <c r="J7" s="47"/>
      <c r="K7" s="45">
        <v>0</v>
      </c>
      <c r="L7" s="91" t="str">
        <f t="shared" si="2"/>
        <v xml:space="preserve"> </v>
      </c>
      <c r="M7" s="47">
        <v>5.0774600000000003</v>
      </c>
      <c r="N7" s="45">
        <v>4</v>
      </c>
      <c r="O7" s="91">
        <f>IF(M7=0," ",IF(N7/M7*100&gt;200,"св.200",N7/M7))</f>
        <v>0.78779547253941928</v>
      </c>
      <c r="P7" s="47">
        <v>27.7607</v>
      </c>
      <c r="Q7" s="45">
        <v>22.4</v>
      </c>
      <c r="R7" s="91">
        <f t="shared" si="4"/>
        <v>0.80689607970980559</v>
      </c>
      <c r="S7" s="1"/>
      <c r="T7" s="1"/>
      <c r="U7" s="1"/>
      <c r="V7" s="1"/>
    </row>
    <row r="8" spans="1:22" s="9" customFormat="1" ht="15" customHeight="1" outlineLevel="1" x14ac:dyDescent="0.25">
      <c r="A8" s="11"/>
      <c r="B8" s="11">
        <v>3</v>
      </c>
      <c r="C8" s="10" t="s">
        <v>131</v>
      </c>
      <c r="D8" s="90">
        <f t="shared" si="5"/>
        <v>243.54888</v>
      </c>
      <c r="E8" s="45">
        <f t="shared" ref="E8:E9" si="6">(H8+K8+N8+Q8)</f>
        <v>227.3</v>
      </c>
      <c r="F8" s="91">
        <f t="shared" si="0"/>
        <v>0.93328287939570909</v>
      </c>
      <c r="G8" s="47">
        <v>0.24543999999999999</v>
      </c>
      <c r="H8" s="45">
        <v>0.2</v>
      </c>
      <c r="I8" s="91">
        <f t="shared" si="1"/>
        <v>0.81486310299869624</v>
      </c>
      <c r="J8" s="47"/>
      <c r="K8" s="45">
        <v>0</v>
      </c>
      <c r="L8" s="91" t="str">
        <f t="shared" si="2"/>
        <v xml:space="preserve"> </v>
      </c>
      <c r="M8" s="47">
        <v>34.583889999999997</v>
      </c>
      <c r="N8" s="45">
        <v>16.100000000000001</v>
      </c>
      <c r="O8" s="91">
        <f>IF(M8=0," ",IF(N8/M8*100&gt;200,"св.200",N8/M8))</f>
        <v>0.46553467524908282</v>
      </c>
      <c r="P8" s="47">
        <v>208.71955</v>
      </c>
      <c r="Q8" s="45">
        <v>211</v>
      </c>
      <c r="R8" s="91">
        <f t="shared" si="4"/>
        <v>1.0109259051200523</v>
      </c>
      <c r="S8" s="1"/>
      <c r="T8" s="1"/>
      <c r="U8" s="1"/>
      <c r="V8" s="1"/>
    </row>
    <row r="9" spans="1:22" s="9" customFormat="1" ht="15" customHeight="1" outlineLevel="1" x14ac:dyDescent="0.25">
      <c r="A9" s="11"/>
      <c r="B9" s="11">
        <v>4</v>
      </c>
      <c r="C9" s="10" t="s">
        <v>130</v>
      </c>
      <c r="D9" s="90">
        <f t="shared" si="5"/>
        <v>69.322390000000013</v>
      </c>
      <c r="E9" s="45">
        <f t="shared" si="6"/>
        <v>42.200620000000001</v>
      </c>
      <c r="F9" s="91">
        <f t="shared" si="0"/>
        <v>0.60875887285478747</v>
      </c>
      <c r="G9" s="47">
        <v>8.8800000000000004E-2</v>
      </c>
      <c r="H9" s="45">
        <v>0.1</v>
      </c>
      <c r="I9" s="91">
        <f t="shared" si="1"/>
        <v>1.1261261261261262</v>
      </c>
      <c r="J9" s="47"/>
      <c r="K9" s="45">
        <v>0</v>
      </c>
      <c r="L9" s="91" t="str">
        <f t="shared" si="2"/>
        <v xml:space="preserve"> </v>
      </c>
      <c r="M9" s="47">
        <v>4.4206199999999995</v>
      </c>
      <c r="N9" s="45">
        <v>3.1006199999999997</v>
      </c>
      <c r="O9" s="91">
        <f>IF(M9=0," ",IF(N9/M9*100&gt;200,"св.200",N9/M9))</f>
        <v>0.70139935122222674</v>
      </c>
      <c r="P9" s="47">
        <v>64.812970000000007</v>
      </c>
      <c r="Q9" s="45">
        <v>39</v>
      </c>
      <c r="R9" s="91">
        <f t="shared" si="4"/>
        <v>0.60173141270952402</v>
      </c>
      <c r="S9" s="1"/>
      <c r="T9" s="1"/>
      <c r="U9" s="1"/>
      <c r="V9" s="1"/>
    </row>
    <row r="10" spans="1:22" ht="30" customHeight="1" x14ac:dyDescent="0.25">
      <c r="A10" s="12">
        <v>2</v>
      </c>
      <c r="B10" s="16"/>
      <c r="C10" s="81" t="s">
        <v>129</v>
      </c>
      <c r="D10" s="43">
        <f>SUM(D11:D16)</f>
        <v>3179.6345700000002</v>
      </c>
      <c r="E10" s="43">
        <f>SUM(E11:E16)</f>
        <v>2817.8017399999999</v>
      </c>
      <c r="F10" s="55">
        <f t="shared" si="0"/>
        <v>0.88620301420361014</v>
      </c>
      <c r="G10" s="43">
        <f>SUM(G11:G16)</f>
        <v>956.18955999999991</v>
      </c>
      <c r="H10" s="43">
        <f>SUM(H11:H16)</f>
        <v>1110.6594399999999</v>
      </c>
      <c r="I10" s="55">
        <f t="shared" si="1"/>
        <v>1.1615473400483478</v>
      </c>
      <c r="J10" s="43">
        <f>SUM(J11:J16)</f>
        <v>14.442299999999999</v>
      </c>
      <c r="K10" s="43">
        <f>(SUM(K11:K16))</f>
        <v>14.442299999999999</v>
      </c>
      <c r="L10" s="55">
        <f t="shared" si="2"/>
        <v>1</v>
      </c>
      <c r="M10" s="43">
        <f>SUM(M11:M16)</f>
        <v>446.24056999999999</v>
      </c>
      <c r="N10" s="92">
        <f>SUM(N11:N16)</f>
        <v>244.39999999999998</v>
      </c>
      <c r="O10" s="55">
        <f t="shared" si="3"/>
        <v>0.54768664355192975</v>
      </c>
      <c r="P10" s="43">
        <f>SUM(P11:P16)</f>
        <v>1762.7621400000003</v>
      </c>
      <c r="Q10" s="43">
        <f>SUM(Q11:Q16)</f>
        <v>1448.3</v>
      </c>
      <c r="R10" s="55">
        <f t="shared" si="4"/>
        <v>0.82160829707858363</v>
      </c>
      <c r="S10" s="1"/>
      <c r="T10" s="1"/>
      <c r="U10" s="1"/>
      <c r="V10" s="1"/>
    </row>
    <row r="11" spans="1:22" s="9" customFormat="1" ht="15.75" customHeight="1" outlineLevel="1" x14ac:dyDescent="0.25">
      <c r="A11" s="11"/>
      <c r="B11" s="11">
        <v>1</v>
      </c>
      <c r="C11" s="10" t="s">
        <v>128</v>
      </c>
      <c r="D11" s="90">
        <f t="shared" ref="D11:D46" si="7">G11+J11+M11+P11</f>
        <v>287.87801999999999</v>
      </c>
      <c r="E11" s="45">
        <f t="shared" ref="E11:E16" si="8">(H11+K11+N11+Q11)</f>
        <v>201.71950000000001</v>
      </c>
      <c r="F11" s="91">
        <f t="shared" si="0"/>
        <v>0.70071171116155384</v>
      </c>
      <c r="G11" s="47">
        <v>12.410950000000001</v>
      </c>
      <c r="H11" s="45">
        <v>10.1</v>
      </c>
      <c r="I11" s="91">
        <f t="shared" si="1"/>
        <v>0.81379749334257234</v>
      </c>
      <c r="J11" s="47">
        <v>1.95E-2</v>
      </c>
      <c r="K11" s="45">
        <v>1.95E-2</v>
      </c>
      <c r="L11" s="91">
        <f t="shared" si="2"/>
        <v>1</v>
      </c>
      <c r="M11" s="47">
        <v>130.71914999999998</v>
      </c>
      <c r="N11" s="45">
        <v>69.7</v>
      </c>
      <c r="O11" s="91">
        <f t="shared" si="3"/>
        <v>0.53320420152670833</v>
      </c>
      <c r="P11" s="47">
        <v>144.72842</v>
      </c>
      <c r="Q11" s="45">
        <v>121.9</v>
      </c>
      <c r="R11" s="91">
        <f t="shared" si="4"/>
        <v>0.84226719258042071</v>
      </c>
      <c r="S11" s="1"/>
      <c r="T11" s="1"/>
      <c r="U11" s="1"/>
      <c r="V11" s="1"/>
    </row>
    <row r="12" spans="1:22" s="9" customFormat="1" ht="15" customHeight="1" outlineLevel="1" x14ac:dyDescent="0.25">
      <c r="A12" s="11"/>
      <c r="B12" s="11">
        <v>2</v>
      </c>
      <c r="C12" s="10" t="s">
        <v>127</v>
      </c>
      <c r="D12" s="90">
        <f t="shared" si="7"/>
        <v>765.07013000000006</v>
      </c>
      <c r="E12" s="45">
        <f t="shared" si="8"/>
        <v>816.5</v>
      </c>
      <c r="F12" s="91">
        <f t="shared" si="0"/>
        <v>1.067222425740239</v>
      </c>
      <c r="G12" s="47">
        <v>531.82429999999999</v>
      </c>
      <c r="H12" s="45">
        <v>707.5</v>
      </c>
      <c r="I12" s="91">
        <f>IF(G12=0," ",IF(H12/G12*100&gt;200,"св.200",H12/G12))</f>
        <v>1.3303265759011011</v>
      </c>
      <c r="J12" s="47">
        <v>0</v>
      </c>
      <c r="K12" s="45">
        <v>0</v>
      </c>
      <c r="L12" s="91" t="str">
        <f t="shared" si="2"/>
        <v xml:space="preserve"> </v>
      </c>
      <c r="M12" s="47">
        <v>74.330309999999997</v>
      </c>
      <c r="N12" s="45">
        <v>45.4</v>
      </c>
      <c r="O12" s="91">
        <f t="shared" si="3"/>
        <v>0.61078717416892248</v>
      </c>
      <c r="P12" s="47">
        <v>158.91551999999999</v>
      </c>
      <c r="Q12" s="45">
        <v>63.6</v>
      </c>
      <c r="R12" s="91">
        <f t="shared" si="4"/>
        <v>0.40021264128261358</v>
      </c>
      <c r="S12" s="1"/>
      <c r="T12" s="1"/>
      <c r="U12" s="1"/>
      <c r="V12" s="1"/>
    </row>
    <row r="13" spans="1:22" s="9" customFormat="1" ht="15" customHeight="1" outlineLevel="1" x14ac:dyDescent="0.25">
      <c r="A13" s="11"/>
      <c r="B13" s="11">
        <v>3</v>
      </c>
      <c r="C13" s="10" t="s">
        <v>126</v>
      </c>
      <c r="D13" s="90">
        <f t="shared" si="7"/>
        <v>1028.53361</v>
      </c>
      <c r="E13" s="45">
        <f t="shared" si="8"/>
        <v>1101.6999999999998</v>
      </c>
      <c r="F13" s="91">
        <f t="shared" si="0"/>
        <v>1.071136605832453</v>
      </c>
      <c r="G13" s="47">
        <v>385.94155999999998</v>
      </c>
      <c r="H13" s="45">
        <v>390</v>
      </c>
      <c r="I13" s="91">
        <f t="shared" si="1"/>
        <v>1.0105156853281103</v>
      </c>
      <c r="J13" s="47">
        <v>0</v>
      </c>
      <c r="K13" s="45">
        <v>0</v>
      </c>
      <c r="L13" s="91" t="str">
        <f t="shared" si="2"/>
        <v xml:space="preserve"> </v>
      </c>
      <c r="M13" s="47">
        <v>110.60517</v>
      </c>
      <c r="N13" s="45">
        <v>72.400000000000006</v>
      </c>
      <c r="O13" s="91">
        <f t="shared" si="3"/>
        <v>0.65458061318471827</v>
      </c>
      <c r="P13" s="47">
        <v>531.98688000000004</v>
      </c>
      <c r="Q13" s="45">
        <v>639.29999999999995</v>
      </c>
      <c r="R13" s="91">
        <f t="shared" si="4"/>
        <v>1.2017213657599974</v>
      </c>
      <c r="S13" s="1"/>
      <c r="T13" s="1"/>
      <c r="U13" s="1"/>
      <c r="V13" s="1"/>
    </row>
    <row r="14" spans="1:22" s="9" customFormat="1" ht="15" customHeight="1" outlineLevel="1" x14ac:dyDescent="0.25">
      <c r="A14" s="11"/>
      <c r="B14" s="11">
        <v>4</v>
      </c>
      <c r="C14" s="10" t="s">
        <v>89</v>
      </c>
      <c r="D14" s="90">
        <f t="shared" si="7"/>
        <v>496.46859999999998</v>
      </c>
      <c r="E14" s="45">
        <f t="shared" si="8"/>
        <v>272.34624000000002</v>
      </c>
      <c r="F14" s="91">
        <f t="shared" si="0"/>
        <v>0.54856689828923733</v>
      </c>
      <c r="G14" s="47">
        <v>16.804869999999998</v>
      </c>
      <c r="H14" s="45">
        <v>0.95944000000000007</v>
      </c>
      <c r="I14" s="91">
        <f t="shared" si="1"/>
        <v>5.7092973643949656E-2</v>
      </c>
      <c r="J14" s="47">
        <v>14.386799999999999</v>
      </c>
      <c r="K14" s="45">
        <v>14.386799999999999</v>
      </c>
      <c r="L14" s="91">
        <f t="shared" si="2"/>
        <v>1</v>
      </c>
      <c r="M14" s="47">
        <v>72.046019999999999</v>
      </c>
      <c r="N14" s="45">
        <v>24.2</v>
      </c>
      <c r="O14" s="91">
        <f t="shared" si="3"/>
        <v>0.33589641731770886</v>
      </c>
      <c r="P14" s="47">
        <v>393.23090999999999</v>
      </c>
      <c r="Q14" s="45">
        <v>232.8</v>
      </c>
      <c r="R14" s="91">
        <f t="shared" si="4"/>
        <v>0.59201856741119363</v>
      </c>
      <c r="S14" s="1"/>
      <c r="T14" s="1"/>
      <c r="U14" s="1"/>
      <c r="V14" s="1"/>
    </row>
    <row r="15" spans="1:22" s="9" customFormat="1" ht="15" customHeight="1" outlineLevel="1" x14ac:dyDescent="0.25">
      <c r="A15" s="11"/>
      <c r="B15" s="11">
        <v>5</v>
      </c>
      <c r="C15" s="10" t="s">
        <v>125</v>
      </c>
      <c r="D15" s="90">
        <f t="shared" si="7"/>
        <v>229.46811</v>
      </c>
      <c r="E15" s="45">
        <f t="shared" si="8"/>
        <v>182.2</v>
      </c>
      <c r="F15" s="91">
        <f t="shared" si="0"/>
        <v>0.79401011321355286</v>
      </c>
      <c r="G15" s="47">
        <v>8.0034799999999997</v>
      </c>
      <c r="H15" s="45">
        <v>0</v>
      </c>
      <c r="I15" s="91">
        <f t="shared" si="1"/>
        <v>0</v>
      </c>
      <c r="J15" s="47">
        <v>0</v>
      </c>
      <c r="K15" s="45">
        <v>0</v>
      </c>
      <c r="L15" s="91" t="str">
        <f t="shared" si="2"/>
        <v xml:space="preserve"> </v>
      </c>
      <c r="M15" s="47">
        <v>17.07704</v>
      </c>
      <c r="N15" s="45">
        <v>7.5</v>
      </c>
      <c r="O15" s="91">
        <f t="shared" si="3"/>
        <v>0.43918618214866278</v>
      </c>
      <c r="P15" s="47">
        <v>204.38758999999999</v>
      </c>
      <c r="Q15" s="45">
        <v>174.7</v>
      </c>
      <c r="R15" s="91">
        <f t="shared" si="4"/>
        <v>0.85474856863863402</v>
      </c>
      <c r="S15" s="1"/>
      <c r="T15" s="1"/>
      <c r="U15" s="1"/>
      <c r="V15" s="1"/>
    </row>
    <row r="16" spans="1:22" s="9" customFormat="1" ht="15" customHeight="1" outlineLevel="1" x14ac:dyDescent="0.25">
      <c r="A16" s="11"/>
      <c r="B16" s="11">
        <v>6</v>
      </c>
      <c r="C16" s="10" t="s">
        <v>124</v>
      </c>
      <c r="D16" s="90">
        <f t="shared" si="7"/>
        <v>372.21610000000004</v>
      </c>
      <c r="E16" s="45">
        <f t="shared" si="8"/>
        <v>243.33600000000001</v>
      </c>
      <c r="F16" s="91">
        <f t="shared" si="0"/>
        <v>0.65374926017439861</v>
      </c>
      <c r="G16" s="47">
        <v>1.2044000000000001</v>
      </c>
      <c r="H16" s="45">
        <v>2.1</v>
      </c>
      <c r="I16" s="91">
        <f t="shared" si="1"/>
        <v>1.7436067751577549</v>
      </c>
      <c r="J16" s="47">
        <v>3.5999999999999997E-2</v>
      </c>
      <c r="K16" s="45">
        <v>3.5999999999999997E-2</v>
      </c>
      <c r="L16" s="91">
        <f>IF(J16=0," ",IF(K16/J16*100&gt;200,"св.200",K16/J16))</f>
        <v>1</v>
      </c>
      <c r="M16" s="47">
        <v>41.462879999999998</v>
      </c>
      <c r="N16" s="45">
        <v>25.2</v>
      </c>
      <c r="O16" s="91">
        <f t="shared" si="3"/>
        <v>0.60777254257301949</v>
      </c>
      <c r="P16" s="47">
        <v>329.51282000000003</v>
      </c>
      <c r="Q16" s="45">
        <v>216</v>
      </c>
      <c r="R16" s="91">
        <f t="shared" si="4"/>
        <v>0.6555131906552224</v>
      </c>
      <c r="S16" s="1"/>
      <c r="T16" s="1"/>
      <c r="U16" s="1"/>
      <c r="V16" s="1"/>
    </row>
    <row r="17" spans="1:22" ht="31.5" customHeight="1" x14ac:dyDescent="0.25">
      <c r="A17" s="12">
        <v>3</v>
      </c>
      <c r="B17" s="16"/>
      <c r="C17" s="81" t="s">
        <v>123</v>
      </c>
      <c r="D17" s="43">
        <f>SUM(D18:D22)</f>
        <v>3014.6674899999998</v>
      </c>
      <c r="E17" s="43">
        <f>SUM(E18:E22)</f>
        <v>2283.2779999999998</v>
      </c>
      <c r="F17" s="55">
        <f t="shared" si="0"/>
        <v>0.75738966488805037</v>
      </c>
      <c r="G17" s="43">
        <f>SUM(G18:G22)</f>
        <v>307.60063999999994</v>
      </c>
      <c r="H17" s="43">
        <f>SUM(H18:H22)</f>
        <v>318.57800000000003</v>
      </c>
      <c r="I17" s="55">
        <f t="shared" si="1"/>
        <v>1.0356870518864982</v>
      </c>
      <c r="J17" s="43">
        <f>SUM(J18:J22)</f>
        <v>0.91749999999999998</v>
      </c>
      <c r="K17" s="43">
        <f>SUM(K18:K22)</f>
        <v>73.699999999999989</v>
      </c>
      <c r="L17" s="55" t="str">
        <f t="shared" si="2"/>
        <v>св.200</v>
      </c>
      <c r="M17" s="43">
        <f>SUM(M18:M22)</f>
        <v>549.3818</v>
      </c>
      <c r="N17" s="43">
        <f>SUM(N18:N22)</f>
        <v>349.40000000000003</v>
      </c>
      <c r="O17" s="55">
        <f t="shared" si="3"/>
        <v>0.63598757730962341</v>
      </c>
      <c r="P17" s="43">
        <f>SUM(P18:P22)</f>
        <v>2156.76755</v>
      </c>
      <c r="Q17" s="43">
        <f>SUM(Q18:Q22)</f>
        <v>1541.6</v>
      </c>
      <c r="R17" s="55">
        <f t="shared" si="4"/>
        <v>0.71477336535409197</v>
      </c>
      <c r="S17" s="1"/>
      <c r="T17" s="1"/>
      <c r="U17" s="1"/>
      <c r="V17" s="1"/>
    </row>
    <row r="18" spans="1:22" s="17" customFormat="1" ht="15" customHeight="1" outlineLevel="1" x14ac:dyDescent="0.25">
      <c r="A18" s="11"/>
      <c r="B18" s="15"/>
      <c r="C18" s="10" t="s">
        <v>122</v>
      </c>
      <c r="D18" s="90">
        <f t="shared" si="7"/>
        <v>1028.19307</v>
      </c>
      <c r="E18" s="45">
        <f t="shared" ref="E18:E22" si="9">(H18+K18+N18+Q18)</f>
        <v>791.4</v>
      </c>
      <c r="F18" s="91">
        <f t="shared" si="0"/>
        <v>0.7696997996689473</v>
      </c>
      <c r="G18" s="47">
        <v>220.81995000000001</v>
      </c>
      <c r="H18" s="45">
        <v>247</v>
      </c>
      <c r="I18" s="91">
        <f t="shared" si="1"/>
        <v>1.1185583548950173</v>
      </c>
      <c r="J18" s="47">
        <v>0.91749999999999998</v>
      </c>
      <c r="K18" s="45">
        <v>72.599999999999994</v>
      </c>
      <c r="L18" s="91" t="str">
        <f t="shared" si="2"/>
        <v>св.200</v>
      </c>
      <c r="M18" s="47">
        <v>227.12778</v>
      </c>
      <c r="N18" s="45">
        <v>96.4</v>
      </c>
      <c r="O18" s="91">
        <f t="shared" si="3"/>
        <v>0.42443068831122288</v>
      </c>
      <c r="P18" s="47">
        <v>579.32784000000004</v>
      </c>
      <c r="Q18" s="45">
        <v>375.4</v>
      </c>
      <c r="R18" s="91">
        <f t="shared" si="4"/>
        <v>0.64799233539337575</v>
      </c>
      <c r="S18" s="18"/>
      <c r="T18" s="18"/>
      <c r="U18" s="18"/>
      <c r="V18" s="18"/>
    </row>
    <row r="19" spans="1:22" s="17" customFormat="1" ht="15" customHeight="1" outlineLevel="1" x14ac:dyDescent="0.25">
      <c r="A19" s="11"/>
      <c r="B19" s="15"/>
      <c r="C19" s="10" t="s">
        <v>121</v>
      </c>
      <c r="D19" s="90">
        <f t="shared" si="7"/>
        <v>625.68693000000007</v>
      </c>
      <c r="E19" s="45">
        <f t="shared" si="9"/>
        <v>480.09999999999997</v>
      </c>
      <c r="F19" s="91">
        <f t="shared" si="0"/>
        <v>0.76731665147616224</v>
      </c>
      <c r="G19" s="47">
        <v>66.331800000000001</v>
      </c>
      <c r="H19" s="45">
        <v>41.6</v>
      </c>
      <c r="I19" s="91">
        <f t="shared" si="1"/>
        <v>0.62715017533068607</v>
      </c>
      <c r="J19" s="47"/>
      <c r="K19" s="45">
        <v>1.1000000000000001</v>
      </c>
      <c r="L19" s="91" t="str">
        <f t="shared" si="2"/>
        <v xml:space="preserve"> </v>
      </c>
      <c r="M19" s="47">
        <v>213.88509999999999</v>
      </c>
      <c r="N19" s="45">
        <v>161.69999999999999</v>
      </c>
      <c r="O19" s="91">
        <f t="shared" si="3"/>
        <v>0.75601339223723385</v>
      </c>
      <c r="P19" s="47">
        <v>345.47003000000001</v>
      </c>
      <c r="Q19" s="45">
        <v>275.7</v>
      </c>
      <c r="R19" s="91">
        <f t="shared" si="4"/>
        <v>0.7980431761331076</v>
      </c>
      <c r="S19" s="18"/>
      <c r="T19" s="18"/>
      <c r="U19" s="18"/>
      <c r="V19" s="18"/>
    </row>
    <row r="20" spans="1:22" s="17" customFormat="1" ht="15" customHeight="1" outlineLevel="1" x14ac:dyDescent="0.25">
      <c r="A20" s="11"/>
      <c r="B20" s="15"/>
      <c r="C20" s="10" t="s">
        <v>120</v>
      </c>
      <c r="D20" s="90">
        <f t="shared" si="7"/>
        <v>499.09940999999998</v>
      </c>
      <c r="E20" s="45">
        <f t="shared" si="9"/>
        <v>380.3</v>
      </c>
      <c r="F20" s="91">
        <f t="shared" si="0"/>
        <v>0.76197244953665644</v>
      </c>
      <c r="G20" s="47">
        <v>2.4063000000000003</v>
      </c>
      <c r="H20" s="45">
        <v>24.1</v>
      </c>
      <c r="I20" s="91" t="str">
        <f t="shared" si="1"/>
        <v>св.200</v>
      </c>
      <c r="J20" s="47"/>
      <c r="K20" s="45">
        <v>0</v>
      </c>
      <c r="L20" s="91" t="str">
        <f t="shared" si="2"/>
        <v xml:space="preserve"> </v>
      </c>
      <c r="M20" s="47">
        <v>28.468879999999999</v>
      </c>
      <c r="N20" s="45">
        <v>20.6</v>
      </c>
      <c r="O20" s="91">
        <f t="shared" si="3"/>
        <v>0.72359713483635468</v>
      </c>
      <c r="P20" s="47">
        <v>468.22422999999998</v>
      </c>
      <c r="Q20" s="45">
        <v>335.6</v>
      </c>
      <c r="R20" s="91">
        <f t="shared" si="4"/>
        <v>0.71675060472628693</v>
      </c>
      <c r="S20" s="18"/>
      <c r="T20" s="18"/>
      <c r="U20" s="18"/>
      <c r="V20" s="18"/>
    </row>
    <row r="21" spans="1:22" s="17" customFormat="1" ht="15" customHeight="1" outlineLevel="1" x14ac:dyDescent="0.25">
      <c r="A21" s="11"/>
      <c r="B21" s="15"/>
      <c r="C21" s="10" t="s">
        <v>182</v>
      </c>
      <c r="D21" s="90">
        <f t="shared" si="7"/>
        <v>501.54810999999995</v>
      </c>
      <c r="E21" s="45">
        <f t="shared" si="9"/>
        <v>328.4</v>
      </c>
      <c r="F21" s="91">
        <f t="shared" si="0"/>
        <v>0.65477267973355535</v>
      </c>
      <c r="G21" s="47">
        <v>17.604790000000001</v>
      </c>
      <c r="H21" s="45">
        <v>5.5</v>
      </c>
      <c r="I21" s="91">
        <f t="shared" si="1"/>
        <v>0.31241497342484631</v>
      </c>
      <c r="J21" s="47"/>
      <c r="K21" s="45">
        <v>0</v>
      </c>
      <c r="L21" s="91" t="str">
        <f t="shared" si="2"/>
        <v xml:space="preserve"> </v>
      </c>
      <c r="M21" s="47">
        <v>36.752749999999999</v>
      </c>
      <c r="N21" s="45">
        <v>9.4</v>
      </c>
      <c r="O21" s="91">
        <f t="shared" si="3"/>
        <v>0.25576317418424471</v>
      </c>
      <c r="P21" s="47">
        <v>447.19056999999998</v>
      </c>
      <c r="Q21" s="45">
        <v>313.5</v>
      </c>
      <c r="R21" s="91">
        <f t="shared" si="4"/>
        <v>0.70104340527574183</v>
      </c>
      <c r="S21" s="18"/>
      <c r="T21" s="18"/>
      <c r="U21" s="18"/>
      <c r="V21" s="18"/>
    </row>
    <row r="22" spans="1:22" s="17" customFormat="1" ht="15" customHeight="1" outlineLevel="1" x14ac:dyDescent="0.25">
      <c r="A22" s="11"/>
      <c r="B22" s="15"/>
      <c r="C22" s="10" t="s">
        <v>119</v>
      </c>
      <c r="D22" s="90">
        <f t="shared" si="7"/>
        <v>360.13997000000001</v>
      </c>
      <c r="E22" s="45">
        <f t="shared" si="9"/>
        <v>303.07799999999997</v>
      </c>
      <c r="F22" s="91">
        <f t="shared" si="0"/>
        <v>0.84155613163404208</v>
      </c>
      <c r="G22" s="47">
        <v>0.43780000000000002</v>
      </c>
      <c r="H22" s="45">
        <v>0.378</v>
      </c>
      <c r="I22" s="91">
        <f t="shared" si="1"/>
        <v>0.86340794883508443</v>
      </c>
      <c r="J22" s="47"/>
      <c r="K22" s="45">
        <v>0</v>
      </c>
      <c r="L22" s="91" t="str">
        <f t="shared" si="2"/>
        <v xml:space="preserve"> </v>
      </c>
      <c r="M22" s="47">
        <v>43.147289999999998</v>
      </c>
      <c r="N22" s="45">
        <v>61.3</v>
      </c>
      <c r="O22" s="91">
        <f t="shared" si="3"/>
        <v>1.4207149510432753</v>
      </c>
      <c r="P22" s="47">
        <v>316.55488000000003</v>
      </c>
      <c r="Q22" s="45">
        <v>241.4</v>
      </c>
      <c r="R22" s="91">
        <f t="shared" si="4"/>
        <v>0.76258499000236546</v>
      </c>
      <c r="S22" s="18"/>
      <c r="T22" s="18"/>
      <c r="U22" s="18"/>
      <c r="V22" s="18"/>
    </row>
    <row r="23" spans="1:22" ht="30.75" customHeight="1" x14ac:dyDescent="0.25">
      <c r="A23" s="12">
        <v>4</v>
      </c>
      <c r="B23" s="16"/>
      <c r="C23" s="81" t="s">
        <v>152</v>
      </c>
      <c r="D23" s="43">
        <f>SUM(D24:D28)</f>
        <v>10785.63659</v>
      </c>
      <c r="E23" s="43">
        <f>SUM(E24:E28)</f>
        <v>7523.2678700000006</v>
      </c>
      <c r="F23" s="55">
        <f t="shared" si="0"/>
        <v>0.69752654905648004</v>
      </c>
      <c r="G23" s="43">
        <f>SUM(G24:G28)</f>
        <v>1278.4265299999997</v>
      </c>
      <c r="H23" s="43">
        <f>SUM(H24:H28)</f>
        <v>1014.38095</v>
      </c>
      <c r="I23" s="55">
        <f t="shared" si="1"/>
        <v>0.7934604971002911</v>
      </c>
      <c r="J23" s="43">
        <f>SUM(J24:J28)</f>
        <v>0</v>
      </c>
      <c r="K23" s="43">
        <f>SUM(K24:K28)</f>
        <v>0</v>
      </c>
      <c r="L23" s="55" t="str">
        <f t="shared" si="2"/>
        <v xml:space="preserve"> </v>
      </c>
      <c r="M23" s="43">
        <f>SUM(M24:M28)</f>
        <v>831.07128</v>
      </c>
      <c r="N23" s="43">
        <f>SUM(N24:N28)</f>
        <v>574.98691999999994</v>
      </c>
      <c r="O23" s="55">
        <f t="shared" si="3"/>
        <v>0.69186233941329311</v>
      </c>
      <c r="P23" s="43">
        <f>SUM(P24:P28)</f>
        <v>8676.1387800000011</v>
      </c>
      <c r="Q23" s="43">
        <f>SUM(Q24:Q28)</f>
        <v>5933.9</v>
      </c>
      <c r="R23" s="55">
        <f t="shared" si="4"/>
        <v>0.68393327382898306</v>
      </c>
      <c r="S23" s="1"/>
      <c r="T23" s="1"/>
      <c r="U23" s="1"/>
      <c r="V23" s="1"/>
    </row>
    <row r="24" spans="1:22" s="9" customFormat="1" ht="15" customHeight="1" outlineLevel="1" x14ac:dyDescent="0.25">
      <c r="A24" s="11"/>
      <c r="B24" s="15"/>
      <c r="C24" s="10" t="s">
        <v>136</v>
      </c>
      <c r="D24" s="90">
        <f t="shared" si="7"/>
        <v>8631.8184000000001</v>
      </c>
      <c r="E24" s="45">
        <f t="shared" ref="E24:E28" si="10">(H24+K24+N24+Q24)</f>
        <v>5588.3</v>
      </c>
      <c r="F24" s="91">
        <f t="shared" si="0"/>
        <v>0.64740703998128601</v>
      </c>
      <c r="G24" s="47">
        <v>1262.9671799999999</v>
      </c>
      <c r="H24" s="45">
        <v>1013.4</v>
      </c>
      <c r="I24" s="91">
        <f t="shared" si="1"/>
        <v>0.80239614777638169</v>
      </c>
      <c r="J24" s="47"/>
      <c r="K24" s="45">
        <v>0</v>
      </c>
      <c r="L24" s="91" t="str">
        <f t="shared" si="2"/>
        <v xml:space="preserve"> </v>
      </c>
      <c r="M24" s="47">
        <v>744.57128</v>
      </c>
      <c r="N24" s="45">
        <v>488.4</v>
      </c>
      <c r="O24" s="91">
        <f t="shared" si="3"/>
        <v>0.65594794362737163</v>
      </c>
      <c r="P24" s="47">
        <v>6624.2799400000004</v>
      </c>
      <c r="Q24" s="45">
        <v>4086.5</v>
      </c>
      <c r="R24" s="91">
        <f t="shared" si="4"/>
        <v>0.61689723819250308</v>
      </c>
      <c r="S24" s="1"/>
      <c r="T24" s="1"/>
      <c r="U24" s="1"/>
      <c r="V24" s="1"/>
    </row>
    <row r="25" spans="1:22" s="9" customFormat="1" ht="15" customHeight="1" outlineLevel="1" x14ac:dyDescent="0.25">
      <c r="A25" s="11"/>
      <c r="B25" s="15"/>
      <c r="C25" s="10" t="s">
        <v>118</v>
      </c>
      <c r="D25" s="90">
        <f t="shared" si="7"/>
        <v>900.04265000000009</v>
      </c>
      <c r="E25" s="45">
        <f t="shared" si="10"/>
        <v>772.81487000000004</v>
      </c>
      <c r="F25" s="91">
        <f t="shared" si="0"/>
        <v>0.85864249877491916</v>
      </c>
      <c r="G25" s="47">
        <v>14.77195</v>
      </c>
      <c r="H25" s="45">
        <v>0.4</v>
      </c>
      <c r="I25" s="91">
        <f t="shared" si="1"/>
        <v>2.7078347814608092E-2</v>
      </c>
      <c r="J25" s="47"/>
      <c r="K25" s="45">
        <v>0</v>
      </c>
      <c r="L25" s="91" t="str">
        <f>IF(K25=0," ",IF(K25/J25*100&gt;200,"св.200",K25/J25))</f>
        <v xml:space="preserve"> </v>
      </c>
      <c r="M25" s="47">
        <v>28.9</v>
      </c>
      <c r="N25" s="45">
        <v>28.914870000000001</v>
      </c>
      <c r="O25" s="91">
        <f t="shared" si="3"/>
        <v>1.0005145328719725</v>
      </c>
      <c r="P25" s="47">
        <v>856.37070000000006</v>
      </c>
      <c r="Q25" s="45">
        <v>743.5</v>
      </c>
      <c r="R25" s="91">
        <f t="shared" si="4"/>
        <v>0.86819878354081936</v>
      </c>
      <c r="S25" s="1"/>
      <c r="T25" s="1"/>
      <c r="U25" s="1"/>
      <c r="V25" s="1"/>
    </row>
    <row r="26" spans="1:22" s="9" customFormat="1" ht="15" customHeight="1" outlineLevel="1" x14ac:dyDescent="0.25">
      <c r="A26" s="11"/>
      <c r="B26" s="15"/>
      <c r="C26" s="10" t="s">
        <v>117</v>
      </c>
      <c r="D26" s="90">
        <f t="shared" si="7"/>
        <v>192.87643</v>
      </c>
      <c r="E26" s="45">
        <f t="shared" si="10"/>
        <v>92.429109999999994</v>
      </c>
      <c r="F26" s="91">
        <f t="shared" si="0"/>
        <v>0.4792141268894286</v>
      </c>
      <c r="G26" s="47">
        <v>0.10645</v>
      </c>
      <c r="H26" s="45">
        <v>0</v>
      </c>
      <c r="I26" s="91">
        <f t="shared" si="1"/>
        <v>0</v>
      </c>
      <c r="J26" s="47">
        <v>0</v>
      </c>
      <c r="K26" s="45">
        <v>0</v>
      </c>
      <c r="L26" s="91" t="str">
        <f t="shared" si="2"/>
        <v xml:space="preserve"> </v>
      </c>
      <c r="M26" s="47">
        <v>3.1</v>
      </c>
      <c r="N26" s="45">
        <v>3.1291100000000003</v>
      </c>
      <c r="O26" s="91">
        <f t="shared" si="3"/>
        <v>1.0093903225806453</v>
      </c>
      <c r="P26" s="47">
        <v>189.66998000000001</v>
      </c>
      <c r="Q26" s="45">
        <v>89.3</v>
      </c>
      <c r="R26" s="91">
        <f t="shared" si="4"/>
        <v>0.47081778571390154</v>
      </c>
      <c r="S26" s="1"/>
      <c r="T26" s="1"/>
      <c r="U26" s="1"/>
      <c r="V26" s="1"/>
    </row>
    <row r="27" spans="1:22" s="9" customFormat="1" ht="15" customHeight="1" outlineLevel="1" x14ac:dyDescent="0.25">
      <c r="A27" s="11"/>
      <c r="B27" s="15"/>
      <c r="C27" s="10" t="s">
        <v>116</v>
      </c>
      <c r="D27" s="90">
        <f t="shared" si="7"/>
        <v>222.67852000000002</v>
      </c>
      <c r="E27" s="45">
        <f t="shared" si="10"/>
        <v>320.42178999999999</v>
      </c>
      <c r="F27" s="91">
        <f t="shared" si="0"/>
        <v>1.4389434149283908</v>
      </c>
      <c r="G27" s="47">
        <v>0.1028</v>
      </c>
      <c r="H27" s="45">
        <v>0.1028</v>
      </c>
      <c r="I27" s="91">
        <f t="shared" si="1"/>
        <v>1</v>
      </c>
      <c r="J27" s="47"/>
      <c r="K27" s="45">
        <v>0</v>
      </c>
      <c r="L27" s="91" t="str">
        <f t="shared" si="2"/>
        <v xml:space="preserve"> </v>
      </c>
      <c r="M27" s="47">
        <v>14.4</v>
      </c>
      <c r="N27" s="45">
        <v>14.418989999999999</v>
      </c>
      <c r="O27" s="91">
        <f t="shared" si="3"/>
        <v>1.0013187499999998</v>
      </c>
      <c r="P27" s="47">
        <v>208.17572000000001</v>
      </c>
      <c r="Q27" s="45">
        <v>305.89999999999998</v>
      </c>
      <c r="R27" s="91">
        <f t="shared" si="4"/>
        <v>1.4694316897282735</v>
      </c>
      <c r="S27" s="1"/>
      <c r="T27" s="1"/>
      <c r="U27" s="1"/>
      <c r="V27" s="1"/>
    </row>
    <row r="28" spans="1:22" s="9" customFormat="1" ht="15" customHeight="1" outlineLevel="1" x14ac:dyDescent="0.25">
      <c r="A28" s="11"/>
      <c r="B28" s="15"/>
      <c r="C28" s="10" t="s">
        <v>115</v>
      </c>
      <c r="D28" s="90">
        <f t="shared" si="7"/>
        <v>838.22059000000002</v>
      </c>
      <c r="E28" s="45">
        <f t="shared" si="10"/>
        <v>749.3021</v>
      </c>
      <c r="F28" s="91">
        <f t="shared" si="0"/>
        <v>0.89391994057316104</v>
      </c>
      <c r="G28" s="47">
        <v>0.47814999999999996</v>
      </c>
      <c r="H28" s="45">
        <v>0.47814999999999996</v>
      </c>
      <c r="I28" s="91">
        <f t="shared" si="1"/>
        <v>1</v>
      </c>
      <c r="J28" s="47"/>
      <c r="K28" s="45">
        <v>0</v>
      </c>
      <c r="L28" s="91" t="str">
        <f t="shared" si="2"/>
        <v xml:space="preserve"> </v>
      </c>
      <c r="M28" s="47">
        <v>40.1</v>
      </c>
      <c r="N28" s="45">
        <v>40.123949999999994</v>
      </c>
      <c r="O28" s="91">
        <f t="shared" si="3"/>
        <v>1.0005972568578552</v>
      </c>
      <c r="P28" s="47">
        <v>797.64243999999997</v>
      </c>
      <c r="Q28" s="45">
        <v>708.7</v>
      </c>
      <c r="R28" s="91">
        <f t="shared" si="4"/>
        <v>0.8884933454644165</v>
      </c>
      <c r="S28" s="1"/>
      <c r="T28" s="1"/>
      <c r="U28" s="1"/>
      <c r="V28" s="1"/>
    </row>
    <row r="29" spans="1:22" ht="29.25" customHeight="1" x14ac:dyDescent="0.25">
      <c r="A29" s="12">
        <v>5</v>
      </c>
      <c r="B29" s="16"/>
      <c r="C29" s="81" t="s">
        <v>114</v>
      </c>
      <c r="D29" s="43">
        <f>SUM(D30:D40)</f>
        <v>24908.85368</v>
      </c>
      <c r="E29" s="43">
        <f>SUM(E30:E40)</f>
        <v>20020.856210000002</v>
      </c>
      <c r="F29" s="43">
        <f t="shared" ref="F29:I29" si="11">SUM(F30:F40)</f>
        <v>8.8919830065828052</v>
      </c>
      <c r="G29" s="43">
        <f t="shared" si="11"/>
        <v>267.20164999999997</v>
      </c>
      <c r="H29" s="43">
        <f t="shared" si="11"/>
        <v>186.78412999999998</v>
      </c>
      <c r="I29" s="43">
        <f t="shared" si="11"/>
        <v>6.7301119422661859</v>
      </c>
      <c r="J29" s="43">
        <f>SUM(J30:J40)</f>
        <v>15.915189999999999</v>
      </c>
      <c r="K29" s="43">
        <f>SUM(K30:K40)</f>
        <v>8.0523999999999987</v>
      </c>
      <c r="L29" s="55">
        <f t="shared" si="2"/>
        <v>0.50595688772801328</v>
      </c>
      <c r="M29" s="43">
        <f>SUM(M30:M40)</f>
        <v>3785.3082100000006</v>
      </c>
      <c r="N29" s="43">
        <f>SUM(N30:N40)</f>
        <v>2371.3569599999992</v>
      </c>
      <c r="O29" s="55">
        <f t="shared" si="3"/>
        <v>0.62646337588452239</v>
      </c>
      <c r="P29" s="43">
        <f>SUM(P30:P40)</f>
        <v>20840.428629999999</v>
      </c>
      <c r="Q29" s="43">
        <f>SUM(Q30:Q40)</f>
        <v>17454.662720000004</v>
      </c>
      <c r="R29" s="55">
        <f t="shared" si="4"/>
        <v>0.83753856649924407</v>
      </c>
      <c r="S29" s="1"/>
      <c r="T29" s="1"/>
      <c r="U29" s="1"/>
      <c r="V29" s="1"/>
    </row>
    <row r="30" spans="1:22" s="9" customFormat="1" ht="15" customHeight="1" outlineLevel="1" x14ac:dyDescent="0.25">
      <c r="A30" s="11"/>
      <c r="B30" s="15"/>
      <c r="C30" s="10" t="s">
        <v>113</v>
      </c>
      <c r="D30" s="90">
        <f t="shared" si="7"/>
        <v>783.67641000000003</v>
      </c>
      <c r="E30" s="45">
        <f t="shared" ref="E30:E40" si="12">(H30+K30+N30+Q30)</f>
        <v>620.33048000000008</v>
      </c>
      <c r="F30" s="91">
        <f t="shared" si="0"/>
        <v>0.79156456936096886</v>
      </c>
      <c r="G30" s="47">
        <v>1.2101999999999999</v>
      </c>
      <c r="H30" s="45">
        <v>2.1</v>
      </c>
      <c r="I30" s="91">
        <f t="shared" si="1"/>
        <v>1.7352503718393655</v>
      </c>
      <c r="J30" s="47"/>
      <c r="K30" s="45">
        <v>0</v>
      </c>
      <c r="L30" s="91" t="str">
        <f t="shared" si="2"/>
        <v xml:space="preserve"> </v>
      </c>
      <c r="M30" s="47">
        <v>143.83712</v>
      </c>
      <c r="N30" s="45">
        <v>82.816990000000004</v>
      </c>
      <c r="O30" s="91">
        <f t="shared" si="3"/>
        <v>0.5757692451016817</v>
      </c>
      <c r="P30" s="47">
        <v>638.62909000000002</v>
      </c>
      <c r="Q30" s="45">
        <v>535.41349000000002</v>
      </c>
      <c r="R30" s="91">
        <f t="shared" si="4"/>
        <v>0.83837942615485928</v>
      </c>
      <c r="S30" s="1"/>
      <c r="T30" s="1"/>
      <c r="U30" s="1"/>
      <c r="V30" s="1"/>
    </row>
    <row r="31" spans="1:22" s="9" customFormat="1" ht="15" customHeight="1" outlineLevel="1" x14ac:dyDescent="0.25">
      <c r="A31" s="11"/>
      <c r="B31" s="15"/>
      <c r="C31" s="10" t="s">
        <v>112</v>
      </c>
      <c r="D31" s="90">
        <f t="shared" si="7"/>
        <v>2933.8157500000002</v>
      </c>
      <c r="E31" s="45">
        <f t="shared" si="12"/>
        <v>2515.2241100000001</v>
      </c>
      <c r="F31" s="91">
        <f t="shared" si="0"/>
        <v>0.8573217694396793</v>
      </c>
      <c r="G31" s="47">
        <v>24.417390000000001</v>
      </c>
      <c r="H31" s="45">
        <v>12.471080000000001</v>
      </c>
      <c r="I31" s="91">
        <f t="shared" si="1"/>
        <v>0.51074582500422849</v>
      </c>
      <c r="J31" s="47"/>
      <c r="K31" s="45">
        <v>0</v>
      </c>
      <c r="L31" s="91" t="str">
        <f t="shared" si="2"/>
        <v xml:space="preserve"> </v>
      </c>
      <c r="M31" s="47">
        <v>138.25324000000001</v>
      </c>
      <c r="N31" s="45">
        <v>87.671039999999991</v>
      </c>
      <c r="O31" s="91">
        <f t="shared" si="3"/>
        <v>0.63413370999478913</v>
      </c>
      <c r="P31" s="47">
        <v>2771.1451200000001</v>
      </c>
      <c r="Q31" s="45">
        <v>2415.0819900000001</v>
      </c>
      <c r="R31" s="91">
        <f t="shared" si="4"/>
        <v>0.87151047145448668</v>
      </c>
      <c r="S31" s="1"/>
      <c r="T31" s="1"/>
      <c r="U31" s="1"/>
      <c r="V31" s="1"/>
    </row>
    <row r="32" spans="1:22" s="9" customFormat="1" ht="15" customHeight="1" outlineLevel="1" x14ac:dyDescent="0.25">
      <c r="A32" s="11"/>
      <c r="B32" s="15"/>
      <c r="C32" s="10" t="s">
        <v>111</v>
      </c>
      <c r="D32" s="90">
        <f t="shared" si="7"/>
        <v>1227.2040999999999</v>
      </c>
      <c r="E32" s="45">
        <f t="shared" si="12"/>
        <v>948.56367</v>
      </c>
      <c r="F32" s="91">
        <f t="shared" si="0"/>
        <v>0.77294695315962525</v>
      </c>
      <c r="G32" s="47">
        <v>105.66686999999999</v>
      </c>
      <c r="H32" s="45">
        <v>12.281000000000001</v>
      </c>
      <c r="I32" s="91">
        <f t="shared" si="1"/>
        <v>0.11622375111517926</v>
      </c>
      <c r="J32" s="47"/>
      <c r="K32" s="45">
        <v>0</v>
      </c>
      <c r="L32" s="91" t="str">
        <f t="shared" si="2"/>
        <v xml:space="preserve"> </v>
      </c>
      <c r="M32" s="47">
        <v>223.23999000000001</v>
      </c>
      <c r="N32" s="45">
        <v>135.69985</v>
      </c>
      <c r="O32" s="91">
        <f t="shared" si="3"/>
        <v>0.60786532914644908</v>
      </c>
      <c r="P32" s="47">
        <v>898.29723999999999</v>
      </c>
      <c r="Q32" s="45">
        <v>800.58281999999997</v>
      </c>
      <c r="R32" s="91">
        <f t="shared" si="4"/>
        <v>0.89122262025429355</v>
      </c>
      <c r="S32" s="1"/>
      <c r="T32" s="1"/>
      <c r="U32" s="1"/>
      <c r="V32" s="1"/>
    </row>
    <row r="33" spans="1:22" s="9" customFormat="1" ht="15" customHeight="1" outlineLevel="1" x14ac:dyDescent="0.25">
      <c r="A33" s="11"/>
      <c r="B33" s="15"/>
      <c r="C33" s="10" t="s">
        <v>110</v>
      </c>
      <c r="D33" s="90">
        <f t="shared" si="7"/>
        <v>2634.37815</v>
      </c>
      <c r="E33" s="45">
        <f t="shared" si="12"/>
        <v>1782.6484099999998</v>
      </c>
      <c r="F33" s="91">
        <f t="shared" si="0"/>
        <v>0.67668660628695232</v>
      </c>
      <c r="G33" s="47">
        <v>27.743749999999999</v>
      </c>
      <c r="H33" s="45">
        <v>8.5686499999999999</v>
      </c>
      <c r="I33" s="91">
        <f t="shared" si="1"/>
        <v>0.3088497409326425</v>
      </c>
      <c r="J33" s="47"/>
      <c r="K33" s="45">
        <v>0</v>
      </c>
      <c r="L33" s="91" t="str">
        <f>IF(J33=0," ",IF(K33/J33*100&gt;200,"св.200",K33/J33))</f>
        <v xml:space="preserve"> </v>
      </c>
      <c r="M33" s="47">
        <v>409.90055000000001</v>
      </c>
      <c r="N33" s="45">
        <v>217.03028</v>
      </c>
      <c r="O33" s="91">
        <f t="shared" si="3"/>
        <v>0.52947057524075047</v>
      </c>
      <c r="P33" s="47">
        <v>2196.7338500000001</v>
      </c>
      <c r="Q33" s="45">
        <v>1557.0494799999999</v>
      </c>
      <c r="R33" s="91">
        <f t="shared" si="4"/>
        <v>0.70880206084137132</v>
      </c>
      <c r="S33" s="1"/>
      <c r="T33" s="1"/>
      <c r="U33" s="1"/>
      <c r="V33" s="1"/>
    </row>
    <row r="34" spans="1:22" s="9" customFormat="1" ht="15" customHeight="1" outlineLevel="1" x14ac:dyDescent="0.25">
      <c r="A34" s="11"/>
      <c r="B34" s="15"/>
      <c r="C34" s="10" t="s">
        <v>109</v>
      </c>
      <c r="D34" s="90">
        <f t="shared" si="7"/>
        <v>7576.0623099999993</v>
      </c>
      <c r="E34" s="45">
        <f t="shared" si="12"/>
        <v>4773.8773000000001</v>
      </c>
      <c r="F34" s="91">
        <f t="shared" si="0"/>
        <v>0.63012645681368484</v>
      </c>
      <c r="G34" s="47">
        <v>46.222019999999993</v>
      </c>
      <c r="H34" s="45">
        <v>76.010279999999995</v>
      </c>
      <c r="I34" s="91">
        <f t="shared" si="1"/>
        <v>1.6444603675910314</v>
      </c>
      <c r="J34" s="47">
        <v>4.6523999999999992</v>
      </c>
      <c r="K34" s="45">
        <v>4.6523999999999992</v>
      </c>
      <c r="L34" s="91">
        <f t="shared" si="2"/>
        <v>1</v>
      </c>
      <c r="M34" s="47">
        <v>1405.7637</v>
      </c>
      <c r="N34" s="45">
        <v>854.32731999999999</v>
      </c>
      <c r="O34" s="91">
        <f t="shared" si="3"/>
        <v>0.60773181154129963</v>
      </c>
      <c r="P34" s="47">
        <v>6119.4241899999997</v>
      </c>
      <c r="Q34" s="45">
        <v>3838.8872999999999</v>
      </c>
      <c r="R34" s="91">
        <f t="shared" si="4"/>
        <v>0.62732818984395333</v>
      </c>
      <c r="S34" s="1"/>
      <c r="T34" s="1"/>
      <c r="U34" s="1"/>
      <c r="V34" s="1"/>
    </row>
    <row r="35" spans="1:22" s="9" customFormat="1" ht="15" customHeight="1" outlineLevel="1" x14ac:dyDescent="0.25">
      <c r="A35" s="11"/>
      <c r="B35" s="15"/>
      <c r="C35" s="10" t="s">
        <v>108</v>
      </c>
      <c r="D35" s="90">
        <f t="shared" si="7"/>
        <v>2191.27999</v>
      </c>
      <c r="E35" s="45">
        <f t="shared" si="12"/>
        <v>1954.8106400000001</v>
      </c>
      <c r="F35" s="91">
        <f t="shared" si="0"/>
        <v>0.89208620026690433</v>
      </c>
      <c r="G35" s="47">
        <v>5.4249900000000002</v>
      </c>
      <c r="H35" s="45">
        <v>1.53728</v>
      </c>
      <c r="I35" s="91">
        <f t="shared" si="1"/>
        <v>0.28337010759466835</v>
      </c>
      <c r="J35" s="47">
        <v>3.4640900000000001</v>
      </c>
      <c r="K35" s="45">
        <v>3.4</v>
      </c>
      <c r="L35" s="91">
        <f t="shared" si="2"/>
        <v>0.98149874858909547</v>
      </c>
      <c r="M35" s="47">
        <v>209.19409999999999</v>
      </c>
      <c r="N35" s="45">
        <v>109.81326</v>
      </c>
      <c r="O35" s="91">
        <f t="shared" si="3"/>
        <v>0.52493478544566985</v>
      </c>
      <c r="P35" s="47">
        <v>1973.1968099999999</v>
      </c>
      <c r="Q35" s="45">
        <v>1840.0601000000001</v>
      </c>
      <c r="R35" s="91">
        <f t="shared" si="4"/>
        <v>0.93252740460288919</v>
      </c>
      <c r="S35" s="1"/>
      <c r="T35" s="1"/>
      <c r="U35" s="1"/>
      <c r="V35" s="1"/>
    </row>
    <row r="36" spans="1:22" s="9" customFormat="1" ht="15" customHeight="1" outlineLevel="1" x14ac:dyDescent="0.25">
      <c r="A36" s="11"/>
      <c r="B36" s="15"/>
      <c r="C36" s="10" t="s">
        <v>107</v>
      </c>
      <c r="D36" s="90">
        <f t="shared" si="7"/>
        <v>5576.0809200000003</v>
      </c>
      <c r="E36" s="45">
        <f t="shared" si="12"/>
        <v>5754.1515400000008</v>
      </c>
      <c r="F36" s="91">
        <f t="shared" si="0"/>
        <v>1.0319347266574461</v>
      </c>
      <c r="G36" s="47">
        <v>47.903179999999999</v>
      </c>
      <c r="H36" s="45">
        <v>31.031140000000001</v>
      </c>
      <c r="I36" s="91">
        <f t="shared" si="1"/>
        <v>0.64778872717844627</v>
      </c>
      <c r="J36" s="47">
        <v>0</v>
      </c>
      <c r="K36" s="45">
        <v>0</v>
      </c>
      <c r="L36" s="91"/>
      <c r="M36" s="47">
        <v>841.78929000000005</v>
      </c>
      <c r="N36" s="45">
        <v>617.42833999999993</v>
      </c>
      <c r="O36" s="91">
        <f t="shared" si="3"/>
        <v>0.73347136550050418</v>
      </c>
      <c r="P36" s="47">
        <v>4686.3884500000004</v>
      </c>
      <c r="Q36" s="45">
        <v>5105.6920600000003</v>
      </c>
      <c r="R36" s="91">
        <f t="shared" si="4"/>
        <v>1.0894726535099752</v>
      </c>
      <c r="S36" s="1"/>
      <c r="T36" s="1"/>
      <c r="U36" s="1"/>
      <c r="V36" s="1"/>
    </row>
    <row r="37" spans="1:22" s="9" customFormat="1" ht="15" customHeight="1" outlineLevel="1" x14ac:dyDescent="0.25">
      <c r="A37" s="11"/>
      <c r="B37" s="15"/>
      <c r="C37" s="10" t="s">
        <v>106</v>
      </c>
      <c r="D37" s="90">
        <f t="shared" si="7"/>
        <v>240.65195</v>
      </c>
      <c r="E37" s="45">
        <f t="shared" si="12"/>
        <v>185.14135999999999</v>
      </c>
      <c r="F37" s="91">
        <f t="shared" ref="F37:F62" si="13">IF(D37=0," ",IF(E37/D37*100&gt;200,"св.200",E37/D37))</f>
        <v>0.76933247372398184</v>
      </c>
      <c r="G37" s="47">
        <v>1.9275</v>
      </c>
      <c r="H37" s="45">
        <v>2.0113499999999997</v>
      </c>
      <c r="I37" s="91">
        <f t="shared" si="1"/>
        <v>1.0435019455252916</v>
      </c>
      <c r="J37" s="47">
        <v>0</v>
      </c>
      <c r="K37" s="45">
        <v>0</v>
      </c>
      <c r="L37" s="91" t="str">
        <f t="shared" ref="L37:L65" si="14">IF(J37=0," ",IF(K37/J37*100&gt;200,"св.200",K37/J37))</f>
        <v xml:space="preserve"> </v>
      </c>
      <c r="M37" s="47">
        <v>49.685690000000001</v>
      </c>
      <c r="N37" s="45">
        <v>19.473470000000002</v>
      </c>
      <c r="O37" s="91">
        <f t="shared" ref="O37:O67" si="15">IF(M37=0," ",IF(N37/M37*100&gt;200,"св.200",N37/M37))</f>
        <v>0.39193317029510916</v>
      </c>
      <c r="P37" s="47">
        <v>189.03876</v>
      </c>
      <c r="Q37" s="45">
        <v>163.65653999999998</v>
      </c>
      <c r="R37" s="91">
        <f t="shared" ref="R37:R62" si="16">IF(P37=0," ",IF(Q37/P37*100&gt;200,"св.200",Q37/P37))</f>
        <v>0.86573007567336979</v>
      </c>
      <c r="S37" s="1"/>
      <c r="T37" s="1"/>
      <c r="U37" s="1"/>
      <c r="V37" s="1"/>
    </row>
    <row r="38" spans="1:22" s="9" customFormat="1" ht="15" customHeight="1" outlineLevel="1" x14ac:dyDescent="0.25">
      <c r="A38" s="11"/>
      <c r="B38" s="15"/>
      <c r="C38" s="10" t="s">
        <v>105</v>
      </c>
      <c r="D38" s="90">
        <f t="shared" si="7"/>
        <v>871.92863999999997</v>
      </c>
      <c r="E38" s="45">
        <f t="shared" si="12"/>
        <v>772.86568</v>
      </c>
      <c r="F38" s="91">
        <f t="shared" si="13"/>
        <v>0.88638639051929757</v>
      </c>
      <c r="G38" s="47">
        <v>4.1574499999999999</v>
      </c>
      <c r="H38" s="45">
        <v>1.8289500000000001</v>
      </c>
      <c r="I38" s="91">
        <f t="shared" si="1"/>
        <v>0.43992110548533359</v>
      </c>
      <c r="J38" s="47">
        <v>0</v>
      </c>
      <c r="K38" s="45">
        <v>0</v>
      </c>
      <c r="L38" s="91" t="str">
        <f t="shared" si="14"/>
        <v xml:space="preserve"> </v>
      </c>
      <c r="M38" s="47">
        <v>247.50900999999999</v>
      </c>
      <c r="N38" s="45">
        <v>163.89264</v>
      </c>
      <c r="O38" s="91">
        <f t="shared" si="15"/>
        <v>0.66216837924405259</v>
      </c>
      <c r="P38" s="47">
        <v>620.26217999999994</v>
      </c>
      <c r="Q38" s="45">
        <v>607.14409000000001</v>
      </c>
      <c r="R38" s="91">
        <f t="shared" si="16"/>
        <v>0.97885073373327403</v>
      </c>
      <c r="S38" s="1"/>
      <c r="T38" s="1"/>
      <c r="U38" s="1"/>
      <c r="V38" s="1"/>
    </row>
    <row r="39" spans="1:22" s="9" customFormat="1" ht="15" customHeight="1" outlineLevel="1" x14ac:dyDescent="0.25">
      <c r="A39" s="11"/>
      <c r="B39" s="15"/>
      <c r="C39" s="10" t="s">
        <v>104</v>
      </c>
      <c r="D39" s="90">
        <f t="shared" si="7"/>
        <v>306.81691000000001</v>
      </c>
      <c r="E39" s="45">
        <f t="shared" si="12"/>
        <v>217.7105</v>
      </c>
      <c r="F39" s="91">
        <f t="shared" si="13"/>
        <v>0.70957790429477952</v>
      </c>
      <c r="G39" s="47">
        <v>0.72060000000000002</v>
      </c>
      <c r="H39" s="45">
        <v>2.4</v>
      </c>
      <c r="I39" s="91" t="str">
        <f t="shared" si="1"/>
        <v>св.200</v>
      </c>
      <c r="J39" s="47">
        <v>0</v>
      </c>
      <c r="K39" s="45">
        <v>0</v>
      </c>
      <c r="L39" s="91" t="str">
        <f t="shared" si="14"/>
        <v xml:space="preserve"> </v>
      </c>
      <c r="M39" s="47">
        <v>14.69689</v>
      </c>
      <c r="N39" s="45">
        <v>12.04528</v>
      </c>
      <c r="O39" s="91">
        <f t="shared" si="15"/>
        <v>0.81958019689879968</v>
      </c>
      <c r="P39" s="47">
        <v>291.39942000000002</v>
      </c>
      <c r="Q39" s="45">
        <v>203.26522</v>
      </c>
      <c r="R39" s="91">
        <f t="shared" si="16"/>
        <v>0.69754847144170695</v>
      </c>
      <c r="S39" s="1"/>
      <c r="T39" s="1"/>
      <c r="U39" s="1"/>
      <c r="V39" s="1"/>
    </row>
    <row r="40" spans="1:22" s="9" customFormat="1" ht="15" customHeight="1" outlineLevel="1" x14ac:dyDescent="0.25">
      <c r="A40" s="11"/>
      <c r="B40" s="15"/>
      <c r="C40" s="10" t="s">
        <v>103</v>
      </c>
      <c r="D40" s="90">
        <f t="shared" si="7"/>
        <v>566.95855000000006</v>
      </c>
      <c r="E40" s="45">
        <f t="shared" si="12"/>
        <v>495.53251999999998</v>
      </c>
      <c r="F40" s="91">
        <f t="shared" si="13"/>
        <v>0.8740189560594861</v>
      </c>
      <c r="G40" s="47">
        <v>1.8077000000000001</v>
      </c>
      <c r="H40" s="45">
        <v>36.544400000000003</v>
      </c>
      <c r="I40" s="91" t="str">
        <f t="shared" si="1"/>
        <v>св.200</v>
      </c>
      <c r="J40" s="47">
        <v>7.7987000000000002</v>
      </c>
      <c r="K40" s="45">
        <v>0</v>
      </c>
      <c r="L40" s="91">
        <f t="shared" si="14"/>
        <v>0</v>
      </c>
      <c r="M40" s="47">
        <v>101.43863</v>
      </c>
      <c r="N40" s="45">
        <v>71.15849</v>
      </c>
      <c r="O40" s="91">
        <f t="shared" si="15"/>
        <v>0.70149301109449125</v>
      </c>
      <c r="P40" s="47">
        <v>455.91352000000001</v>
      </c>
      <c r="Q40" s="45">
        <v>387.82963000000001</v>
      </c>
      <c r="R40" s="91">
        <f t="shared" si="16"/>
        <v>0.85066490241394899</v>
      </c>
      <c r="S40" s="1"/>
      <c r="T40" s="1"/>
      <c r="U40" s="1"/>
      <c r="V40" s="1"/>
    </row>
    <row r="41" spans="1:22" ht="33" customHeight="1" x14ac:dyDescent="0.25">
      <c r="A41" s="12">
        <v>6</v>
      </c>
      <c r="B41" s="16"/>
      <c r="C41" s="81" t="s">
        <v>102</v>
      </c>
      <c r="D41" s="43">
        <f>SUM(D42:D46)</f>
        <v>2498.2282999999998</v>
      </c>
      <c r="E41" s="43">
        <f>SUM(E42:E46)</f>
        <v>2117.3821800000001</v>
      </c>
      <c r="F41" s="55">
        <f t="shared" si="13"/>
        <v>0.84755351622587904</v>
      </c>
      <c r="G41" s="43">
        <f>SUM(G42:G46)</f>
        <v>205.64744000000002</v>
      </c>
      <c r="H41" s="43">
        <f>SUM(H42:H46)</f>
        <v>374.76213000000001</v>
      </c>
      <c r="I41" s="55">
        <f t="shared" si="1"/>
        <v>1.8223525174930453</v>
      </c>
      <c r="J41" s="43">
        <f>SUM(J42:J46)</f>
        <v>1.06</v>
      </c>
      <c r="K41" s="43">
        <f>SUM(K42:K46)</f>
        <v>0.7651</v>
      </c>
      <c r="L41" s="55">
        <f t="shared" si="14"/>
        <v>0.72179245283018867</v>
      </c>
      <c r="M41" s="43">
        <f>SUM(M42:M46)</f>
        <v>219.73882999999998</v>
      </c>
      <c r="N41" s="43">
        <f>SUM(N42:N46)</f>
        <v>182.93567999999999</v>
      </c>
      <c r="O41" s="55">
        <f t="shared" si="15"/>
        <v>0.83251412597400287</v>
      </c>
      <c r="P41" s="43">
        <f>SUM(P42:P46)</f>
        <v>2071.7820300000003</v>
      </c>
      <c r="Q41" s="43">
        <f>SUM(Q42:Q46)</f>
        <v>1558.9192700000001</v>
      </c>
      <c r="R41" s="55">
        <f t="shared" si="16"/>
        <v>0.7524533215494682</v>
      </c>
      <c r="S41" s="1"/>
      <c r="T41" s="1"/>
      <c r="U41" s="1"/>
      <c r="V41" s="1"/>
    </row>
    <row r="42" spans="1:22" s="9" customFormat="1" ht="15" customHeight="1" outlineLevel="1" x14ac:dyDescent="0.25">
      <c r="A42" s="11"/>
      <c r="B42" s="15"/>
      <c r="C42" s="10" t="s">
        <v>101</v>
      </c>
      <c r="D42" s="90">
        <f t="shared" si="7"/>
        <v>697.21897000000001</v>
      </c>
      <c r="E42" s="45">
        <f t="shared" ref="E42:E45" si="17">(H42+K42+N42+Q42)</f>
        <v>814.5</v>
      </c>
      <c r="F42" s="91">
        <f t="shared" si="13"/>
        <v>1.1682126204913788</v>
      </c>
      <c r="G42" s="47">
        <v>128.80235000000002</v>
      </c>
      <c r="H42" s="45">
        <v>301.8</v>
      </c>
      <c r="I42" s="91" t="str">
        <f t="shared" si="1"/>
        <v>св.200</v>
      </c>
      <c r="J42" s="47">
        <v>0.06</v>
      </c>
      <c r="K42" s="45">
        <v>0.1</v>
      </c>
      <c r="L42" s="91">
        <f>IF(K42=0," ",IF(K42/J42*100&gt;200,"св.200",K42/J42))</f>
        <v>1.6666666666666667</v>
      </c>
      <c r="M42" s="47">
        <v>96.6</v>
      </c>
      <c r="N42" s="45">
        <v>96.6</v>
      </c>
      <c r="O42" s="91">
        <f t="shared" si="15"/>
        <v>1</v>
      </c>
      <c r="P42" s="47">
        <v>471.75662</v>
      </c>
      <c r="Q42" s="45">
        <v>416</v>
      </c>
      <c r="R42" s="91">
        <f t="shared" si="16"/>
        <v>0.88181062514819608</v>
      </c>
      <c r="S42" s="1"/>
      <c r="T42" s="1"/>
      <c r="U42" s="1"/>
      <c r="V42" s="1"/>
    </row>
    <row r="43" spans="1:22" s="9" customFormat="1" ht="15" customHeight="1" outlineLevel="1" x14ac:dyDescent="0.25">
      <c r="A43" s="11"/>
      <c r="B43" s="15"/>
      <c r="C43" s="10" t="s">
        <v>100</v>
      </c>
      <c r="D43" s="90">
        <f t="shared" si="7"/>
        <v>539.12381000000005</v>
      </c>
      <c r="E43" s="45">
        <f t="shared" si="17"/>
        <v>476.18844999999999</v>
      </c>
      <c r="F43" s="91">
        <f t="shared" si="13"/>
        <v>0.88326362361922017</v>
      </c>
      <c r="G43" s="47">
        <v>32.329239999999999</v>
      </c>
      <c r="H43" s="45">
        <v>33.605690000000003</v>
      </c>
      <c r="I43" s="91">
        <f t="shared" si="1"/>
        <v>1.0394828334968593</v>
      </c>
      <c r="J43" s="47">
        <v>1</v>
      </c>
      <c r="K43" s="45">
        <v>0.66510000000000002</v>
      </c>
      <c r="L43" s="91">
        <f t="shared" si="14"/>
        <v>0.66510000000000002</v>
      </c>
      <c r="M43" s="47">
        <v>24.29543</v>
      </c>
      <c r="N43" s="45">
        <v>16.377680000000002</v>
      </c>
      <c r="O43" s="91">
        <f t="shared" si="15"/>
        <v>0.67410537701946427</v>
      </c>
      <c r="P43" s="47">
        <v>481.49914000000001</v>
      </c>
      <c r="Q43" s="45">
        <v>425.53997999999996</v>
      </c>
      <c r="R43" s="91">
        <f t="shared" si="16"/>
        <v>0.8837813915929319</v>
      </c>
      <c r="S43" s="1"/>
      <c r="T43" s="1"/>
      <c r="U43" s="1"/>
      <c r="V43" s="1"/>
    </row>
    <row r="44" spans="1:22" s="9" customFormat="1" ht="15" customHeight="1" outlineLevel="1" x14ac:dyDescent="0.25">
      <c r="A44" s="11"/>
      <c r="B44" s="15"/>
      <c r="C44" s="10" t="s">
        <v>99</v>
      </c>
      <c r="D44" s="90">
        <f t="shared" si="7"/>
        <v>257.78888999999998</v>
      </c>
      <c r="E44" s="45">
        <f t="shared" si="17"/>
        <v>211.22032000000002</v>
      </c>
      <c r="F44" s="91">
        <f t="shared" si="13"/>
        <v>0.8193538519057203</v>
      </c>
      <c r="G44" s="47">
        <v>38.691900000000004</v>
      </c>
      <c r="H44" s="45">
        <v>38.978540000000002</v>
      </c>
      <c r="I44" s="91">
        <f t="shared" si="1"/>
        <v>1.0074082689141655</v>
      </c>
      <c r="J44" s="47"/>
      <c r="K44" s="45">
        <v>0</v>
      </c>
      <c r="L44" s="91" t="str">
        <f t="shared" si="14"/>
        <v xml:space="preserve"> </v>
      </c>
      <c r="M44" s="47">
        <v>25.13561</v>
      </c>
      <c r="N44" s="45">
        <v>14.104620000000001</v>
      </c>
      <c r="O44" s="91">
        <f t="shared" si="15"/>
        <v>0.56114094704683914</v>
      </c>
      <c r="P44" s="47">
        <v>193.96137999999999</v>
      </c>
      <c r="Q44" s="45">
        <v>158.13715999999999</v>
      </c>
      <c r="R44" s="91">
        <f t="shared" si="16"/>
        <v>0.81530230399474368</v>
      </c>
      <c r="S44" s="1"/>
      <c r="T44" s="1"/>
      <c r="U44" s="1"/>
      <c r="V44" s="1"/>
    </row>
    <row r="45" spans="1:22" s="9" customFormat="1" ht="15" customHeight="1" outlineLevel="1" x14ac:dyDescent="0.25">
      <c r="A45" s="11"/>
      <c r="B45" s="15"/>
      <c r="C45" s="10" t="s">
        <v>98</v>
      </c>
      <c r="D45" s="90">
        <f t="shared" si="7"/>
        <v>708.18994999999995</v>
      </c>
      <c r="E45" s="45">
        <f t="shared" si="17"/>
        <v>436.90832000000006</v>
      </c>
      <c r="F45" s="91">
        <f t="shared" si="13"/>
        <v>0.61693662837209151</v>
      </c>
      <c r="G45" s="47">
        <v>3.5095999999999998</v>
      </c>
      <c r="H45" s="45">
        <v>0.36160000000000003</v>
      </c>
      <c r="I45" s="91">
        <f t="shared" si="1"/>
        <v>0.10303168452245272</v>
      </c>
      <c r="J45" s="47"/>
      <c r="K45" s="45">
        <v>0</v>
      </c>
      <c r="L45" s="91" t="str">
        <f t="shared" si="14"/>
        <v xml:space="preserve"> </v>
      </c>
      <c r="M45" s="47">
        <v>35.197049999999997</v>
      </c>
      <c r="N45" s="45">
        <v>30.289080000000002</v>
      </c>
      <c r="O45" s="91">
        <f t="shared" si="15"/>
        <v>0.86055734784591331</v>
      </c>
      <c r="P45" s="47">
        <v>669.48329999999999</v>
      </c>
      <c r="Q45" s="45">
        <v>406.25764000000004</v>
      </c>
      <c r="R45" s="91">
        <f t="shared" si="16"/>
        <v>0.60682266458326894</v>
      </c>
      <c r="S45" s="1"/>
      <c r="T45" s="1"/>
      <c r="U45" s="1"/>
      <c r="V45" s="1"/>
    </row>
    <row r="46" spans="1:22" s="9" customFormat="1" ht="15" customHeight="1" outlineLevel="1" x14ac:dyDescent="0.25">
      <c r="A46" s="11"/>
      <c r="B46" s="15"/>
      <c r="C46" s="10" t="s">
        <v>183</v>
      </c>
      <c r="D46" s="90">
        <f t="shared" si="7"/>
        <v>295.90667999999999</v>
      </c>
      <c r="E46" s="45">
        <f>(H46+K46+N46+Q46)</f>
        <v>178.56509</v>
      </c>
      <c r="F46" s="91">
        <f t="shared" si="13"/>
        <v>0.60345068925108414</v>
      </c>
      <c r="G46" s="47">
        <v>2.3143500000000001</v>
      </c>
      <c r="H46" s="45">
        <v>1.6300000000000002E-2</v>
      </c>
      <c r="I46" s="91">
        <f t="shared" si="1"/>
        <v>7.0430142372588421E-3</v>
      </c>
      <c r="J46" s="47"/>
      <c r="K46" s="45">
        <v>0</v>
      </c>
      <c r="L46" s="91" t="str">
        <f t="shared" si="14"/>
        <v xml:space="preserve"> </v>
      </c>
      <c r="M46" s="47">
        <v>38.510739999999998</v>
      </c>
      <c r="N46" s="45">
        <v>25.564299999999999</v>
      </c>
      <c r="O46" s="91">
        <f t="shared" si="15"/>
        <v>0.66382261156238498</v>
      </c>
      <c r="P46" s="47">
        <v>255.08159000000001</v>
      </c>
      <c r="Q46" s="45">
        <v>152.98448999999999</v>
      </c>
      <c r="R46" s="91">
        <f t="shared" si="16"/>
        <v>0.59974728086021412</v>
      </c>
      <c r="S46" s="1"/>
      <c r="T46" s="1"/>
      <c r="U46" s="1"/>
      <c r="V46" s="1"/>
    </row>
    <row r="47" spans="1:22" ht="27" customHeight="1" x14ac:dyDescent="0.25">
      <c r="A47" s="12">
        <v>7</v>
      </c>
      <c r="B47" s="16"/>
      <c r="C47" s="81" t="s">
        <v>151</v>
      </c>
      <c r="D47" s="43">
        <f>SUM(D48:D54)</f>
        <v>3692.8167600000002</v>
      </c>
      <c r="E47" s="43">
        <f>SUM(E48:E54)</f>
        <v>3045.4473199999998</v>
      </c>
      <c r="F47" s="55">
        <f t="shared" si="13"/>
        <v>0.82469494641266727</v>
      </c>
      <c r="G47" s="43">
        <f>SUM(G48:G54)</f>
        <v>329.09792000000004</v>
      </c>
      <c r="H47" s="43">
        <f>SUM(H48:H54)</f>
        <v>243.88294999999999</v>
      </c>
      <c r="I47" s="55">
        <f t="shared" si="1"/>
        <v>0.74106499974232576</v>
      </c>
      <c r="J47" s="43">
        <f>SUM(J48:J54)</f>
        <v>0.378</v>
      </c>
      <c r="K47" s="43">
        <f>SUM(K48:K54)</f>
        <v>1.8849</v>
      </c>
      <c r="L47" s="55" t="str">
        <f t="shared" si="14"/>
        <v>св.200</v>
      </c>
      <c r="M47" s="43">
        <f>SUM(M48:M54)</f>
        <v>1046.77359</v>
      </c>
      <c r="N47" s="43">
        <f>SUM(N48:N54)</f>
        <v>677.08749999999998</v>
      </c>
      <c r="O47" s="55">
        <f t="shared" si="15"/>
        <v>0.64683280746507943</v>
      </c>
      <c r="P47" s="43">
        <f>SUM(P48:P54)</f>
        <v>2316.5672499999996</v>
      </c>
      <c r="Q47" s="43">
        <f>SUM(Q48:Q54)</f>
        <v>2122.5919699999999</v>
      </c>
      <c r="R47" s="55">
        <f t="shared" si="16"/>
        <v>0.91626606997919025</v>
      </c>
      <c r="S47" s="1"/>
      <c r="T47" s="1"/>
      <c r="U47" s="1"/>
      <c r="V47" s="1"/>
    </row>
    <row r="48" spans="1:22" s="9" customFormat="1" ht="15" customHeight="1" outlineLevel="1" x14ac:dyDescent="0.25">
      <c r="A48" s="11"/>
      <c r="B48" s="15"/>
      <c r="C48" s="10" t="s">
        <v>150</v>
      </c>
      <c r="D48" s="90">
        <f t="shared" ref="D48:D54" si="18">G48+J48+M48+P48</f>
        <v>1579.3470299999999</v>
      </c>
      <c r="E48" s="45">
        <f t="shared" ref="E48:E54" si="19">(H48+K48+N48+Q48)</f>
        <v>1062.2</v>
      </c>
      <c r="F48" s="91">
        <f t="shared" si="13"/>
        <v>0.67255642985569808</v>
      </c>
      <c r="G48" s="47">
        <v>298.91546</v>
      </c>
      <c r="H48" s="45">
        <v>198.4</v>
      </c>
      <c r="I48" s="91">
        <f t="shared" ref="I48:I54" si="20">IF(G48=0," ",IF(H48/G48*100&gt;200,"св.200",H48/G48))</f>
        <v>0.66373281596074019</v>
      </c>
      <c r="J48" s="47"/>
      <c r="K48" s="45">
        <v>0</v>
      </c>
      <c r="L48" s="91" t="str">
        <f t="shared" si="14"/>
        <v xml:space="preserve"> </v>
      </c>
      <c r="M48" s="47">
        <v>629.09951999999998</v>
      </c>
      <c r="N48" s="45">
        <v>431.6</v>
      </c>
      <c r="O48" s="91">
        <f t="shared" si="15"/>
        <v>0.68605997346810887</v>
      </c>
      <c r="P48" s="47">
        <v>651.33204999999998</v>
      </c>
      <c r="Q48" s="45">
        <v>432.2</v>
      </c>
      <c r="R48" s="91">
        <f t="shared" si="16"/>
        <v>0.6635632316880461</v>
      </c>
      <c r="S48" s="1"/>
      <c r="T48" s="1"/>
      <c r="U48" s="1"/>
      <c r="V48" s="1"/>
    </row>
    <row r="49" spans="1:22" s="9" customFormat="1" ht="15" customHeight="1" outlineLevel="1" x14ac:dyDescent="0.25">
      <c r="A49" s="11"/>
      <c r="B49" s="15"/>
      <c r="C49" s="10" t="s">
        <v>97</v>
      </c>
      <c r="D49" s="90">
        <f t="shared" si="18"/>
        <v>211.20356000000001</v>
      </c>
      <c r="E49" s="45">
        <f t="shared" si="19"/>
        <v>179.06939</v>
      </c>
      <c r="F49" s="91">
        <f t="shared" si="13"/>
        <v>0.84785213847721119</v>
      </c>
      <c r="G49" s="47">
        <v>0</v>
      </c>
      <c r="H49" s="45">
        <v>0.67495000000000005</v>
      </c>
      <c r="I49" s="91" t="str">
        <f>IF(G49=0," ",IF(H49/G49*100&gt;200,"св.200",H49/G49))</f>
        <v xml:space="preserve"> </v>
      </c>
      <c r="J49" s="47"/>
      <c r="K49" s="45">
        <v>0</v>
      </c>
      <c r="L49" s="91" t="str">
        <f t="shared" si="14"/>
        <v xml:space="preserve"> </v>
      </c>
      <c r="M49" s="47">
        <v>35.27946</v>
      </c>
      <c r="N49" s="45">
        <v>32.553370000000001</v>
      </c>
      <c r="O49" s="91">
        <f t="shared" si="15"/>
        <v>0.9227286925593533</v>
      </c>
      <c r="P49" s="47">
        <v>175.92410000000001</v>
      </c>
      <c r="Q49" s="45">
        <v>145.84107</v>
      </c>
      <c r="R49" s="91">
        <f t="shared" si="16"/>
        <v>0.82899994941000121</v>
      </c>
      <c r="S49" s="1"/>
      <c r="T49" s="1"/>
      <c r="U49" s="1"/>
      <c r="V49" s="1"/>
    </row>
    <row r="50" spans="1:22" s="9" customFormat="1" ht="15" customHeight="1" outlineLevel="1" x14ac:dyDescent="0.25">
      <c r="A50" s="11"/>
      <c r="B50" s="15"/>
      <c r="C50" s="10" t="s">
        <v>96</v>
      </c>
      <c r="D50" s="90">
        <f t="shared" si="18"/>
        <v>597.89110000000005</v>
      </c>
      <c r="E50" s="45">
        <f t="shared" si="19"/>
        <v>409.93567999999999</v>
      </c>
      <c r="F50" s="91">
        <f t="shared" si="13"/>
        <v>0.68563602970507498</v>
      </c>
      <c r="G50" s="47">
        <v>0.40944999999999998</v>
      </c>
      <c r="H50" s="45">
        <v>0.31310000000000004</v>
      </c>
      <c r="I50" s="91">
        <f t="shared" si="20"/>
        <v>0.76468433264134827</v>
      </c>
      <c r="J50" s="47"/>
      <c r="K50" s="45">
        <v>3.3E-3</v>
      </c>
      <c r="L50" s="91" t="str">
        <f t="shared" si="14"/>
        <v xml:space="preserve"> </v>
      </c>
      <c r="M50" s="47">
        <v>118.38536000000001</v>
      </c>
      <c r="N50" s="45">
        <v>79.885350000000003</v>
      </c>
      <c r="O50" s="91">
        <f t="shared" si="15"/>
        <v>0.67479078494165157</v>
      </c>
      <c r="P50" s="47">
        <v>479.09629000000001</v>
      </c>
      <c r="Q50" s="45">
        <v>329.73392999999999</v>
      </c>
      <c r="R50" s="91">
        <f t="shared" si="16"/>
        <v>0.68824145977001816</v>
      </c>
      <c r="S50" s="1"/>
      <c r="T50" s="1"/>
      <c r="U50" s="1"/>
      <c r="V50" s="1"/>
    </row>
    <row r="51" spans="1:22" s="9" customFormat="1" ht="15" customHeight="1" outlineLevel="1" x14ac:dyDescent="0.25">
      <c r="A51" s="11"/>
      <c r="B51" s="15"/>
      <c r="C51" s="10" t="s">
        <v>95</v>
      </c>
      <c r="D51" s="90">
        <f t="shared" si="18"/>
        <v>276.27424000000002</v>
      </c>
      <c r="E51" s="45">
        <f t="shared" si="19"/>
        <v>111.35557</v>
      </c>
      <c r="F51" s="91">
        <f t="shared" si="13"/>
        <v>0.40306171867489343</v>
      </c>
      <c r="G51" s="47">
        <v>0.64424999999999999</v>
      </c>
      <c r="H51" s="45">
        <v>0</v>
      </c>
      <c r="I51" s="91">
        <f t="shared" si="20"/>
        <v>0</v>
      </c>
      <c r="J51" s="47"/>
      <c r="K51" s="45">
        <v>0</v>
      </c>
      <c r="L51" s="91"/>
      <c r="M51" s="47">
        <v>106.37638</v>
      </c>
      <c r="N51" s="45">
        <v>40.555480000000003</v>
      </c>
      <c r="O51" s="91">
        <f t="shared" si="15"/>
        <v>0.38124515987477675</v>
      </c>
      <c r="P51" s="47">
        <v>169.25361000000001</v>
      </c>
      <c r="Q51" s="45">
        <v>70.800089999999997</v>
      </c>
      <c r="R51" s="91">
        <f t="shared" si="16"/>
        <v>0.41830770995076555</v>
      </c>
      <c r="S51" s="1"/>
      <c r="T51" s="1"/>
      <c r="U51" s="1"/>
      <c r="V51" s="1"/>
    </row>
    <row r="52" spans="1:22" s="9" customFormat="1" ht="15" customHeight="1" outlineLevel="1" x14ac:dyDescent="0.25">
      <c r="A52" s="11"/>
      <c r="B52" s="15"/>
      <c r="C52" s="10" t="s">
        <v>94</v>
      </c>
      <c r="D52" s="90">
        <f t="shared" si="18"/>
        <v>250.65288000000001</v>
      </c>
      <c r="E52" s="45">
        <f t="shared" si="19"/>
        <v>182.25551999999999</v>
      </c>
      <c r="F52" s="91">
        <f t="shared" si="13"/>
        <v>0.72712318326444114</v>
      </c>
      <c r="G52" s="47">
        <v>4.1599999999999998E-2</v>
      </c>
      <c r="H52" s="45">
        <v>24.34459</v>
      </c>
      <c r="I52" s="91" t="str">
        <f t="shared" si="20"/>
        <v>св.200</v>
      </c>
      <c r="J52" s="47"/>
      <c r="K52" s="45">
        <v>0</v>
      </c>
      <c r="L52" s="91" t="str">
        <f t="shared" si="14"/>
        <v xml:space="preserve"> </v>
      </c>
      <c r="M52" s="47">
        <v>92.140709999999999</v>
      </c>
      <c r="N52" s="45">
        <v>44.123460000000001</v>
      </c>
      <c r="O52" s="91">
        <f t="shared" si="15"/>
        <v>0.47887041460826602</v>
      </c>
      <c r="P52" s="47">
        <v>158.47057000000001</v>
      </c>
      <c r="Q52" s="45">
        <v>113.78747</v>
      </c>
      <c r="R52" s="91">
        <f t="shared" si="16"/>
        <v>0.71803534246137934</v>
      </c>
      <c r="S52" s="1"/>
      <c r="T52" s="1"/>
      <c r="U52" s="1"/>
      <c r="V52" s="1"/>
    </row>
    <row r="53" spans="1:22" s="9" customFormat="1" ht="15" customHeight="1" outlineLevel="1" x14ac:dyDescent="0.25">
      <c r="A53" s="11"/>
      <c r="B53" s="15"/>
      <c r="C53" s="10" t="s">
        <v>93</v>
      </c>
      <c r="D53" s="90">
        <f t="shared" si="18"/>
        <v>688.66075000000001</v>
      </c>
      <c r="E53" s="45">
        <f t="shared" si="19"/>
        <v>1032.6765</v>
      </c>
      <c r="F53" s="91">
        <f t="shared" si="13"/>
        <v>1.4995431349906323</v>
      </c>
      <c r="G53" s="47">
        <v>29.05396</v>
      </c>
      <c r="H53" s="45">
        <v>20.150310000000001</v>
      </c>
      <c r="I53" s="91">
        <f t="shared" si="20"/>
        <v>0.69354779864775751</v>
      </c>
      <c r="J53" s="47">
        <v>0.378</v>
      </c>
      <c r="K53" s="45">
        <v>0.38160000000000005</v>
      </c>
      <c r="L53" s="91">
        <f t="shared" si="14"/>
        <v>1.0095238095238097</v>
      </c>
      <c r="M53" s="47">
        <v>58.571150000000003</v>
      </c>
      <c r="N53" s="45">
        <v>42.948599999999999</v>
      </c>
      <c r="O53" s="91">
        <f t="shared" si="15"/>
        <v>0.7332722680022502</v>
      </c>
      <c r="P53" s="47">
        <v>600.65764000000001</v>
      </c>
      <c r="Q53" s="45">
        <v>969.19598999999994</v>
      </c>
      <c r="R53" s="91">
        <f t="shared" si="16"/>
        <v>1.6135580827707443</v>
      </c>
      <c r="S53" s="1"/>
      <c r="T53" s="1"/>
      <c r="U53" s="1"/>
      <c r="V53" s="1"/>
    </row>
    <row r="54" spans="1:22" s="9" customFormat="1" ht="15" customHeight="1" outlineLevel="1" x14ac:dyDescent="0.25">
      <c r="A54" s="11"/>
      <c r="B54" s="15"/>
      <c r="C54" s="10" t="s">
        <v>92</v>
      </c>
      <c r="D54" s="90">
        <f t="shared" si="18"/>
        <v>88.787199999999999</v>
      </c>
      <c r="E54" s="45">
        <f t="shared" si="19"/>
        <v>67.954660000000004</v>
      </c>
      <c r="F54" s="91">
        <f t="shared" si="13"/>
        <v>0.76536550313558716</v>
      </c>
      <c r="G54" s="47">
        <v>3.32E-2</v>
      </c>
      <c r="H54" s="45">
        <v>0</v>
      </c>
      <c r="I54" s="91">
        <f t="shared" si="20"/>
        <v>0</v>
      </c>
      <c r="J54" s="47"/>
      <c r="K54" s="45">
        <v>1.5</v>
      </c>
      <c r="L54" s="91" t="str">
        <f t="shared" si="14"/>
        <v xml:space="preserve"> </v>
      </c>
      <c r="M54" s="47">
        <v>6.9210099999999999</v>
      </c>
      <c r="N54" s="45">
        <v>5.4212400000000001</v>
      </c>
      <c r="O54" s="91">
        <f t="shared" si="15"/>
        <v>0.78330185912171779</v>
      </c>
      <c r="P54" s="47">
        <v>81.832989999999995</v>
      </c>
      <c r="Q54" s="45">
        <v>61.03342</v>
      </c>
      <c r="R54" s="91">
        <f t="shared" si="16"/>
        <v>0.74582903545379442</v>
      </c>
      <c r="S54" s="1"/>
      <c r="T54" s="1"/>
      <c r="U54" s="1"/>
      <c r="V54" s="1"/>
    </row>
    <row r="55" spans="1:22" ht="33" customHeight="1" x14ac:dyDescent="0.25">
      <c r="A55" s="12">
        <v>8</v>
      </c>
      <c r="B55" s="16"/>
      <c r="C55" s="81" t="s">
        <v>162</v>
      </c>
      <c r="D55" s="43">
        <f>SUM(D56:D61)</f>
        <v>9142.8408299999992</v>
      </c>
      <c r="E55" s="43">
        <f>SUM(E56:E61)</f>
        <v>8236.631879999999</v>
      </c>
      <c r="F55" s="55">
        <f t="shared" si="13"/>
        <v>0.90088321924773129</v>
      </c>
      <c r="G55" s="43">
        <f>SUM(G56:G61)</f>
        <v>587.88479999999993</v>
      </c>
      <c r="H55" s="43">
        <f>SUM(H56:H61)</f>
        <v>547.31308999999999</v>
      </c>
      <c r="I55" s="55">
        <f t="shared" ref="I55:I77" si="21">IF(G55=0," ",IF(H55/G55*100&gt;200,"св.200",H55/G55))</f>
        <v>0.930986972277562</v>
      </c>
      <c r="J55" s="43">
        <f>SUM(J56:J61)</f>
        <v>3.3600000000000005E-2</v>
      </c>
      <c r="K55" s="43">
        <f>SUM(K56:K61)</f>
        <v>0</v>
      </c>
      <c r="L55" s="55">
        <f t="shared" si="14"/>
        <v>0</v>
      </c>
      <c r="M55" s="43">
        <f>SUM(M56:M61)</f>
        <v>1241.2668899999999</v>
      </c>
      <c r="N55" s="43">
        <f>SUM(N56:N61)</f>
        <v>864.60673999999995</v>
      </c>
      <c r="O55" s="55">
        <f t="shared" si="15"/>
        <v>0.69655184309314822</v>
      </c>
      <c r="P55" s="43">
        <f>SUM(P56:P61)</f>
        <v>7313.6555399999997</v>
      </c>
      <c r="Q55" s="43">
        <f>SUM(Q56:Q61)</f>
        <v>6824.7120499999992</v>
      </c>
      <c r="R55" s="55">
        <f t="shared" si="16"/>
        <v>0.93314649735336042</v>
      </c>
      <c r="S55" s="1"/>
      <c r="T55" s="1"/>
      <c r="U55" s="1"/>
      <c r="V55" s="1"/>
    </row>
    <row r="56" spans="1:22" s="9" customFormat="1" ht="15" customHeight="1" outlineLevel="1" x14ac:dyDescent="0.25">
      <c r="A56" s="11"/>
      <c r="B56" s="15"/>
      <c r="C56" s="10" t="s">
        <v>168</v>
      </c>
      <c r="D56" s="90">
        <f>G56+J56+M56+P56</f>
        <v>2547.2810799999997</v>
      </c>
      <c r="E56" s="45">
        <f>(H56+K56+N56+Q56)</f>
        <v>2443.1</v>
      </c>
      <c r="F56" s="91">
        <f t="shared" si="13"/>
        <v>0.95910106630242786</v>
      </c>
      <c r="G56" s="47">
        <v>464.42426</v>
      </c>
      <c r="H56" s="45">
        <v>496.3</v>
      </c>
      <c r="I56" s="91">
        <f t="shared" si="21"/>
        <v>1.0686349589058934</v>
      </c>
      <c r="J56" s="47">
        <v>0</v>
      </c>
      <c r="K56" s="45">
        <v>0</v>
      </c>
      <c r="L56" s="91" t="str">
        <f>IF(K56=0," ",IF(K56/J56*100&gt;200,"св.200",K56/J56))</f>
        <v xml:space="preserve"> </v>
      </c>
      <c r="M56" s="47">
        <v>483.04432000000003</v>
      </c>
      <c r="N56" s="45">
        <v>389.7</v>
      </c>
      <c r="O56" s="91">
        <f t="shared" si="15"/>
        <v>0.80675827013140322</v>
      </c>
      <c r="P56" s="47">
        <v>1599.8125</v>
      </c>
      <c r="Q56" s="45">
        <v>1557.1</v>
      </c>
      <c r="R56" s="91">
        <f t="shared" si="16"/>
        <v>0.97330155877641911</v>
      </c>
      <c r="S56" s="1"/>
      <c r="T56" s="1"/>
      <c r="U56" s="1"/>
      <c r="V56" s="1"/>
    </row>
    <row r="57" spans="1:22" s="9" customFormat="1" ht="15" customHeight="1" outlineLevel="1" x14ac:dyDescent="0.25">
      <c r="A57" s="11"/>
      <c r="B57" s="15"/>
      <c r="C57" s="10" t="s">
        <v>91</v>
      </c>
      <c r="D57" s="90">
        <f t="shared" ref="D57:D73" si="22">G57+J57+M57+P57</f>
        <v>361.70562999999999</v>
      </c>
      <c r="E57" s="45">
        <f t="shared" ref="E57:E61" si="23">(H57+K57+N57+Q57)</f>
        <v>263.59600999999998</v>
      </c>
      <c r="F57" s="91">
        <f t="shared" si="13"/>
        <v>0.72875838288721129</v>
      </c>
      <c r="G57" s="47">
        <v>4.2869299999999999</v>
      </c>
      <c r="H57" s="45">
        <v>4.1244300000000003</v>
      </c>
      <c r="I57" s="91">
        <f t="shared" si="21"/>
        <v>0.96209408597761115</v>
      </c>
      <c r="J57" s="47">
        <v>0</v>
      </c>
      <c r="K57" s="45">
        <v>0</v>
      </c>
      <c r="L57" s="91" t="str">
        <f t="shared" si="14"/>
        <v xml:space="preserve"> </v>
      </c>
      <c r="M57" s="47">
        <v>42.556580000000004</v>
      </c>
      <c r="N57" s="45">
        <v>37.371580000000002</v>
      </c>
      <c r="O57" s="91">
        <f t="shared" si="15"/>
        <v>0.87816220194385919</v>
      </c>
      <c r="P57" s="47">
        <v>314.86212</v>
      </c>
      <c r="Q57" s="45">
        <v>222.1</v>
      </c>
      <c r="R57" s="91">
        <f t="shared" si="16"/>
        <v>0.70538812353801084</v>
      </c>
      <c r="S57" s="1"/>
      <c r="T57" s="1"/>
      <c r="U57" s="1"/>
      <c r="V57" s="1"/>
    </row>
    <row r="58" spans="1:22" s="9" customFormat="1" ht="15" customHeight="1" outlineLevel="1" x14ac:dyDescent="0.25">
      <c r="A58" s="11"/>
      <c r="B58" s="15"/>
      <c r="C58" s="10" t="s">
        <v>90</v>
      </c>
      <c r="D58" s="90">
        <f t="shared" si="22"/>
        <v>641.80115000000001</v>
      </c>
      <c r="E58" s="45">
        <f t="shared" si="23"/>
        <v>538.36218999999994</v>
      </c>
      <c r="F58" s="91">
        <f t="shared" si="13"/>
        <v>0.83883020465139391</v>
      </c>
      <c r="G58" s="47">
        <v>11.839450000000001</v>
      </c>
      <c r="H58" s="45">
        <v>3.6758500000000001</v>
      </c>
      <c r="I58" s="91">
        <f t="shared" si="21"/>
        <v>0.31047472644421825</v>
      </c>
      <c r="J58" s="47">
        <v>3.3600000000000005E-2</v>
      </c>
      <c r="K58" s="45">
        <v>0</v>
      </c>
      <c r="L58" s="91">
        <f t="shared" si="14"/>
        <v>0</v>
      </c>
      <c r="M58" s="47">
        <v>77.861199999999997</v>
      </c>
      <c r="N58" s="45">
        <v>36.123800000000003</v>
      </c>
      <c r="O58" s="91">
        <f t="shared" si="15"/>
        <v>0.4639512363025487</v>
      </c>
      <c r="P58" s="47">
        <v>552.06690000000003</v>
      </c>
      <c r="Q58" s="45">
        <v>498.56253999999996</v>
      </c>
      <c r="R58" s="91">
        <f t="shared" si="16"/>
        <v>0.90308355744566449</v>
      </c>
      <c r="S58" s="1"/>
      <c r="T58" s="1"/>
      <c r="U58" s="1"/>
      <c r="V58" s="1"/>
    </row>
    <row r="59" spans="1:22" s="9" customFormat="1" ht="15" customHeight="1" outlineLevel="1" x14ac:dyDescent="0.25">
      <c r="A59" s="11"/>
      <c r="B59" s="15"/>
      <c r="C59" s="10" t="s">
        <v>89</v>
      </c>
      <c r="D59" s="90">
        <f t="shared" si="22"/>
        <v>260.45247999999998</v>
      </c>
      <c r="E59" s="45">
        <f t="shared" si="23"/>
        <v>153.64199000000002</v>
      </c>
      <c r="F59" s="91">
        <f t="shared" si="13"/>
        <v>0.5899041160982611</v>
      </c>
      <c r="G59" s="47">
        <v>4.1250000000000002E-2</v>
      </c>
      <c r="H59" s="45">
        <v>4.1250000000000002E-2</v>
      </c>
      <c r="I59" s="91">
        <f t="shared" si="21"/>
        <v>1</v>
      </c>
      <c r="J59" s="47">
        <v>0</v>
      </c>
      <c r="K59" s="45">
        <v>0</v>
      </c>
      <c r="L59" s="91" t="str">
        <f t="shared" si="14"/>
        <v xml:space="preserve"> </v>
      </c>
      <c r="M59" s="47">
        <v>167.66544999999999</v>
      </c>
      <c r="N59" s="45">
        <v>77.136710000000008</v>
      </c>
      <c r="O59" s="91">
        <f t="shared" si="15"/>
        <v>0.46006323902748009</v>
      </c>
      <c r="P59" s="47">
        <v>92.745779999999996</v>
      </c>
      <c r="Q59" s="45">
        <v>76.464029999999994</v>
      </c>
      <c r="R59" s="91">
        <f t="shared" si="16"/>
        <v>0.82444753820605099</v>
      </c>
      <c r="S59" s="1"/>
      <c r="T59" s="1"/>
      <c r="U59" s="1"/>
      <c r="V59" s="1"/>
    </row>
    <row r="60" spans="1:22" s="9" customFormat="1" ht="15" customHeight="1" outlineLevel="1" x14ac:dyDescent="0.25">
      <c r="A60" s="11"/>
      <c r="B60" s="15"/>
      <c r="C60" s="10" t="s">
        <v>88</v>
      </c>
      <c r="D60" s="90">
        <f t="shared" si="22"/>
        <v>4492.3436300000003</v>
      </c>
      <c r="E60" s="45">
        <f t="shared" si="23"/>
        <v>4102.9266200000002</v>
      </c>
      <c r="F60" s="91">
        <f t="shared" si="13"/>
        <v>0.91331540014003776</v>
      </c>
      <c r="G60" s="47">
        <v>95.710270000000008</v>
      </c>
      <c r="H60" s="45">
        <v>16.759619999999998</v>
      </c>
      <c r="I60" s="91">
        <f t="shared" si="21"/>
        <v>0.17510785415191071</v>
      </c>
      <c r="J60" s="47">
        <v>0</v>
      </c>
      <c r="K60" s="45">
        <v>0</v>
      </c>
      <c r="L60" s="91" t="str">
        <f t="shared" si="14"/>
        <v xml:space="preserve"> </v>
      </c>
      <c r="M60" s="47">
        <v>225.03894</v>
      </c>
      <c r="N60" s="45">
        <v>126.36763000000001</v>
      </c>
      <c r="O60" s="91">
        <f t="shared" si="15"/>
        <v>0.56153672782141617</v>
      </c>
      <c r="P60" s="47">
        <v>4171.5944200000004</v>
      </c>
      <c r="Q60" s="45">
        <v>3959.7993700000002</v>
      </c>
      <c r="R60" s="91">
        <f t="shared" si="16"/>
        <v>0.94922923259639413</v>
      </c>
      <c r="S60" s="1"/>
      <c r="T60" s="1"/>
      <c r="U60" s="1"/>
      <c r="V60" s="1"/>
    </row>
    <row r="61" spans="1:22" s="9" customFormat="1" ht="15" customHeight="1" outlineLevel="1" x14ac:dyDescent="0.25">
      <c r="A61" s="11"/>
      <c r="B61" s="15"/>
      <c r="C61" s="10" t="s">
        <v>87</v>
      </c>
      <c r="D61" s="90">
        <f t="shared" si="22"/>
        <v>839.25685999999996</v>
      </c>
      <c r="E61" s="45">
        <f t="shared" si="23"/>
        <v>735.00506999999993</v>
      </c>
      <c r="F61" s="91">
        <f t="shared" si="13"/>
        <v>0.87578083067441348</v>
      </c>
      <c r="G61" s="47">
        <v>11.58264</v>
      </c>
      <c r="H61" s="45">
        <v>26.411939999999998</v>
      </c>
      <c r="I61" s="91" t="str">
        <f t="shared" si="21"/>
        <v>св.200</v>
      </c>
      <c r="J61" s="47">
        <v>0</v>
      </c>
      <c r="K61" s="45">
        <v>0</v>
      </c>
      <c r="L61" s="91" t="str">
        <f t="shared" si="14"/>
        <v xml:space="preserve"> </v>
      </c>
      <c r="M61" s="47">
        <v>245.10040000000001</v>
      </c>
      <c r="N61" s="45">
        <v>197.90701999999999</v>
      </c>
      <c r="O61" s="91">
        <f t="shared" si="15"/>
        <v>0.80745286421401186</v>
      </c>
      <c r="P61" s="47">
        <v>582.57381999999996</v>
      </c>
      <c r="Q61" s="45">
        <v>510.68610999999999</v>
      </c>
      <c r="R61" s="91">
        <f t="shared" si="16"/>
        <v>0.87660326033874991</v>
      </c>
      <c r="S61" s="1"/>
      <c r="T61" s="1"/>
      <c r="U61" s="1"/>
      <c r="V61" s="1"/>
    </row>
    <row r="62" spans="1:22" ht="30" customHeight="1" x14ac:dyDescent="0.25">
      <c r="A62" s="12">
        <v>9</v>
      </c>
      <c r="B62" s="16"/>
      <c r="C62" s="81" t="s">
        <v>149</v>
      </c>
      <c r="D62" s="43">
        <f>SUM(D63:D64,D65:D66,D67)</f>
        <v>6493.4723999999997</v>
      </c>
      <c r="E62" s="43">
        <f>SUM(E63:E64,E65:E66,E67)</f>
        <v>3537.2502199999999</v>
      </c>
      <c r="F62" s="55">
        <f t="shared" si="13"/>
        <v>0.54473939397971416</v>
      </c>
      <c r="G62" s="43">
        <f>SUM(G63:G64,G65:G66,G67)</f>
        <v>357.03859</v>
      </c>
      <c r="H62" s="43">
        <f>SUM(H63:H64,H65:H66,H67)</f>
        <v>372.79999999999995</v>
      </c>
      <c r="I62" s="55">
        <f t="shared" si="21"/>
        <v>1.0441448359965795</v>
      </c>
      <c r="J62" s="43">
        <f>SUM(J63:J64,J65:J66,J67)</f>
        <v>1.379</v>
      </c>
      <c r="K62" s="43">
        <f>SUM(K63:K64,K65:K66,K67)</f>
        <v>1.379</v>
      </c>
      <c r="L62" s="55">
        <f t="shared" si="14"/>
        <v>1</v>
      </c>
      <c r="M62" s="43">
        <f>SUM(M63:M64,M65:M66,M67)</f>
        <v>1739.5413100000001</v>
      </c>
      <c r="N62" s="43">
        <f>SUM(N63:N64,N65:N66,N67)</f>
        <v>826.90000000000009</v>
      </c>
      <c r="O62" s="55">
        <f t="shared" si="15"/>
        <v>0.47535519579009022</v>
      </c>
      <c r="P62" s="43">
        <f>SUM(P63:P64,P65:P66,P67)</f>
        <v>4395.5134999999991</v>
      </c>
      <c r="Q62" s="43">
        <f>SUM(Q63:Q64,Q65:Q66,Q67)</f>
        <v>2336.1712199999997</v>
      </c>
      <c r="R62" s="55">
        <f t="shared" si="16"/>
        <v>0.53148994309766084</v>
      </c>
      <c r="S62" s="1"/>
      <c r="T62" s="1"/>
      <c r="U62" s="1"/>
      <c r="V62" s="1"/>
    </row>
    <row r="63" spans="1:22" s="9" customFormat="1" ht="15" customHeight="1" outlineLevel="1" x14ac:dyDescent="0.25">
      <c r="A63" s="11"/>
      <c r="B63" s="15"/>
      <c r="C63" s="10" t="s">
        <v>163</v>
      </c>
      <c r="D63" s="90">
        <f t="shared" si="22"/>
        <v>1727.4725699999999</v>
      </c>
      <c r="E63" s="45">
        <f t="shared" ref="E63:E67" si="24">(H63+K63+N63+Q63)</f>
        <v>872.19999999999993</v>
      </c>
      <c r="F63" s="91">
        <f t="shared" ref="F63:F64" si="25">IF(E63=0," ",IF(E63/D63*100&gt;200,"св.200",E63/D63))</f>
        <v>0.50489947866437035</v>
      </c>
      <c r="G63" s="47">
        <v>243.20220999999998</v>
      </c>
      <c r="H63" s="45">
        <v>267.5</v>
      </c>
      <c r="I63" s="91">
        <f t="shared" si="21"/>
        <v>1.0999077681078639</v>
      </c>
      <c r="J63" s="47">
        <v>1.1000000000000001</v>
      </c>
      <c r="K63" s="45">
        <v>1.1000000000000001</v>
      </c>
      <c r="L63" s="91">
        <f t="shared" si="14"/>
        <v>1</v>
      </c>
      <c r="M63" s="47">
        <v>686.04363999999998</v>
      </c>
      <c r="N63" s="45">
        <v>274.2</v>
      </c>
      <c r="O63" s="91">
        <f t="shared" si="15"/>
        <v>0.39968302891052238</v>
      </c>
      <c r="P63" s="47">
        <v>797.12671999999998</v>
      </c>
      <c r="Q63" s="45">
        <v>329.4</v>
      </c>
      <c r="R63" s="91">
        <f t="shared" ref="R63:R64" si="26">IF(Q63=0," ",IF(Q63/P63*100&gt;200,"св.200",Q63/P63))</f>
        <v>0.41323417185162226</v>
      </c>
      <c r="S63" s="1"/>
      <c r="T63" s="1"/>
      <c r="U63" s="1"/>
      <c r="V63" s="1"/>
    </row>
    <row r="64" spans="1:22" s="28" customFormat="1" ht="15" customHeight="1" outlineLevel="1" x14ac:dyDescent="0.25">
      <c r="A64" s="26"/>
      <c r="B64" s="27"/>
      <c r="C64" s="10" t="s">
        <v>86</v>
      </c>
      <c r="D64" s="90">
        <f t="shared" si="22"/>
        <v>2491.1844799999999</v>
      </c>
      <c r="E64" s="45">
        <f>(H64+K64+N64+Q64)</f>
        <v>1237.7080700000001</v>
      </c>
      <c r="F64" s="91">
        <f t="shared" si="25"/>
        <v>0.49683517215874762</v>
      </c>
      <c r="G64" s="47">
        <v>80.205370000000002</v>
      </c>
      <c r="H64" s="45">
        <v>90.2</v>
      </c>
      <c r="I64" s="91">
        <f t="shared" si="21"/>
        <v>1.1246129779090852</v>
      </c>
      <c r="J64" s="47">
        <v>0</v>
      </c>
      <c r="K64" s="45">
        <v>0</v>
      </c>
      <c r="L64" s="91" t="str">
        <f t="shared" si="14"/>
        <v xml:space="preserve"> </v>
      </c>
      <c r="M64" s="47">
        <v>335.12799000000001</v>
      </c>
      <c r="N64" s="45">
        <v>214.4</v>
      </c>
      <c r="O64" s="91">
        <f t="shared" si="15"/>
        <v>0.63975557517592008</v>
      </c>
      <c r="P64" s="47">
        <v>2075.8511199999998</v>
      </c>
      <c r="Q64" s="45">
        <v>933.10807</v>
      </c>
      <c r="R64" s="91">
        <f t="shared" si="26"/>
        <v>0.44950625842570063</v>
      </c>
      <c r="S64" s="2"/>
      <c r="T64" s="2"/>
      <c r="U64" s="2"/>
      <c r="V64" s="2"/>
    </row>
    <row r="65" spans="1:22" s="9" customFormat="1" ht="15" customHeight="1" outlineLevel="1" x14ac:dyDescent="0.25">
      <c r="A65" s="11"/>
      <c r="B65" s="15"/>
      <c r="C65" s="10" t="s">
        <v>85</v>
      </c>
      <c r="D65" s="90">
        <f t="shared" si="22"/>
        <v>975.82088999999996</v>
      </c>
      <c r="E65" s="45">
        <f t="shared" si="24"/>
        <v>638.62830000000008</v>
      </c>
      <c r="F65" s="91">
        <f t="shared" ref="F65:F67" si="27">IF(E65=0," ",IF(E65/D65*100&gt;200,"св.200",E65/D65))</f>
        <v>0.65445237598879458</v>
      </c>
      <c r="G65" s="47">
        <v>32.38241</v>
      </c>
      <c r="H65" s="45">
        <v>5.2</v>
      </c>
      <c r="I65" s="91">
        <f t="shared" si="21"/>
        <v>0.16058100678732684</v>
      </c>
      <c r="J65" s="47">
        <v>0</v>
      </c>
      <c r="K65" s="45">
        <v>0</v>
      </c>
      <c r="L65" s="91" t="str">
        <f t="shared" si="14"/>
        <v xml:space="preserve"> </v>
      </c>
      <c r="M65" s="47">
        <v>326.52681999999999</v>
      </c>
      <c r="N65" s="45">
        <v>112.5</v>
      </c>
      <c r="O65" s="91">
        <f t="shared" si="15"/>
        <v>0.34453525134627533</v>
      </c>
      <c r="P65" s="47">
        <v>616.91165999999998</v>
      </c>
      <c r="Q65" s="45">
        <v>520.92830000000004</v>
      </c>
      <c r="R65" s="91">
        <f t="shared" ref="R65:R67" si="28">IF(Q65=0," ",IF(Q65/P65*100&gt;200,"св.200",Q65/P65))</f>
        <v>0.84441312067273955</v>
      </c>
      <c r="S65" s="1"/>
      <c r="T65" s="1"/>
      <c r="U65" s="1"/>
      <c r="V65" s="1"/>
    </row>
    <row r="66" spans="1:22" s="28" customFormat="1" ht="15" customHeight="1" outlineLevel="1" x14ac:dyDescent="0.25">
      <c r="A66" s="26"/>
      <c r="B66" s="27"/>
      <c r="C66" s="10" t="s">
        <v>154</v>
      </c>
      <c r="D66" s="90">
        <f t="shared" si="22"/>
        <v>467.27096</v>
      </c>
      <c r="E66" s="45">
        <f t="shared" si="24"/>
        <v>223.7201</v>
      </c>
      <c r="F66" s="91">
        <f t="shared" si="27"/>
        <v>0.47878023491979899</v>
      </c>
      <c r="G66" s="47">
        <v>8.0750000000000002E-2</v>
      </c>
      <c r="H66" s="45">
        <v>6.4</v>
      </c>
      <c r="I66" s="91" t="str">
        <f t="shared" si="21"/>
        <v>св.200</v>
      </c>
      <c r="J66" s="47">
        <v>0</v>
      </c>
      <c r="K66" s="45">
        <v>0</v>
      </c>
      <c r="L66" s="91" t="str">
        <f>IF(J66=0," ",IF(K66/J66*100&gt;200,"св.200",K66/J66))</f>
        <v xml:space="preserve"> </v>
      </c>
      <c r="M66" s="47">
        <v>164.20491999999999</v>
      </c>
      <c r="N66" s="45">
        <v>44</v>
      </c>
      <c r="O66" s="91">
        <f t="shared" si="15"/>
        <v>0.26795786630510221</v>
      </c>
      <c r="P66" s="47">
        <v>302.98529000000002</v>
      </c>
      <c r="Q66" s="45">
        <v>173.3201</v>
      </c>
      <c r="R66" s="91">
        <f t="shared" si="28"/>
        <v>0.57204130273123155</v>
      </c>
      <c r="S66" s="2"/>
      <c r="T66" s="2"/>
      <c r="U66" s="2"/>
      <c r="V66" s="2"/>
    </row>
    <row r="67" spans="1:22" s="28" customFormat="1" ht="15" customHeight="1" outlineLevel="1" x14ac:dyDescent="0.25">
      <c r="A67" s="26"/>
      <c r="B67" s="27"/>
      <c r="C67" s="10" t="s">
        <v>155</v>
      </c>
      <c r="D67" s="90">
        <f t="shared" si="22"/>
        <v>831.72349999999994</v>
      </c>
      <c r="E67" s="45">
        <f t="shared" si="24"/>
        <v>564.99375000000009</v>
      </c>
      <c r="F67" s="91">
        <f t="shared" si="27"/>
        <v>0.67930478097588942</v>
      </c>
      <c r="G67" s="47">
        <v>1.1678499999999998</v>
      </c>
      <c r="H67" s="45">
        <v>3.5</v>
      </c>
      <c r="I67" s="91" t="str">
        <f t="shared" si="21"/>
        <v>св.200</v>
      </c>
      <c r="J67" s="47">
        <v>0.27900000000000003</v>
      </c>
      <c r="K67" s="45">
        <v>0.27900000000000003</v>
      </c>
      <c r="L67" s="91">
        <f t="shared" ref="L67" si="29">IF(K67=0," ",IF(K67/J67*100&gt;200,"св.200",K67/J67))</f>
        <v>1</v>
      </c>
      <c r="M67" s="47">
        <v>227.63794000000001</v>
      </c>
      <c r="N67" s="45">
        <v>181.8</v>
      </c>
      <c r="O67" s="91">
        <f t="shared" si="15"/>
        <v>0.79863664202900453</v>
      </c>
      <c r="P67" s="47">
        <v>602.63870999999995</v>
      </c>
      <c r="Q67" s="45">
        <v>379.41475000000003</v>
      </c>
      <c r="R67" s="91">
        <f t="shared" si="28"/>
        <v>0.62958907833849587</v>
      </c>
      <c r="S67" s="2"/>
      <c r="T67" s="2"/>
      <c r="U67" s="2"/>
      <c r="V67" s="2"/>
    </row>
    <row r="68" spans="1:22" ht="33" customHeight="1" x14ac:dyDescent="0.25">
      <c r="A68" s="12">
        <v>10</v>
      </c>
      <c r="B68" s="16"/>
      <c r="C68" s="81" t="s">
        <v>84</v>
      </c>
      <c r="D68" s="43">
        <f>SUM(D69:D73)</f>
        <v>824.32051000000001</v>
      </c>
      <c r="E68" s="43">
        <f>SUM(E69:E73)</f>
        <v>714.24155999999994</v>
      </c>
      <c r="F68" s="55">
        <f t="shared" ref="F68:F93" si="30">IF(D68=0," ",IF(E68/D68*100&gt;200,"св.200",E68/D68))</f>
        <v>0.86646098372585678</v>
      </c>
      <c r="G68" s="43">
        <f>SUM(G69:G73)</f>
        <v>28.588439999999999</v>
      </c>
      <c r="H68" s="43">
        <f>SUM(H69:H73)</f>
        <v>87.362079999999992</v>
      </c>
      <c r="I68" s="55" t="str">
        <f t="shared" si="21"/>
        <v>св.200</v>
      </c>
      <c r="J68" s="43">
        <f>SUM(J69:J73)</f>
        <v>4.9488000000000003</v>
      </c>
      <c r="K68" s="43">
        <f>SUM(K69:K73)</f>
        <v>0.53545999999999994</v>
      </c>
      <c r="L68" s="55">
        <f t="shared" ref="L68:L93" si="31">IF(J68=0," ",IF(K68/J68*100&gt;200,"св.200",K68/J68))</f>
        <v>0.10819996766892982</v>
      </c>
      <c r="M68" s="43">
        <f>SUM(M69:M73)</f>
        <v>145.29373000000001</v>
      </c>
      <c r="N68" s="43">
        <f>SUM(N69:N73)</f>
        <v>98.5</v>
      </c>
      <c r="O68" s="55">
        <f t="shared" ref="O68:O93" si="32">IF(M68=0," ",IF(N68/M68*100&gt;200,"св.200",N68/M68))</f>
        <v>0.67793703141904327</v>
      </c>
      <c r="P68" s="43">
        <f>SUM(P69:P73)</f>
        <v>645.48954000000003</v>
      </c>
      <c r="Q68" s="43">
        <f>SUM(Q69:Q73)</f>
        <v>527.84402</v>
      </c>
      <c r="R68" s="55">
        <f t="shared" ref="R68:R93" si="33">IF(P68=0," ",IF(Q68/P68*100&gt;200,"св.200",Q68/P68))</f>
        <v>0.81774217441230723</v>
      </c>
      <c r="S68" s="1"/>
      <c r="T68" s="1"/>
      <c r="U68" s="1"/>
      <c r="V68" s="1"/>
    </row>
    <row r="69" spans="1:22" s="9" customFormat="1" ht="15" customHeight="1" outlineLevel="1" x14ac:dyDescent="0.25">
      <c r="A69" s="11"/>
      <c r="B69" s="15"/>
      <c r="C69" s="10" t="s">
        <v>83</v>
      </c>
      <c r="D69" s="90">
        <f t="shared" si="22"/>
        <v>193.31425999999999</v>
      </c>
      <c r="E69" s="45">
        <f t="shared" ref="E69:E73" si="34">(H69+K69+N69+Q69)</f>
        <v>169.6</v>
      </c>
      <c r="F69" s="91">
        <f t="shared" si="30"/>
        <v>0.87732793224876426</v>
      </c>
      <c r="G69" s="47">
        <v>10.9413</v>
      </c>
      <c r="H69" s="45">
        <v>28.3</v>
      </c>
      <c r="I69" s="91" t="str">
        <f t="shared" si="21"/>
        <v>св.200</v>
      </c>
      <c r="J69" s="47">
        <v>0</v>
      </c>
      <c r="K69" s="45">
        <v>0</v>
      </c>
      <c r="L69" s="91" t="str">
        <f t="shared" si="31"/>
        <v xml:space="preserve"> </v>
      </c>
      <c r="M69" s="47">
        <v>44.566110000000002</v>
      </c>
      <c r="N69" s="45">
        <v>30.3</v>
      </c>
      <c r="O69" s="91">
        <f t="shared" si="32"/>
        <v>0.67988882134877826</v>
      </c>
      <c r="P69" s="47">
        <v>137.80685</v>
      </c>
      <c r="Q69" s="45">
        <v>111</v>
      </c>
      <c r="R69" s="91">
        <f t="shared" si="33"/>
        <v>0.80547519952745461</v>
      </c>
      <c r="S69" s="1"/>
      <c r="T69" s="1"/>
      <c r="U69" s="1"/>
      <c r="V69" s="1"/>
    </row>
    <row r="70" spans="1:22" s="9" customFormat="1" ht="15" customHeight="1" outlineLevel="1" x14ac:dyDescent="0.25">
      <c r="A70" s="11"/>
      <c r="B70" s="15"/>
      <c r="C70" s="10" t="s">
        <v>82</v>
      </c>
      <c r="D70" s="90">
        <f t="shared" si="22"/>
        <v>81.070329999999998</v>
      </c>
      <c r="E70" s="45">
        <f t="shared" si="34"/>
        <v>46.381990000000002</v>
      </c>
      <c r="F70" s="91">
        <f t="shared" si="30"/>
        <v>0.57212040459191427</v>
      </c>
      <c r="G70" s="47">
        <v>11.486139999999999</v>
      </c>
      <c r="H70" s="45">
        <v>0.64475000000000005</v>
      </c>
      <c r="I70" s="91">
        <f t="shared" si="21"/>
        <v>5.6132869702093142E-2</v>
      </c>
      <c r="J70" s="47">
        <v>4.8975</v>
      </c>
      <c r="K70" s="45">
        <v>0.43545999999999996</v>
      </c>
      <c r="L70" s="91">
        <f t="shared" si="31"/>
        <v>8.8914752424706478E-2</v>
      </c>
      <c r="M70" s="47">
        <v>21.1493</v>
      </c>
      <c r="N70" s="45">
        <v>14.2</v>
      </c>
      <c r="O70" s="91">
        <f t="shared" si="32"/>
        <v>0.67141702089430855</v>
      </c>
      <c r="P70" s="47">
        <v>43.537390000000002</v>
      </c>
      <c r="Q70" s="45">
        <v>31.101779999999998</v>
      </c>
      <c r="R70" s="91">
        <f t="shared" si="33"/>
        <v>0.71436941902121365</v>
      </c>
      <c r="S70" s="1"/>
      <c r="T70" s="1"/>
      <c r="U70" s="1"/>
      <c r="V70" s="1"/>
    </row>
    <row r="71" spans="1:22" s="9" customFormat="1" ht="15" customHeight="1" outlineLevel="1" x14ac:dyDescent="0.25">
      <c r="A71" s="11"/>
      <c r="B71" s="15"/>
      <c r="C71" s="10" t="s">
        <v>81</v>
      </c>
      <c r="D71" s="90">
        <f t="shared" si="22"/>
        <v>138.06754000000001</v>
      </c>
      <c r="E71" s="45">
        <f t="shared" si="34"/>
        <v>161.86194999999998</v>
      </c>
      <c r="F71" s="91">
        <f t="shared" si="30"/>
        <v>1.1723389147079752</v>
      </c>
      <c r="G71" s="47">
        <v>1.6685999999999999</v>
      </c>
      <c r="H71" s="45">
        <v>49.141779999999997</v>
      </c>
      <c r="I71" s="91" t="str">
        <f t="shared" si="21"/>
        <v>св.200</v>
      </c>
      <c r="J71" s="47">
        <v>0</v>
      </c>
      <c r="K71" s="45">
        <v>0</v>
      </c>
      <c r="L71" s="91" t="str">
        <f t="shared" si="31"/>
        <v xml:space="preserve"> </v>
      </c>
      <c r="M71" s="47">
        <v>9.391</v>
      </c>
      <c r="N71" s="45">
        <v>7.5</v>
      </c>
      <c r="O71" s="91">
        <f t="shared" si="32"/>
        <v>0.79863699286550949</v>
      </c>
      <c r="P71" s="47">
        <v>127.00794</v>
      </c>
      <c r="Q71" s="45">
        <v>105.22017</v>
      </c>
      <c r="R71" s="91">
        <f t="shared" si="33"/>
        <v>0.82845348093985294</v>
      </c>
      <c r="S71" s="1"/>
      <c r="T71" s="1"/>
      <c r="U71" s="1"/>
      <c r="V71" s="1"/>
    </row>
    <row r="72" spans="1:22" s="9" customFormat="1" ht="15" customHeight="1" outlineLevel="1" x14ac:dyDescent="0.25">
      <c r="A72" s="11"/>
      <c r="B72" s="15"/>
      <c r="C72" s="10" t="s">
        <v>80</v>
      </c>
      <c r="D72" s="90">
        <f t="shared" si="22"/>
        <v>164.23517000000001</v>
      </c>
      <c r="E72" s="45">
        <f t="shared" si="34"/>
        <v>126.95806</v>
      </c>
      <c r="F72" s="91">
        <f t="shared" si="30"/>
        <v>0.77302602116221508</v>
      </c>
      <c r="G72" s="47">
        <v>4.21685</v>
      </c>
      <c r="H72" s="45">
        <v>9</v>
      </c>
      <c r="I72" s="91" t="str">
        <f t="shared" si="21"/>
        <v>св.200</v>
      </c>
      <c r="J72" s="47">
        <v>5.1299999999999998E-2</v>
      </c>
      <c r="K72" s="45">
        <v>0.1</v>
      </c>
      <c r="L72" s="91">
        <f t="shared" si="31"/>
        <v>1.9493177387914231</v>
      </c>
      <c r="M72" s="47">
        <v>9.4722200000000001</v>
      </c>
      <c r="N72" s="45">
        <v>4.9000000000000004</v>
      </c>
      <c r="O72" s="91">
        <f t="shared" si="32"/>
        <v>0.51730217414713764</v>
      </c>
      <c r="P72" s="47">
        <v>150.4948</v>
      </c>
      <c r="Q72" s="45">
        <v>112.95806</v>
      </c>
      <c r="R72" s="91">
        <f t="shared" si="33"/>
        <v>0.75057782727376632</v>
      </c>
      <c r="S72" s="1"/>
      <c r="T72" s="1"/>
      <c r="U72" s="1"/>
      <c r="V72" s="1"/>
    </row>
    <row r="73" spans="1:22" s="9" customFormat="1" ht="15" customHeight="1" outlineLevel="1" x14ac:dyDescent="0.25">
      <c r="A73" s="11"/>
      <c r="B73" s="15"/>
      <c r="C73" s="10" t="s">
        <v>79</v>
      </c>
      <c r="D73" s="90">
        <f t="shared" si="22"/>
        <v>247.63321000000002</v>
      </c>
      <c r="E73" s="45">
        <f t="shared" si="34"/>
        <v>209.43956</v>
      </c>
      <c r="F73" s="91">
        <f t="shared" si="30"/>
        <v>0.84576523480029187</v>
      </c>
      <c r="G73" s="47">
        <v>0.27555000000000002</v>
      </c>
      <c r="H73" s="45">
        <v>0.27555000000000002</v>
      </c>
      <c r="I73" s="91">
        <f t="shared" si="21"/>
        <v>1</v>
      </c>
      <c r="J73" s="47"/>
      <c r="K73" s="45">
        <v>0</v>
      </c>
      <c r="L73" s="91" t="str">
        <f t="shared" si="31"/>
        <v xml:space="preserve"> </v>
      </c>
      <c r="M73" s="47">
        <v>60.7151</v>
      </c>
      <c r="N73" s="45">
        <v>41.6</v>
      </c>
      <c r="O73" s="91">
        <f t="shared" si="32"/>
        <v>0.68516728128587456</v>
      </c>
      <c r="P73" s="47">
        <v>186.64256</v>
      </c>
      <c r="Q73" s="45">
        <v>167.56401</v>
      </c>
      <c r="R73" s="91">
        <f t="shared" si="33"/>
        <v>0.89778028119631448</v>
      </c>
      <c r="S73" s="1"/>
      <c r="T73" s="1"/>
      <c r="U73" s="1"/>
      <c r="V73" s="1"/>
    </row>
    <row r="74" spans="1:22" ht="31.5" customHeight="1" x14ac:dyDescent="0.25">
      <c r="A74" s="12">
        <v>11</v>
      </c>
      <c r="B74" s="12"/>
      <c r="C74" s="81" t="s">
        <v>78</v>
      </c>
      <c r="D74" s="43">
        <f>SUM(D75:D77,D78)</f>
        <v>2584.0853000000002</v>
      </c>
      <c r="E74" s="43">
        <f>SUM(E75:E77,E78)</f>
        <v>1985.30141</v>
      </c>
      <c r="F74" s="55">
        <f t="shared" si="30"/>
        <v>0.76828013765644654</v>
      </c>
      <c r="G74" s="43">
        <f>SUM(G75:G77,G78)</f>
        <v>207.47284999999997</v>
      </c>
      <c r="H74" s="99">
        <f>SUM(H75:H77,H78)</f>
        <v>134.31210000000002</v>
      </c>
      <c r="I74" s="55">
        <f t="shared" si="21"/>
        <v>0.64737193324331366</v>
      </c>
      <c r="J74" s="43">
        <f>SUM(J75:J77,J78)</f>
        <v>0</v>
      </c>
      <c r="K74" s="43">
        <f>SUM(K75:K77,K78)</f>
        <v>0</v>
      </c>
      <c r="L74" s="55" t="str">
        <f t="shared" si="31"/>
        <v xml:space="preserve"> </v>
      </c>
      <c r="M74" s="43">
        <f>SUM(M75:M77,M78)</f>
        <v>256.52399000000003</v>
      </c>
      <c r="N74" s="43">
        <f>SUM(N75:N77,N78)</f>
        <v>166.4</v>
      </c>
      <c r="O74" s="55">
        <f t="shared" si="32"/>
        <v>0.64867227427734919</v>
      </c>
      <c r="P74" s="43">
        <f>SUM(P75:P77,P78)</f>
        <v>2120.0884599999999</v>
      </c>
      <c r="Q74" s="43">
        <f>SUM(Q75:Q77,Q78)</f>
        <v>1684.5893099999998</v>
      </c>
      <c r="R74" s="55">
        <f t="shared" si="33"/>
        <v>0.79458444389627025</v>
      </c>
      <c r="S74" s="1"/>
      <c r="T74" s="1"/>
      <c r="U74" s="1"/>
      <c r="V74" s="1"/>
    </row>
    <row r="75" spans="1:22" s="9" customFormat="1" ht="15" customHeight="1" outlineLevel="1" x14ac:dyDescent="0.25">
      <c r="A75" s="11"/>
      <c r="B75" s="11"/>
      <c r="C75" s="10" t="s">
        <v>77</v>
      </c>
      <c r="D75" s="90">
        <f>G75+J75+M75+P75</f>
        <v>1382.01369</v>
      </c>
      <c r="E75" s="45">
        <f t="shared" ref="E75:E78" si="35">(H75+K75+N75+Q75)</f>
        <v>1204.5</v>
      </c>
      <c r="F75" s="91">
        <f t="shared" si="30"/>
        <v>0.87155431868406452</v>
      </c>
      <c r="G75" s="47">
        <v>206.05248999999998</v>
      </c>
      <c r="H75" s="45">
        <v>132.5</v>
      </c>
      <c r="I75" s="91">
        <f t="shared" si="21"/>
        <v>0.64304003314883507</v>
      </c>
      <c r="J75" s="90"/>
      <c r="K75" s="45"/>
      <c r="L75" s="91" t="str">
        <f t="shared" si="31"/>
        <v xml:space="preserve"> </v>
      </c>
      <c r="M75" s="47">
        <v>187.51016000000001</v>
      </c>
      <c r="N75" s="45">
        <v>123.7</v>
      </c>
      <c r="O75" s="91">
        <f t="shared" si="32"/>
        <v>0.65969758652011168</v>
      </c>
      <c r="P75" s="47">
        <v>988.45104000000003</v>
      </c>
      <c r="Q75" s="45">
        <v>948.3</v>
      </c>
      <c r="R75" s="91">
        <f t="shared" si="33"/>
        <v>0.95937983938992055</v>
      </c>
      <c r="S75" s="1"/>
      <c r="T75" s="1"/>
      <c r="U75" s="1"/>
      <c r="V75" s="1"/>
    </row>
    <row r="76" spans="1:22" s="9" customFormat="1" ht="15" customHeight="1" outlineLevel="1" x14ac:dyDescent="0.25">
      <c r="A76" s="11"/>
      <c r="B76" s="11"/>
      <c r="C76" s="10" t="s">
        <v>76</v>
      </c>
      <c r="D76" s="90">
        <f t="shared" ref="D76:D103" si="36">G76+J76+M76+P76</f>
        <v>342.59319999999997</v>
      </c>
      <c r="E76" s="45">
        <f t="shared" si="35"/>
        <v>245.48732000000001</v>
      </c>
      <c r="F76" s="91">
        <f t="shared" si="30"/>
        <v>0.71655631226772754</v>
      </c>
      <c r="G76" s="47">
        <v>1.20716</v>
      </c>
      <c r="H76" s="45">
        <v>0.3</v>
      </c>
      <c r="I76" s="91">
        <f t="shared" si="21"/>
        <v>0.24851718082110075</v>
      </c>
      <c r="J76" s="90"/>
      <c r="K76" s="45"/>
      <c r="L76" s="91" t="str">
        <f t="shared" si="31"/>
        <v xml:space="preserve"> </v>
      </c>
      <c r="M76" s="47">
        <v>22.631869999999999</v>
      </c>
      <c r="N76" s="45">
        <v>16.8</v>
      </c>
      <c r="O76" s="91">
        <f t="shared" si="32"/>
        <v>0.74231603486587727</v>
      </c>
      <c r="P76" s="47">
        <v>318.75416999999999</v>
      </c>
      <c r="Q76" s="45">
        <v>228.38732000000002</v>
      </c>
      <c r="R76" s="91">
        <f t="shared" si="33"/>
        <v>0.71649986571156077</v>
      </c>
      <c r="S76" s="1"/>
      <c r="T76" s="1"/>
      <c r="U76" s="1"/>
      <c r="V76" s="1"/>
    </row>
    <row r="77" spans="1:22" s="28" customFormat="1" ht="15" customHeight="1" outlineLevel="1" x14ac:dyDescent="0.25">
      <c r="A77" s="26"/>
      <c r="B77" s="26"/>
      <c r="C77" s="10" t="s">
        <v>156</v>
      </c>
      <c r="D77" s="90">
        <f t="shared" si="36"/>
        <v>257.30223999999998</v>
      </c>
      <c r="E77" s="45">
        <f t="shared" si="35"/>
        <v>178.22586999999999</v>
      </c>
      <c r="F77" s="91">
        <f t="shared" ref="F77" si="37">IF(E77=0," ",IF(E77/D77*100&gt;200,"св.200",E77/D77))</f>
        <v>0.69267127250816007</v>
      </c>
      <c r="G77" s="47">
        <v>1.1000000000000001E-3</v>
      </c>
      <c r="H77" s="45">
        <v>1.3</v>
      </c>
      <c r="I77" s="91" t="str">
        <f t="shared" si="21"/>
        <v>св.200</v>
      </c>
      <c r="J77" s="90"/>
      <c r="K77" s="48"/>
      <c r="L77" s="93"/>
      <c r="M77" s="47">
        <v>19.572959999999998</v>
      </c>
      <c r="N77" s="45">
        <v>12.4</v>
      </c>
      <c r="O77" s="91">
        <f t="shared" si="32"/>
        <v>0.63352706999861041</v>
      </c>
      <c r="P77" s="47">
        <v>237.72817999999998</v>
      </c>
      <c r="Q77" s="45">
        <v>164.52587</v>
      </c>
      <c r="R77" s="91">
        <f t="shared" ref="R77" si="38">IF(Q77=0," ",IF(Q77/P77*100&gt;200,"св.200",Q77/P77))</f>
        <v>0.69207558817806125</v>
      </c>
      <c r="S77" s="2"/>
      <c r="T77" s="2"/>
      <c r="U77" s="2"/>
      <c r="V77" s="2"/>
    </row>
    <row r="78" spans="1:22" s="9" customFormat="1" ht="15.75" customHeight="1" outlineLevel="1" x14ac:dyDescent="0.25">
      <c r="A78" s="11"/>
      <c r="B78" s="11"/>
      <c r="C78" s="10" t="s">
        <v>75</v>
      </c>
      <c r="D78" s="90">
        <f t="shared" si="36"/>
        <v>602.17617000000007</v>
      </c>
      <c r="E78" s="45">
        <f t="shared" si="35"/>
        <v>357.08822000000004</v>
      </c>
      <c r="F78" s="91">
        <f t="shared" si="30"/>
        <v>0.59299626552807627</v>
      </c>
      <c r="G78" s="47">
        <v>0.21209999999999998</v>
      </c>
      <c r="H78" s="45">
        <v>0.21209999999999998</v>
      </c>
      <c r="I78" s="91">
        <f t="shared" ref="I78:I101" si="39">IF(G78=0," ",IF(H78/G78*100&gt;200,"св.200",H78/G78))</f>
        <v>1</v>
      </c>
      <c r="J78" s="90"/>
      <c r="K78" s="45"/>
      <c r="L78" s="91" t="str">
        <f t="shared" si="31"/>
        <v xml:space="preserve"> </v>
      </c>
      <c r="M78" s="47">
        <v>26.809000000000001</v>
      </c>
      <c r="N78" s="45">
        <v>13.5</v>
      </c>
      <c r="O78" s="91">
        <f t="shared" si="32"/>
        <v>0.50356223656234844</v>
      </c>
      <c r="P78" s="47">
        <v>575.15507000000002</v>
      </c>
      <c r="Q78" s="45">
        <v>343.37612000000001</v>
      </c>
      <c r="R78" s="91">
        <f t="shared" si="33"/>
        <v>0.59701485375065888</v>
      </c>
      <c r="S78" s="1"/>
      <c r="T78" s="1"/>
      <c r="U78" s="1"/>
      <c r="V78" s="1"/>
    </row>
    <row r="79" spans="1:22" ht="31.5" customHeight="1" x14ac:dyDescent="0.25">
      <c r="A79" s="12">
        <v>12</v>
      </c>
      <c r="B79" s="12"/>
      <c r="C79" s="81" t="s">
        <v>74</v>
      </c>
      <c r="D79" s="43">
        <f>SUM(D80:D81,D82)</f>
        <v>1827.6914500000003</v>
      </c>
      <c r="E79" s="43">
        <f>SUM(E80:E81,E82)</f>
        <v>924.8</v>
      </c>
      <c r="F79" s="55">
        <f t="shared" si="30"/>
        <v>0.50599350344392091</v>
      </c>
      <c r="G79" s="43">
        <f>SUM(G80:G81,G82)</f>
        <v>233.11958999999999</v>
      </c>
      <c r="H79" s="43">
        <f>SUM(H80:H81,H82)</f>
        <v>62.6</v>
      </c>
      <c r="I79" s="55">
        <f t="shared" si="39"/>
        <v>0.26853170083217803</v>
      </c>
      <c r="J79" s="43">
        <f>SUM(J80:J81,J82)</f>
        <v>0</v>
      </c>
      <c r="K79" s="43">
        <f>SUM(K80:K81,K82)</f>
        <v>0</v>
      </c>
      <c r="L79" s="55" t="str">
        <f t="shared" si="31"/>
        <v xml:space="preserve"> </v>
      </c>
      <c r="M79" s="43">
        <f>SUM(M80:M81,M82)</f>
        <v>428.63537000000002</v>
      </c>
      <c r="N79" s="43">
        <f>SUM(N80:N81,N82)</f>
        <v>211.20000000000002</v>
      </c>
      <c r="O79" s="55">
        <f t="shared" si="32"/>
        <v>0.49272648685058351</v>
      </c>
      <c r="P79" s="43">
        <f>SUM(P80:P81,P82)</f>
        <v>1165.93649</v>
      </c>
      <c r="Q79" s="43">
        <f>SUM(Q80:Q81,Q82)</f>
        <v>651</v>
      </c>
      <c r="R79" s="55">
        <f t="shared" si="33"/>
        <v>0.55834945177845829</v>
      </c>
      <c r="S79" s="1"/>
      <c r="T79" s="1"/>
      <c r="U79" s="1"/>
      <c r="V79" s="1"/>
    </row>
    <row r="80" spans="1:22" s="9" customFormat="1" ht="15" customHeight="1" outlineLevel="1" x14ac:dyDescent="0.25">
      <c r="A80" s="11"/>
      <c r="B80" s="11"/>
      <c r="C80" s="10" t="s">
        <v>73</v>
      </c>
      <c r="D80" s="90">
        <f t="shared" si="36"/>
        <v>1045.0134600000001</v>
      </c>
      <c r="E80" s="45">
        <f t="shared" ref="E80:E81" si="40">(H80+K80+N80+Q80)</f>
        <v>431.4</v>
      </c>
      <c r="F80" s="91">
        <f t="shared" ref="F80:F82" si="41">IF(E80=0," ",IF(E80/D80*100&gt;200,"св.200",E80/D80))</f>
        <v>0.4128176492578382</v>
      </c>
      <c r="G80" s="47">
        <v>214.16579999999999</v>
      </c>
      <c r="H80" s="45">
        <v>51.4</v>
      </c>
      <c r="I80" s="91">
        <f t="shared" si="39"/>
        <v>0.24000097121015587</v>
      </c>
      <c r="J80" s="90"/>
      <c r="K80" s="45"/>
      <c r="L80" s="91" t="str">
        <f t="shared" si="31"/>
        <v xml:space="preserve"> </v>
      </c>
      <c r="M80" s="47">
        <v>315.64625000000001</v>
      </c>
      <c r="N80" s="45">
        <v>161</v>
      </c>
      <c r="O80" s="91">
        <f t="shared" si="32"/>
        <v>0.51006466891338009</v>
      </c>
      <c r="P80" s="47">
        <v>515.20141000000001</v>
      </c>
      <c r="Q80" s="45">
        <v>219</v>
      </c>
      <c r="R80" s="94">
        <f t="shared" ref="R80:R81" si="42">IF(Q80=0," ",IF(Q80/P80*100&gt;200,"св.200",Q80/P80))</f>
        <v>0.42507647640172413</v>
      </c>
      <c r="S80" s="1"/>
      <c r="T80" s="1"/>
      <c r="U80" s="1"/>
      <c r="V80" s="1"/>
    </row>
    <row r="81" spans="1:22" s="28" customFormat="1" ht="15" customHeight="1" outlineLevel="1" x14ac:dyDescent="0.25">
      <c r="A81" s="26"/>
      <c r="B81" s="26"/>
      <c r="C81" s="10" t="s">
        <v>157</v>
      </c>
      <c r="D81" s="90">
        <f t="shared" si="36"/>
        <v>694.51421000000005</v>
      </c>
      <c r="E81" s="45">
        <f t="shared" si="40"/>
        <v>459.59999999999997</v>
      </c>
      <c r="F81" s="91">
        <f t="shared" si="41"/>
        <v>0.66175751825149831</v>
      </c>
      <c r="G81" s="47">
        <v>1.41</v>
      </c>
      <c r="H81" s="45">
        <v>1.1000000000000001</v>
      </c>
      <c r="I81" s="91">
        <f t="shared" si="39"/>
        <v>0.78014184397163133</v>
      </c>
      <c r="J81" s="90"/>
      <c r="K81" s="48"/>
      <c r="L81" s="93"/>
      <c r="M81" s="47">
        <v>73.774699999999996</v>
      </c>
      <c r="N81" s="45">
        <v>44.8</v>
      </c>
      <c r="O81" s="91">
        <f t="shared" si="32"/>
        <v>0.60725424840765196</v>
      </c>
      <c r="P81" s="47">
        <v>619.32951000000003</v>
      </c>
      <c r="Q81" s="45">
        <v>413.7</v>
      </c>
      <c r="R81" s="91">
        <f t="shared" si="42"/>
        <v>0.66798044226893039</v>
      </c>
      <c r="S81" s="2"/>
      <c r="T81" s="2"/>
      <c r="U81" s="2"/>
      <c r="V81" s="2"/>
    </row>
    <row r="82" spans="1:22" s="9" customFormat="1" ht="15" customHeight="1" outlineLevel="1" x14ac:dyDescent="0.25">
      <c r="A82" s="11"/>
      <c r="B82" s="11"/>
      <c r="C82" s="10" t="s">
        <v>72</v>
      </c>
      <c r="D82" s="90">
        <f t="shared" si="36"/>
        <v>88.163780000000003</v>
      </c>
      <c r="E82" s="45">
        <f>(H82+K82+N82+Q82)</f>
        <v>33.799999999999997</v>
      </c>
      <c r="F82" s="91">
        <f t="shared" si="41"/>
        <v>0.38337739148661726</v>
      </c>
      <c r="G82" s="47">
        <v>17.543790000000001</v>
      </c>
      <c r="H82" s="45">
        <v>10.1</v>
      </c>
      <c r="I82" s="91">
        <f t="shared" si="39"/>
        <v>0.57570228553807357</v>
      </c>
      <c r="J82" s="90"/>
      <c r="K82" s="45"/>
      <c r="L82" s="91" t="str">
        <f t="shared" si="31"/>
        <v xml:space="preserve"> </v>
      </c>
      <c r="M82" s="47">
        <v>39.214419999999997</v>
      </c>
      <c r="N82" s="45">
        <v>5.4</v>
      </c>
      <c r="O82" s="91">
        <f t="shared" si="32"/>
        <v>0.13770444647657676</v>
      </c>
      <c r="P82" s="47">
        <v>31.405570000000001</v>
      </c>
      <c r="Q82" s="45">
        <v>18.3</v>
      </c>
      <c r="R82" s="94">
        <f>IF(Q82=0," ",IF(Q82/P82*100&gt;200,"св.200",Q82/P82))</f>
        <v>0.58269918361615469</v>
      </c>
      <c r="S82" s="1"/>
      <c r="T82" s="1"/>
      <c r="U82" s="1"/>
      <c r="V82" s="1"/>
    </row>
    <row r="83" spans="1:22" ht="31.5" customHeight="1" x14ac:dyDescent="0.25">
      <c r="A83" s="12">
        <v>13</v>
      </c>
      <c r="B83" s="12"/>
      <c r="C83" s="81" t="s">
        <v>148</v>
      </c>
      <c r="D83" s="43">
        <f>SUM(D84:D88)</f>
        <v>21921.887529999996</v>
      </c>
      <c r="E83" s="43">
        <f>SUM(E84:E88)</f>
        <v>20095.840250000001</v>
      </c>
      <c r="F83" s="55">
        <f t="shared" si="30"/>
        <v>0.91670209613560605</v>
      </c>
      <c r="G83" s="43">
        <f>SUM(G84:G88)</f>
        <v>597.09559000000002</v>
      </c>
      <c r="H83" s="43">
        <f>SUM(H84:H88)</f>
        <v>678.87944999999991</v>
      </c>
      <c r="I83" s="55">
        <f t="shared" si="39"/>
        <v>1.1369694591112285</v>
      </c>
      <c r="J83" s="43">
        <f>SUM(J84:J88)</f>
        <v>0</v>
      </c>
      <c r="K83" s="43">
        <f>SUM(K84:K88)</f>
        <v>0.46079999999999999</v>
      </c>
      <c r="L83" s="55" t="str">
        <f t="shared" si="31"/>
        <v xml:space="preserve"> </v>
      </c>
      <c r="M83" s="43">
        <f>SUM(M84:M88)</f>
        <v>1404.1824199999999</v>
      </c>
      <c r="N83" s="43">
        <f>SUM(N84:N88)</f>
        <v>593.4</v>
      </c>
      <c r="O83" s="55">
        <f t="shared" si="32"/>
        <v>0.42259466544240032</v>
      </c>
      <c r="P83" s="43">
        <f>SUM(P84:P88)</f>
        <v>19920.609520000002</v>
      </c>
      <c r="Q83" s="43">
        <f>SUM(Q84:Q88)</f>
        <v>18823.099999999999</v>
      </c>
      <c r="R83" s="55">
        <f t="shared" si="33"/>
        <v>0.94490582635545761</v>
      </c>
      <c r="S83" s="1"/>
      <c r="T83" s="1"/>
      <c r="U83" s="1"/>
      <c r="V83" s="1"/>
    </row>
    <row r="84" spans="1:22" s="9" customFormat="1" ht="15" customHeight="1" outlineLevel="1" x14ac:dyDescent="0.25">
      <c r="A84" s="11"/>
      <c r="B84" s="11"/>
      <c r="C84" s="10" t="s">
        <v>169</v>
      </c>
      <c r="D84" s="90">
        <f>G84+J84+M84+P84</f>
        <v>20026.636859999999</v>
      </c>
      <c r="E84" s="45">
        <f>(H84+K84+N84+Q84)</f>
        <v>19181.5</v>
      </c>
      <c r="F84" s="91">
        <f t="shared" si="30"/>
        <v>0.9577993616248156</v>
      </c>
      <c r="G84" s="47">
        <v>493.03215</v>
      </c>
      <c r="H84" s="45">
        <v>561</v>
      </c>
      <c r="I84" s="91">
        <f t="shared" si="39"/>
        <v>1.1378568314459818</v>
      </c>
      <c r="J84" s="47"/>
      <c r="K84" s="45">
        <v>0</v>
      </c>
      <c r="L84" s="91" t="str">
        <f>IF(K84=0," ",IF(K84/J84*100&gt;200,"св.200",K84/J84))</f>
        <v xml:space="preserve"> </v>
      </c>
      <c r="M84" s="47">
        <v>901.56278999999995</v>
      </c>
      <c r="N84" s="45">
        <v>414</v>
      </c>
      <c r="O84" s="91">
        <f t="shared" si="32"/>
        <v>0.45920262525475347</v>
      </c>
      <c r="P84" s="47">
        <v>18632.04192</v>
      </c>
      <c r="Q84" s="45">
        <v>18206.5</v>
      </c>
      <c r="R84" s="91">
        <f t="shared" si="33"/>
        <v>0.97716074696336885</v>
      </c>
      <c r="S84" s="1"/>
      <c r="T84" s="1"/>
      <c r="U84" s="1"/>
      <c r="V84" s="1"/>
    </row>
    <row r="85" spans="1:22" s="9" customFormat="1" ht="15" customHeight="1" outlineLevel="1" x14ac:dyDescent="0.25">
      <c r="A85" s="11"/>
      <c r="B85" s="11"/>
      <c r="C85" s="10" t="s">
        <v>147</v>
      </c>
      <c r="D85" s="90">
        <f t="shared" si="36"/>
        <v>1221.31277</v>
      </c>
      <c r="E85" s="45">
        <f t="shared" ref="E85:E88" si="43">(H85+K85+N85+Q85)</f>
        <v>532.79999999999995</v>
      </c>
      <c r="F85" s="91">
        <f t="shared" si="30"/>
        <v>0.43625188656628877</v>
      </c>
      <c r="G85" s="47">
        <v>89.460599999999999</v>
      </c>
      <c r="H85" s="45">
        <v>106.8</v>
      </c>
      <c r="I85" s="91">
        <f t="shared" si="39"/>
        <v>1.1938216376818398</v>
      </c>
      <c r="J85" s="47"/>
      <c r="K85" s="45">
        <v>0</v>
      </c>
      <c r="L85" s="91" t="str">
        <f t="shared" si="31"/>
        <v xml:space="preserve"> </v>
      </c>
      <c r="M85" s="47">
        <v>333.79021999999998</v>
      </c>
      <c r="N85" s="45">
        <v>99</v>
      </c>
      <c r="O85" s="91">
        <f t="shared" si="32"/>
        <v>0.2965934711927749</v>
      </c>
      <c r="P85" s="47">
        <v>798.06195000000002</v>
      </c>
      <c r="Q85" s="45">
        <v>327</v>
      </c>
      <c r="R85" s="91">
        <f t="shared" si="33"/>
        <v>0.40974262712311993</v>
      </c>
      <c r="S85" s="1"/>
      <c r="T85" s="1"/>
      <c r="U85" s="1"/>
      <c r="V85" s="1"/>
    </row>
    <row r="86" spans="1:22" s="9" customFormat="1" ht="15" customHeight="1" outlineLevel="1" x14ac:dyDescent="0.25">
      <c r="A86" s="11"/>
      <c r="B86" s="11"/>
      <c r="C86" s="10" t="s">
        <v>71</v>
      </c>
      <c r="D86" s="90">
        <f t="shared" si="36"/>
        <v>388.29627000000005</v>
      </c>
      <c r="E86" s="45">
        <f t="shared" si="43"/>
        <v>195.1</v>
      </c>
      <c r="F86" s="91">
        <f t="shared" si="30"/>
        <v>0.50245138847200355</v>
      </c>
      <c r="G86" s="47">
        <v>4.92354</v>
      </c>
      <c r="H86" s="45">
        <v>2.8</v>
      </c>
      <c r="I86" s="91">
        <f t="shared" si="39"/>
        <v>0.56869650698481167</v>
      </c>
      <c r="J86" s="47"/>
      <c r="K86" s="45">
        <v>0</v>
      </c>
      <c r="L86" s="91" t="str">
        <f t="shared" si="31"/>
        <v xml:space="preserve"> </v>
      </c>
      <c r="M86" s="47">
        <v>97.332030000000003</v>
      </c>
      <c r="N86" s="45">
        <v>50.7</v>
      </c>
      <c r="O86" s="91">
        <f t="shared" si="32"/>
        <v>0.52089738598896995</v>
      </c>
      <c r="P86" s="47">
        <v>286.04070000000002</v>
      </c>
      <c r="Q86" s="45">
        <v>141.6</v>
      </c>
      <c r="R86" s="91">
        <f t="shared" si="33"/>
        <v>0.49503444789500228</v>
      </c>
      <c r="S86" s="1"/>
      <c r="T86" s="1"/>
      <c r="U86" s="1"/>
      <c r="V86" s="1"/>
    </row>
    <row r="87" spans="1:22" s="9" customFormat="1" ht="15" customHeight="1" outlineLevel="1" x14ac:dyDescent="0.25">
      <c r="A87" s="11"/>
      <c r="B87" s="11"/>
      <c r="C87" s="10" t="s">
        <v>70</v>
      </c>
      <c r="D87" s="90">
        <f t="shared" si="36"/>
        <v>126.68321</v>
      </c>
      <c r="E87" s="45">
        <f t="shared" si="43"/>
        <v>103.66079999999999</v>
      </c>
      <c r="F87" s="91">
        <f t="shared" si="30"/>
        <v>0.81826786675203445</v>
      </c>
      <c r="G87" s="47">
        <v>2.42</v>
      </c>
      <c r="H87" s="45">
        <v>2.6</v>
      </c>
      <c r="I87" s="91">
        <f t="shared" si="39"/>
        <v>1.0743801652892562</v>
      </c>
      <c r="J87" s="47"/>
      <c r="K87" s="45">
        <v>0.46079999999999999</v>
      </c>
      <c r="L87" s="91" t="str">
        <f t="shared" si="31"/>
        <v xml:space="preserve"> </v>
      </c>
      <c r="M87" s="47">
        <v>35.440400000000004</v>
      </c>
      <c r="N87" s="45">
        <v>26.8</v>
      </c>
      <c r="O87" s="91">
        <f t="shared" si="32"/>
        <v>0.75619913996456012</v>
      </c>
      <c r="P87" s="47">
        <v>88.822810000000004</v>
      </c>
      <c r="Q87" s="45">
        <v>73.8</v>
      </c>
      <c r="R87" s="91">
        <f t="shared" si="33"/>
        <v>0.83086765663009299</v>
      </c>
      <c r="S87" s="1"/>
      <c r="T87" s="1"/>
      <c r="U87" s="1"/>
      <c r="V87" s="1"/>
    </row>
    <row r="88" spans="1:22" s="9" customFormat="1" ht="15" customHeight="1" outlineLevel="1" x14ac:dyDescent="0.25">
      <c r="A88" s="11"/>
      <c r="B88" s="11"/>
      <c r="C88" s="10" t="s">
        <v>69</v>
      </c>
      <c r="D88" s="90">
        <f t="shared" si="36"/>
        <v>158.95841999999999</v>
      </c>
      <c r="E88" s="45">
        <f t="shared" si="43"/>
        <v>82.779449999999997</v>
      </c>
      <c r="F88" s="91">
        <f t="shared" si="30"/>
        <v>0.52076165578394651</v>
      </c>
      <c r="G88" s="47">
        <v>7.2593000000000005</v>
      </c>
      <c r="H88" s="45">
        <v>5.6794500000000001</v>
      </c>
      <c r="I88" s="91">
        <f t="shared" si="39"/>
        <v>0.78236882344027658</v>
      </c>
      <c r="J88" s="47"/>
      <c r="K88" s="45">
        <v>0</v>
      </c>
      <c r="L88" s="91" t="str">
        <f t="shared" si="31"/>
        <v xml:space="preserve"> </v>
      </c>
      <c r="M88" s="47">
        <v>36.056980000000003</v>
      </c>
      <c r="N88" s="45">
        <v>2.9</v>
      </c>
      <c r="O88" s="91">
        <f t="shared" si="32"/>
        <v>8.0428255500044649E-2</v>
      </c>
      <c r="P88" s="47">
        <v>115.64214</v>
      </c>
      <c r="Q88" s="45">
        <v>74.2</v>
      </c>
      <c r="R88" s="91">
        <f t="shared" si="33"/>
        <v>0.64163461520169041</v>
      </c>
      <c r="S88" s="1"/>
      <c r="T88" s="1"/>
      <c r="U88" s="1"/>
      <c r="V88" s="1"/>
    </row>
    <row r="89" spans="1:22" ht="32.25" customHeight="1" x14ac:dyDescent="0.25">
      <c r="A89" s="12">
        <v>14</v>
      </c>
      <c r="B89" s="12"/>
      <c r="C89" s="81" t="s">
        <v>146</v>
      </c>
      <c r="D89" s="43">
        <f>SUM(D90:D94)</f>
        <v>3054.45021</v>
      </c>
      <c r="E89" s="43">
        <f>SUM(E90:E94)</f>
        <v>2149.1826900000001</v>
      </c>
      <c r="F89" s="55">
        <f t="shared" si="30"/>
        <v>0.70362341575048959</v>
      </c>
      <c r="G89" s="43">
        <f>SUM(G90:G94)</f>
        <v>179.71055000000001</v>
      </c>
      <c r="H89" s="43">
        <f>SUM(H90:H94)</f>
        <v>190.5951</v>
      </c>
      <c r="I89" s="55">
        <f t="shared" si="39"/>
        <v>1.0605671175120213</v>
      </c>
      <c r="J89" s="43">
        <f>SUM(J90:J94)</f>
        <v>2.3399999999999997E-2</v>
      </c>
      <c r="K89" s="43">
        <f>SUM(K90:K94)</f>
        <v>0</v>
      </c>
      <c r="L89" s="55">
        <f t="shared" si="31"/>
        <v>0</v>
      </c>
      <c r="M89" s="43">
        <f>SUM(M90:M94)</f>
        <v>1085.9919800000002</v>
      </c>
      <c r="N89" s="43">
        <f>SUM(N90:N94)</f>
        <v>360.79999999999995</v>
      </c>
      <c r="O89" s="55">
        <f t="shared" si="32"/>
        <v>0.33223081444855596</v>
      </c>
      <c r="P89" s="43">
        <f>SUM(P90:P94)</f>
        <v>1788.7242799999999</v>
      </c>
      <c r="Q89" s="43">
        <f>SUM(Q90:Q94)</f>
        <v>1597.7875900000001</v>
      </c>
      <c r="R89" s="55">
        <f t="shared" si="33"/>
        <v>0.89325538198654086</v>
      </c>
      <c r="S89" s="1"/>
      <c r="T89" s="1"/>
      <c r="U89" s="1"/>
      <c r="V89" s="1"/>
    </row>
    <row r="90" spans="1:22" s="9" customFormat="1" ht="15" customHeight="1" outlineLevel="1" x14ac:dyDescent="0.25">
      <c r="A90" s="11"/>
      <c r="B90" s="11"/>
      <c r="C90" s="10" t="s">
        <v>184</v>
      </c>
      <c r="D90" s="90">
        <f t="shared" si="36"/>
        <v>1611.3609999999999</v>
      </c>
      <c r="E90" s="45">
        <f>(H90+K90+N90+Q90)</f>
        <v>789.7</v>
      </c>
      <c r="F90" s="91">
        <f t="shared" si="30"/>
        <v>0.49008260718734048</v>
      </c>
      <c r="G90" s="47">
        <v>176.55885000000001</v>
      </c>
      <c r="H90" s="45">
        <v>168.8</v>
      </c>
      <c r="I90" s="91">
        <f t="shared" si="39"/>
        <v>0.9560551623438871</v>
      </c>
      <c r="J90" s="47">
        <v>0</v>
      </c>
      <c r="K90" s="45">
        <v>0</v>
      </c>
      <c r="L90" s="91" t="str">
        <f t="shared" si="31"/>
        <v xml:space="preserve"> </v>
      </c>
      <c r="M90" s="47">
        <v>943.93206000000009</v>
      </c>
      <c r="N90" s="45">
        <v>295.39999999999998</v>
      </c>
      <c r="O90" s="91">
        <f t="shared" si="32"/>
        <v>0.3129462516613748</v>
      </c>
      <c r="P90" s="47">
        <v>490.87009</v>
      </c>
      <c r="Q90" s="45">
        <v>325.5</v>
      </c>
      <c r="R90" s="91">
        <f>IF(P90=0," ",IF(Q90/P90*100&gt;200,"св.200",Q90/P90))</f>
        <v>0.66310823704903266</v>
      </c>
      <c r="S90" s="1"/>
      <c r="T90" s="1"/>
      <c r="U90" s="1"/>
      <c r="V90" s="1"/>
    </row>
    <row r="91" spans="1:22" s="9" customFormat="1" ht="15" customHeight="1" outlineLevel="1" x14ac:dyDescent="0.25">
      <c r="A91" s="11"/>
      <c r="B91" s="11"/>
      <c r="C91" s="10" t="s">
        <v>68</v>
      </c>
      <c r="D91" s="90">
        <f t="shared" si="36"/>
        <v>202.01434</v>
      </c>
      <c r="E91" s="45">
        <f t="shared" ref="E91:E94" si="44">(H91+K91+N91+Q91)</f>
        <v>194.84118999999998</v>
      </c>
      <c r="F91" s="91">
        <f t="shared" si="30"/>
        <v>0.96449187716079943</v>
      </c>
      <c r="G91" s="47">
        <v>3.4950000000000002E-2</v>
      </c>
      <c r="H91" s="45">
        <v>20.100000000000001</v>
      </c>
      <c r="I91" s="91" t="str">
        <f t="shared" si="39"/>
        <v>св.200</v>
      </c>
      <c r="J91" s="47">
        <v>0</v>
      </c>
      <c r="K91" s="45">
        <v>0</v>
      </c>
      <c r="L91" s="91" t="str">
        <f t="shared" si="31"/>
        <v xml:space="preserve"> </v>
      </c>
      <c r="M91" s="47">
        <v>30.140999999999998</v>
      </c>
      <c r="N91" s="45">
        <v>22.2</v>
      </c>
      <c r="O91" s="91">
        <f t="shared" si="32"/>
        <v>0.7365382701303872</v>
      </c>
      <c r="P91" s="47">
        <v>171.83839</v>
      </c>
      <c r="Q91" s="45">
        <v>152.54119</v>
      </c>
      <c r="R91" s="91">
        <f t="shared" si="33"/>
        <v>0.88770146182119136</v>
      </c>
      <c r="S91" s="1"/>
      <c r="T91" s="1"/>
      <c r="U91" s="1"/>
      <c r="V91" s="1"/>
    </row>
    <row r="92" spans="1:22" s="9" customFormat="1" ht="15" customHeight="1" outlineLevel="1" x14ac:dyDescent="0.25">
      <c r="A92" s="11"/>
      <c r="B92" s="11"/>
      <c r="C92" s="10" t="s">
        <v>67</v>
      </c>
      <c r="D92" s="90">
        <f t="shared" si="36"/>
        <v>598.62045000000001</v>
      </c>
      <c r="E92" s="45">
        <f t="shared" si="44"/>
        <v>724.40200000000004</v>
      </c>
      <c r="F92" s="91">
        <f t="shared" si="30"/>
        <v>1.2101190328529539</v>
      </c>
      <c r="G92" s="47">
        <v>2.4516</v>
      </c>
      <c r="H92" s="45">
        <v>0.50824999999999998</v>
      </c>
      <c r="I92" s="91">
        <f t="shared" si="39"/>
        <v>0.20731359112416381</v>
      </c>
      <c r="J92" s="47">
        <v>2.0399999999999998E-2</v>
      </c>
      <c r="K92" s="45">
        <v>0</v>
      </c>
      <c r="L92" s="91">
        <f t="shared" si="31"/>
        <v>0</v>
      </c>
      <c r="M92" s="47">
        <v>50.367530000000002</v>
      </c>
      <c r="N92" s="45">
        <v>22.2</v>
      </c>
      <c r="O92" s="91">
        <f t="shared" si="32"/>
        <v>0.44076014845278294</v>
      </c>
      <c r="P92" s="47">
        <v>545.78092000000004</v>
      </c>
      <c r="Q92" s="45">
        <v>701.69375000000002</v>
      </c>
      <c r="R92" s="91">
        <f t="shared" si="33"/>
        <v>1.2856692571810682</v>
      </c>
      <c r="S92" s="1"/>
      <c r="T92" s="1"/>
      <c r="U92" s="1"/>
      <c r="V92" s="1"/>
    </row>
    <row r="93" spans="1:22" s="9" customFormat="1" ht="15" customHeight="1" outlineLevel="1" x14ac:dyDescent="0.25">
      <c r="A93" s="11"/>
      <c r="B93" s="11"/>
      <c r="C93" s="10" t="s">
        <v>66</v>
      </c>
      <c r="D93" s="90">
        <f t="shared" si="36"/>
        <v>410.30754000000002</v>
      </c>
      <c r="E93" s="45">
        <f t="shared" si="44"/>
        <v>318.94008000000002</v>
      </c>
      <c r="F93" s="91">
        <f t="shared" si="30"/>
        <v>0.77731956863381069</v>
      </c>
      <c r="G93" s="47">
        <v>2.5000000000000001E-4</v>
      </c>
      <c r="H93" s="45">
        <v>0.4</v>
      </c>
      <c r="I93" s="91" t="str">
        <f>IF(G93&lt;=0.01," ",IF(H93/G93*100&gt;200,"св.200",H93/G93))</f>
        <v xml:space="preserve"> </v>
      </c>
      <c r="J93" s="47">
        <v>0</v>
      </c>
      <c r="K93" s="45">
        <v>0</v>
      </c>
      <c r="L93" s="91" t="str">
        <f t="shared" si="31"/>
        <v xml:space="preserve"> </v>
      </c>
      <c r="M93" s="47">
        <v>26.31456</v>
      </c>
      <c r="N93" s="45">
        <v>15.8</v>
      </c>
      <c r="O93" s="91">
        <f t="shared" si="32"/>
        <v>0.6004280519985894</v>
      </c>
      <c r="P93" s="47">
        <v>383.99272999999999</v>
      </c>
      <c r="Q93" s="45">
        <v>302.74008000000003</v>
      </c>
      <c r="R93" s="91">
        <f t="shared" si="33"/>
        <v>0.78840055122918618</v>
      </c>
      <c r="S93" s="1"/>
      <c r="T93" s="1"/>
      <c r="U93" s="1"/>
      <c r="V93" s="1"/>
    </row>
    <row r="94" spans="1:22" s="9" customFormat="1" ht="15" customHeight="1" outlineLevel="1" x14ac:dyDescent="0.25">
      <c r="A94" s="11"/>
      <c r="B94" s="11"/>
      <c r="C94" s="10" t="s">
        <v>65</v>
      </c>
      <c r="D94" s="90">
        <f t="shared" si="36"/>
        <v>232.14688000000001</v>
      </c>
      <c r="E94" s="45">
        <f t="shared" si="44"/>
        <v>121.29942000000001</v>
      </c>
      <c r="F94" s="91">
        <f t="shared" ref="F94:F125" si="45">IF(D94=0," ",IF(E94/D94*100&gt;200,"св.200",E94/D94))</f>
        <v>0.52251152373876408</v>
      </c>
      <c r="G94" s="47">
        <v>0.66489999999999994</v>
      </c>
      <c r="H94" s="45">
        <v>0.78685000000000005</v>
      </c>
      <c r="I94" s="91">
        <f t="shared" si="39"/>
        <v>1.1834110392540234</v>
      </c>
      <c r="J94" s="47">
        <v>3.0000000000000001E-3</v>
      </c>
      <c r="K94" s="45">
        <v>0</v>
      </c>
      <c r="L94" s="91">
        <f>IF(J94=0," ",IF(K94/J94*100&gt;200,"св.200",K94/J94))</f>
        <v>0</v>
      </c>
      <c r="M94" s="47">
        <v>35.236830000000005</v>
      </c>
      <c r="N94" s="45">
        <v>5.2</v>
      </c>
      <c r="O94" s="91">
        <f t="shared" ref="O94:O125" si="46">IF(M94=0," ",IF(N94/M94*100&gt;200,"св.200",N94/M94))</f>
        <v>0.14757286623115642</v>
      </c>
      <c r="P94" s="47">
        <v>196.24215000000001</v>
      </c>
      <c r="Q94" s="45">
        <v>115.31257000000001</v>
      </c>
      <c r="R94" s="91">
        <f t="shared" ref="R94:R125" si="47">IF(P94=0," ",IF(Q94/P94*100&gt;200,"св.200",Q94/P94))</f>
        <v>0.58760347866143947</v>
      </c>
      <c r="S94" s="1"/>
      <c r="T94" s="1"/>
      <c r="U94" s="1"/>
      <c r="V94" s="1"/>
    </row>
    <row r="95" spans="1:22" ht="29.25" customHeight="1" x14ac:dyDescent="0.25">
      <c r="A95" s="12">
        <v>15</v>
      </c>
      <c r="B95" s="12"/>
      <c r="C95" s="81" t="s">
        <v>64</v>
      </c>
      <c r="D95" s="43">
        <f>SUM(D96:D99)</f>
        <v>7054.8495700000003</v>
      </c>
      <c r="E95" s="43">
        <f>SUM(E96:E99)</f>
        <v>3845.6005299999997</v>
      </c>
      <c r="F95" s="55">
        <f t="shared" si="45"/>
        <v>0.54510028765928731</v>
      </c>
      <c r="G95" s="43">
        <f>SUM(G96:G99)</f>
        <v>768.81250999999997</v>
      </c>
      <c r="H95" s="43">
        <f>SUM(H96:H99)</f>
        <v>876.6</v>
      </c>
      <c r="I95" s="55">
        <f t="shared" si="39"/>
        <v>1.1401999689104956</v>
      </c>
      <c r="J95" s="43">
        <f>SUM(J96:J99)</f>
        <v>0</v>
      </c>
      <c r="K95" s="43">
        <f>SUM(K96:K99)</f>
        <v>0</v>
      </c>
      <c r="L95" s="55" t="str">
        <f t="shared" ref="L95:L125" si="48">IF(J95=0," ",IF(K95/J95*100&gt;200,"св.200",K95/J95))</f>
        <v xml:space="preserve"> </v>
      </c>
      <c r="M95" s="43">
        <f>SUM(M96:M99)</f>
        <v>2472.47696</v>
      </c>
      <c r="N95" s="43">
        <f>SUM(N96:N99)</f>
        <v>1156.6000000000001</v>
      </c>
      <c r="O95" s="55">
        <f t="shared" si="46"/>
        <v>0.46779000116547098</v>
      </c>
      <c r="P95" s="43">
        <f>SUM(P96:P99)</f>
        <v>3813.5600999999997</v>
      </c>
      <c r="Q95" s="43">
        <f>SUM(Q96:Q99)</f>
        <v>1812.4005300000001</v>
      </c>
      <c r="R95" s="55">
        <f t="shared" si="47"/>
        <v>0.47525159758200747</v>
      </c>
      <c r="S95" s="1"/>
      <c r="T95" s="1"/>
      <c r="U95" s="1"/>
      <c r="V95" s="1"/>
    </row>
    <row r="96" spans="1:22" s="9" customFormat="1" ht="14.25" customHeight="1" outlineLevel="1" x14ac:dyDescent="0.25">
      <c r="A96" s="11"/>
      <c r="B96" s="11"/>
      <c r="C96" s="10" t="s">
        <v>63</v>
      </c>
      <c r="D96" s="90">
        <f t="shared" si="36"/>
        <v>3516.44092</v>
      </c>
      <c r="E96" s="45">
        <f t="shared" ref="E96:E99" si="49">(H96+K96+N96+Q96)</f>
        <v>2458.1</v>
      </c>
      <c r="F96" s="91">
        <f t="shared" si="45"/>
        <v>0.69903065512046192</v>
      </c>
      <c r="G96" s="47">
        <v>466.10325</v>
      </c>
      <c r="H96" s="45">
        <v>505.6</v>
      </c>
      <c r="I96" s="91">
        <f t="shared" si="39"/>
        <v>1.0847381991007359</v>
      </c>
      <c r="J96" s="90"/>
      <c r="K96" s="45">
        <v>0</v>
      </c>
      <c r="L96" s="91" t="str">
        <f t="shared" si="48"/>
        <v xml:space="preserve"> </v>
      </c>
      <c r="M96" s="47">
        <v>1553.27378</v>
      </c>
      <c r="N96" s="45">
        <v>1001.9</v>
      </c>
      <c r="O96" s="91">
        <f t="shared" si="46"/>
        <v>0.64502472963909818</v>
      </c>
      <c r="P96" s="47">
        <v>1497.0638899999999</v>
      </c>
      <c r="Q96" s="45">
        <v>950.6</v>
      </c>
      <c r="R96" s="91">
        <f t="shared" si="47"/>
        <v>0.63497624005879938</v>
      </c>
      <c r="S96" s="1"/>
      <c r="T96" s="1"/>
      <c r="U96" s="1"/>
      <c r="V96" s="1"/>
    </row>
    <row r="97" spans="1:22" s="9" customFormat="1" ht="15" customHeight="1" outlineLevel="1" x14ac:dyDescent="0.25">
      <c r="A97" s="11"/>
      <c r="B97" s="11"/>
      <c r="C97" s="10" t="s">
        <v>62</v>
      </c>
      <c r="D97" s="90">
        <f t="shared" si="36"/>
        <v>1789.41257</v>
      </c>
      <c r="E97" s="45">
        <f t="shared" si="49"/>
        <v>632.83295999999996</v>
      </c>
      <c r="F97" s="91">
        <f t="shared" si="45"/>
        <v>0.3536540262484017</v>
      </c>
      <c r="G97" s="47">
        <v>301.64328999999998</v>
      </c>
      <c r="H97" s="45">
        <v>370.5</v>
      </c>
      <c r="I97" s="91">
        <f t="shared" si="39"/>
        <v>1.2282719764792382</v>
      </c>
      <c r="J97" s="90"/>
      <c r="K97" s="45">
        <v>0</v>
      </c>
      <c r="L97" s="91" t="str">
        <f t="shared" si="48"/>
        <v xml:space="preserve"> </v>
      </c>
      <c r="M97" s="47">
        <v>663.89956999999993</v>
      </c>
      <c r="N97" s="45">
        <v>54</v>
      </c>
      <c r="O97" s="91">
        <f t="shared" si="46"/>
        <v>8.1337603517351281E-2</v>
      </c>
      <c r="P97" s="47">
        <v>823.86971000000005</v>
      </c>
      <c r="Q97" s="45">
        <v>208.33295999999999</v>
      </c>
      <c r="R97" s="91">
        <f t="shared" si="47"/>
        <v>0.25287124586726217</v>
      </c>
      <c r="S97" s="1"/>
      <c r="T97" s="1"/>
      <c r="U97" s="1"/>
      <c r="V97" s="1"/>
    </row>
    <row r="98" spans="1:22" s="9" customFormat="1" ht="15" customHeight="1" outlineLevel="1" x14ac:dyDescent="0.25">
      <c r="A98" s="11"/>
      <c r="B98" s="11"/>
      <c r="C98" s="10" t="s">
        <v>61</v>
      </c>
      <c r="D98" s="90">
        <f t="shared" si="36"/>
        <v>375.29887999999994</v>
      </c>
      <c r="E98" s="45">
        <f t="shared" si="49"/>
        <v>238.76454999999999</v>
      </c>
      <c r="F98" s="91">
        <f t="shared" si="45"/>
        <v>0.63619840805280325</v>
      </c>
      <c r="G98" s="47">
        <v>0.63129999999999997</v>
      </c>
      <c r="H98" s="45">
        <v>0.4</v>
      </c>
      <c r="I98" s="91">
        <f t="shared" si="39"/>
        <v>0.63361317915412652</v>
      </c>
      <c r="J98" s="90"/>
      <c r="K98" s="45">
        <v>0</v>
      </c>
      <c r="L98" s="91" t="str">
        <f t="shared" si="48"/>
        <v xml:space="preserve"> </v>
      </c>
      <c r="M98" s="47">
        <v>67.550429999999992</v>
      </c>
      <c r="N98" s="45">
        <v>54.3</v>
      </c>
      <c r="O98" s="91">
        <f t="shared" si="46"/>
        <v>0.8038438837472982</v>
      </c>
      <c r="P98" s="47">
        <v>307.11714999999998</v>
      </c>
      <c r="Q98" s="45">
        <v>184.06455</v>
      </c>
      <c r="R98" s="91">
        <f t="shared" si="47"/>
        <v>0.59933009276753191</v>
      </c>
      <c r="S98" s="1"/>
      <c r="T98" s="1"/>
      <c r="U98" s="1"/>
      <c r="V98" s="1"/>
    </row>
    <row r="99" spans="1:22" s="9" customFormat="1" ht="15" customHeight="1" outlineLevel="1" x14ac:dyDescent="0.25">
      <c r="A99" s="11"/>
      <c r="B99" s="11"/>
      <c r="C99" s="10" t="s">
        <v>60</v>
      </c>
      <c r="D99" s="90">
        <f t="shared" si="36"/>
        <v>1373.6972000000001</v>
      </c>
      <c r="E99" s="45">
        <f t="shared" si="49"/>
        <v>515.90301999999997</v>
      </c>
      <c r="F99" s="91">
        <f t="shared" si="45"/>
        <v>0.37555803418686445</v>
      </c>
      <c r="G99" s="47">
        <v>0.43467</v>
      </c>
      <c r="H99" s="45">
        <v>0.1</v>
      </c>
      <c r="I99" s="91">
        <f t="shared" si="39"/>
        <v>0.23005958543262706</v>
      </c>
      <c r="J99" s="90"/>
      <c r="K99" s="45">
        <v>0</v>
      </c>
      <c r="L99" s="91" t="str">
        <f t="shared" si="48"/>
        <v xml:space="preserve"> </v>
      </c>
      <c r="M99" s="47">
        <v>187.75317999999999</v>
      </c>
      <c r="N99" s="45">
        <v>46.4</v>
      </c>
      <c r="O99" s="91">
        <f t="shared" si="46"/>
        <v>0.24713296467202314</v>
      </c>
      <c r="P99" s="47">
        <v>1185.50935</v>
      </c>
      <c r="Q99" s="45">
        <v>469.40302000000003</v>
      </c>
      <c r="R99" s="91">
        <f t="shared" si="47"/>
        <v>0.39595050009517008</v>
      </c>
      <c r="S99" s="1"/>
      <c r="T99" s="1"/>
      <c r="U99" s="1"/>
      <c r="V99" s="1"/>
    </row>
    <row r="100" spans="1:22" ht="29.25" customHeight="1" x14ac:dyDescent="0.25">
      <c r="A100" s="12">
        <v>16</v>
      </c>
      <c r="B100" s="12"/>
      <c r="C100" s="81" t="s">
        <v>145</v>
      </c>
      <c r="D100" s="43">
        <f>SUM(D101:D106)</f>
        <v>4252.8504800000001</v>
      </c>
      <c r="E100" s="43">
        <f>SUM(E101:E106)</f>
        <v>3588.1389499999996</v>
      </c>
      <c r="F100" s="55">
        <f t="shared" si="45"/>
        <v>0.84370211623334557</v>
      </c>
      <c r="G100" s="43">
        <f>SUM(G101:G106)</f>
        <v>356.30168000000009</v>
      </c>
      <c r="H100" s="43">
        <f>SUM(H101:H106)</f>
        <v>416.35688000000005</v>
      </c>
      <c r="I100" s="55">
        <f t="shared" si="39"/>
        <v>1.1685515487886555</v>
      </c>
      <c r="J100" s="43">
        <f>SUM(J101:J106)</f>
        <v>6.2100000000000002E-2</v>
      </c>
      <c r="K100" s="43">
        <f>SUM(K101:K106)</f>
        <v>6.720000000000001E-2</v>
      </c>
      <c r="L100" s="55">
        <f t="shared" si="48"/>
        <v>1.0821256038647344</v>
      </c>
      <c r="M100" s="43">
        <f>SUM(M101:M106)</f>
        <v>492.09026</v>
      </c>
      <c r="N100" s="43">
        <f>SUM(N101:N106)</f>
        <v>387.1</v>
      </c>
      <c r="O100" s="55">
        <f t="shared" si="46"/>
        <v>0.78664430383157757</v>
      </c>
      <c r="P100" s="43">
        <f>SUM(P101:P106)</f>
        <v>3404.3964399999995</v>
      </c>
      <c r="Q100" s="43">
        <f>SUM(Q101:Q106)</f>
        <v>2784.6148699999999</v>
      </c>
      <c r="R100" s="55">
        <f t="shared" si="47"/>
        <v>0.8179467106950683</v>
      </c>
      <c r="S100" s="1"/>
      <c r="T100" s="1"/>
      <c r="U100" s="1"/>
      <c r="V100" s="1"/>
    </row>
    <row r="101" spans="1:22" s="9" customFormat="1" ht="15" customHeight="1" outlineLevel="1" x14ac:dyDescent="0.25">
      <c r="A101" s="11"/>
      <c r="B101" s="11"/>
      <c r="C101" s="10" t="s">
        <v>144</v>
      </c>
      <c r="D101" s="90">
        <f t="shared" si="36"/>
        <v>1320.3180200000002</v>
      </c>
      <c r="E101" s="45">
        <f t="shared" ref="E101" si="50">(H101+K101+N101+Q101)</f>
        <v>1107.0999999999999</v>
      </c>
      <c r="F101" s="91">
        <f t="shared" si="45"/>
        <v>0.83851010380059776</v>
      </c>
      <c r="G101" s="47">
        <v>353.14620000000002</v>
      </c>
      <c r="H101" s="45">
        <v>402.8</v>
      </c>
      <c r="I101" s="91">
        <f t="shared" si="39"/>
        <v>1.1406040897509304</v>
      </c>
      <c r="J101" s="47"/>
      <c r="K101" s="45">
        <v>0</v>
      </c>
      <c r="L101" s="91" t="str">
        <f t="shared" si="48"/>
        <v xml:space="preserve"> </v>
      </c>
      <c r="M101" s="47">
        <v>233.85238000000001</v>
      </c>
      <c r="N101" s="45">
        <v>181.1</v>
      </c>
      <c r="O101" s="91">
        <f t="shared" si="46"/>
        <v>0.77442017053664358</v>
      </c>
      <c r="P101" s="47">
        <v>733.31943999999999</v>
      </c>
      <c r="Q101" s="45">
        <v>523.20000000000005</v>
      </c>
      <c r="R101" s="91">
        <f t="shared" si="47"/>
        <v>0.71346806243129191</v>
      </c>
      <c r="S101" s="1"/>
      <c r="T101" s="1"/>
      <c r="U101" s="1"/>
      <c r="V101" s="1"/>
    </row>
    <row r="102" spans="1:22" s="9" customFormat="1" ht="15" customHeight="1" outlineLevel="1" x14ac:dyDescent="0.25">
      <c r="A102" s="11"/>
      <c r="B102" s="11"/>
      <c r="C102" s="10" t="s">
        <v>59</v>
      </c>
      <c r="D102" s="90">
        <f t="shared" si="36"/>
        <v>241.62522000000001</v>
      </c>
      <c r="E102" s="45">
        <f>(H102+K102+N102+Q102)</f>
        <v>199.91352000000001</v>
      </c>
      <c r="F102" s="91">
        <f t="shared" si="45"/>
        <v>0.82737025547250409</v>
      </c>
      <c r="G102" s="47">
        <v>0.56035000000000001</v>
      </c>
      <c r="H102" s="45">
        <v>11</v>
      </c>
      <c r="I102" s="91" t="str">
        <f t="shared" ref="I102:I108" si="51">IF(G102=0," ",IF(H102/G102*100&gt;200,"св.200",H102/G102))</f>
        <v>св.200</v>
      </c>
      <c r="J102" s="47"/>
      <c r="K102" s="45">
        <v>0</v>
      </c>
      <c r="L102" s="91" t="str">
        <f t="shared" si="48"/>
        <v xml:space="preserve"> </v>
      </c>
      <c r="M102" s="47">
        <v>88.217550000000003</v>
      </c>
      <c r="N102" s="45">
        <v>81.5</v>
      </c>
      <c r="O102" s="91">
        <f t="shared" si="46"/>
        <v>0.9238524533950444</v>
      </c>
      <c r="P102" s="47">
        <v>152.84732</v>
      </c>
      <c r="Q102" s="45">
        <v>107.41352000000001</v>
      </c>
      <c r="R102" s="91">
        <f t="shared" si="47"/>
        <v>0.70275043095292744</v>
      </c>
      <c r="S102" s="1"/>
      <c r="T102" s="1"/>
      <c r="U102" s="1"/>
      <c r="V102" s="1"/>
    </row>
    <row r="103" spans="1:22" s="9" customFormat="1" ht="15" customHeight="1" outlineLevel="1" x14ac:dyDescent="0.25">
      <c r="A103" s="11"/>
      <c r="B103" s="11"/>
      <c r="C103" s="10" t="s">
        <v>58</v>
      </c>
      <c r="D103" s="90">
        <f t="shared" si="36"/>
        <v>784.21277999999995</v>
      </c>
      <c r="E103" s="45">
        <f>(H103+K103+N103+Q103)</f>
        <v>637.55244999999991</v>
      </c>
      <c r="F103" s="91">
        <f t="shared" si="45"/>
        <v>0.81298400926340419</v>
      </c>
      <c r="G103" s="47">
        <v>0.1178</v>
      </c>
      <c r="H103" s="45">
        <v>0.1</v>
      </c>
      <c r="I103" s="91">
        <f t="shared" si="51"/>
        <v>0.84889643463497455</v>
      </c>
      <c r="J103" s="47"/>
      <c r="K103" s="45">
        <v>0</v>
      </c>
      <c r="L103" s="91" t="str">
        <f t="shared" si="48"/>
        <v xml:space="preserve"> </v>
      </c>
      <c r="M103" s="47">
        <v>45.484960000000001</v>
      </c>
      <c r="N103" s="45">
        <v>39.799999999999997</v>
      </c>
      <c r="O103" s="91">
        <f t="shared" si="46"/>
        <v>0.87501451029087407</v>
      </c>
      <c r="P103" s="47">
        <v>738.61001999999996</v>
      </c>
      <c r="Q103" s="45">
        <v>597.65244999999993</v>
      </c>
      <c r="R103" s="91">
        <f t="shared" si="47"/>
        <v>0.80915832958778433</v>
      </c>
      <c r="S103" s="1"/>
      <c r="T103" s="1"/>
      <c r="U103" s="1"/>
      <c r="V103" s="1"/>
    </row>
    <row r="104" spans="1:22" s="9" customFormat="1" ht="15" customHeight="1" outlineLevel="1" x14ac:dyDescent="0.25">
      <c r="A104" s="11"/>
      <c r="B104" s="11"/>
      <c r="C104" s="10" t="s">
        <v>57</v>
      </c>
      <c r="D104" s="90">
        <f t="shared" ref="D104:D131" si="52">G104+J104+M104+P104</f>
        <v>723.11181999999997</v>
      </c>
      <c r="E104" s="45">
        <f>(H104+K104+N104+Q104)</f>
        <v>609.74970999999994</v>
      </c>
      <c r="F104" s="91">
        <f t="shared" si="45"/>
        <v>0.84323017980815185</v>
      </c>
      <c r="G104" s="47">
        <v>1.7600000000000001E-2</v>
      </c>
      <c r="H104" s="45">
        <v>4.7000000000000002E-3</v>
      </c>
      <c r="I104" s="91">
        <f t="shared" si="51"/>
        <v>0.26704545454545453</v>
      </c>
      <c r="J104" s="47"/>
      <c r="K104" s="45">
        <v>0</v>
      </c>
      <c r="L104" s="91" t="str">
        <f t="shared" si="48"/>
        <v xml:space="preserve"> </v>
      </c>
      <c r="M104" s="47">
        <v>56.11327</v>
      </c>
      <c r="N104" s="45">
        <v>39.1</v>
      </c>
      <c r="O104" s="91">
        <f t="shared" si="46"/>
        <v>0.6968048734283353</v>
      </c>
      <c r="P104" s="47">
        <v>666.98095000000001</v>
      </c>
      <c r="Q104" s="45">
        <v>570.64500999999996</v>
      </c>
      <c r="R104" s="91">
        <f t="shared" si="47"/>
        <v>0.85556418065613415</v>
      </c>
      <c r="S104" s="1"/>
      <c r="T104" s="1"/>
      <c r="U104" s="1"/>
      <c r="V104" s="1"/>
    </row>
    <row r="105" spans="1:22" s="9" customFormat="1" ht="15" customHeight="1" outlineLevel="1" x14ac:dyDescent="0.25">
      <c r="A105" s="11"/>
      <c r="B105" s="11"/>
      <c r="C105" s="10" t="s">
        <v>56</v>
      </c>
      <c r="D105" s="90">
        <f t="shared" si="52"/>
        <v>501.00134000000003</v>
      </c>
      <c r="E105" s="45">
        <f>(H105+K105+N105+Q105)</f>
        <v>461.65278999999998</v>
      </c>
      <c r="F105" s="91">
        <f t="shared" si="45"/>
        <v>0.92146019010647751</v>
      </c>
      <c r="G105" s="47">
        <v>2.1308499999999997</v>
      </c>
      <c r="H105" s="45">
        <v>2.1308499999999997</v>
      </c>
      <c r="I105" s="91">
        <f t="shared" si="51"/>
        <v>1</v>
      </c>
      <c r="J105" s="47"/>
      <c r="K105" s="45">
        <v>0</v>
      </c>
      <c r="L105" s="91" t="str">
        <f t="shared" si="48"/>
        <v xml:space="preserve"> </v>
      </c>
      <c r="M105" s="47">
        <v>9.9461399999999998</v>
      </c>
      <c r="N105" s="45">
        <v>8.6999999999999993</v>
      </c>
      <c r="O105" s="91">
        <f t="shared" si="46"/>
        <v>0.87471119449354218</v>
      </c>
      <c r="P105" s="47">
        <v>488.92435</v>
      </c>
      <c r="Q105" s="45">
        <v>450.82193999999998</v>
      </c>
      <c r="R105" s="91">
        <f t="shared" si="47"/>
        <v>0.9220689049338614</v>
      </c>
      <c r="S105" s="1"/>
      <c r="T105" s="1"/>
      <c r="U105" s="1"/>
      <c r="V105" s="1"/>
    </row>
    <row r="106" spans="1:22" s="9" customFormat="1" ht="15" customHeight="1" outlineLevel="1" x14ac:dyDescent="0.25">
      <c r="A106" s="11"/>
      <c r="B106" s="11"/>
      <c r="C106" s="10" t="s">
        <v>55</v>
      </c>
      <c r="D106" s="90">
        <f t="shared" si="52"/>
        <v>682.58129999999994</v>
      </c>
      <c r="E106" s="45">
        <f>(H106+K106+N106+Q106)</f>
        <v>572.17048</v>
      </c>
      <c r="F106" s="91">
        <f t="shared" si="45"/>
        <v>0.83824517313908253</v>
      </c>
      <c r="G106" s="47">
        <v>0.32888000000000001</v>
      </c>
      <c r="H106" s="45">
        <v>0.32133</v>
      </c>
      <c r="I106" s="91">
        <f t="shared" si="51"/>
        <v>0.97704329846752613</v>
      </c>
      <c r="J106" s="47">
        <v>6.2100000000000002E-2</v>
      </c>
      <c r="K106" s="45">
        <v>6.720000000000001E-2</v>
      </c>
      <c r="L106" s="91">
        <f>IF(J106=0," ",IF(K106/J106*100&gt;200,"св.200",K106/J106))</f>
        <v>1.0821256038647344</v>
      </c>
      <c r="M106" s="47">
        <v>58.475960000000001</v>
      </c>
      <c r="N106" s="45">
        <v>36.9</v>
      </c>
      <c r="O106" s="91">
        <f t="shared" si="46"/>
        <v>0.63102854574768841</v>
      </c>
      <c r="P106" s="47">
        <v>623.71435999999994</v>
      </c>
      <c r="Q106" s="45">
        <v>534.88194999999996</v>
      </c>
      <c r="R106" s="91">
        <f t="shared" si="47"/>
        <v>0.85757517271207284</v>
      </c>
      <c r="S106" s="1"/>
      <c r="T106" s="1"/>
      <c r="U106" s="1"/>
      <c r="V106" s="1"/>
    </row>
    <row r="107" spans="1:22" ht="31.5" customHeight="1" x14ac:dyDescent="0.25">
      <c r="A107" s="12">
        <v>17</v>
      </c>
      <c r="B107" s="12"/>
      <c r="C107" s="81" t="s">
        <v>173</v>
      </c>
      <c r="D107" s="43">
        <f>SUM(D108:D113)</f>
        <v>4714.956369999999</v>
      </c>
      <c r="E107" s="43">
        <f>SUM(E108:E113)</f>
        <v>4318.3412099999996</v>
      </c>
      <c r="F107" s="55">
        <f t="shared" si="45"/>
        <v>0.91588147824154742</v>
      </c>
      <c r="G107" s="43">
        <f>SUM(G108:G113)</f>
        <v>179.50834</v>
      </c>
      <c r="H107" s="43">
        <f>SUM(H108:H113)</f>
        <v>202.94514999999998</v>
      </c>
      <c r="I107" s="55">
        <f t="shared" si="51"/>
        <v>1.1305611204471055</v>
      </c>
      <c r="J107" s="43">
        <f>SUM(J108:J113)</f>
        <v>27.244250000000001</v>
      </c>
      <c r="K107" s="43">
        <f>SUM(K108:K113)</f>
        <v>27.244250000000001</v>
      </c>
      <c r="L107" s="55">
        <f t="shared" si="48"/>
        <v>1</v>
      </c>
      <c r="M107" s="43">
        <f>SUM(M108:M113)</f>
        <v>696.72966000000008</v>
      </c>
      <c r="N107" s="43">
        <f>SUM(N108:N113)</f>
        <v>587.35275000000001</v>
      </c>
      <c r="O107" s="55">
        <f t="shared" si="46"/>
        <v>0.84301384557103531</v>
      </c>
      <c r="P107" s="43">
        <f>SUM(P108:P113)</f>
        <v>3811.4741199999999</v>
      </c>
      <c r="Q107" s="43">
        <f>SUM(Q108:Q113)</f>
        <v>3500.7990599999994</v>
      </c>
      <c r="R107" s="55">
        <f t="shared" si="47"/>
        <v>0.91848952656669214</v>
      </c>
      <c r="S107" s="1"/>
      <c r="T107" s="1"/>
      <c r="U107" s="1"/>
      <c r="V107" s="1"/>
    </row>
    <row r="108" spans="1:22" s="9" customFormat="1" ht="13.5" customHeight="1" outlineLevel="1" x14ac:dyDescent="0.25">
      <c r="A108" s="11"/>
      <c r="B108" s="11"/>
      <c r="C108" s="10" t="s">
        <v>170</v>
      </c>
      <c r="D108" s="90">
        <f>G108+J108+M108+P108</f>
        <v>2541.3977499999996</v>
      </c>
      <c r="E108" s="45">
        <f>(H108+K108+N108+Q108)</f>
        <v>2599.0429999999997</v>
      </c>
      <c r="F108" s="91">
        <f t="shared" si="45"/>
        <v>1.0226824982433387</v>
      </c>
      <c r="G108" s="47">
        <v>86.299589999999995</v>
      </c>
      <c r="H108" s="45">
        <v>97.6</v>
      </c>
      <c r="I108" s="91">
        <f t="shared" si="51"/>
        <v>1.1309439592934334</v>
      </c>
      <c r="J108" s="47">
        <v>25.843</v>
      </c>
      <c r="K108" s="45">
        <v>25.843</v>
      </c>
      <c r="L108" s="91">
        <f t="shared" si="48"/>
        <v>1</v>
      </c>
      <c r="M108" s="47">
        <v>278.66401000000002</v>
      </c>
      <c r="N108" s="45">
        <v>199</v>
      </c>
      <c r="O108" s="91">
        <f t="shared" si="46"/>
        <v>0.71412164060942063</v>
      </c>
      <c r="P108" s="47">
        <v>2150.5911499999997</v>
      </c>
      <c r="Q108" s="45">
        <v>2276.6</v>
      </c>
      <c r="R108" s="91">
        <f t="shared" si="47"/>
        <v>1.0585926571863742</v>
      </c>
      <c r="S108" s="1"/>
      <c r="T108" s="1"/>
      <c r="U108" s="1"/>
      <c r="V108" s="1"/>
    </row>
    <row r="109" spans="1:22" s="9" customFormat="1" ht="15" customHeight="1" outlineLevel="1" x14ac:dyDescent="0.25">
      <c r="A109" s="11"/>
      <c r="B109" s="11"/>
      <c r="C109" s="10" t="s">
        <v>165</v>
      </c>
      <c r="D109" s="90">
        <f t="shared" si="52"/>
        <v>518.60424999999998</v>
      </c>
      <c r="E109" s="45">
        <f t="shared" ref="E109:E112" si="53">(H109+K109+N109+Q109)</f>
        <v>405.96127999999999</v>
      </c>
      <c r="F109" s="91">
        <f t="shared" si="45"/>
        <v>0.78279589879951816</v>
      </c>
      <c r="G109" s="47">
        <v>6.3638000000000003</v>
      </c>
      <c r="H109" s="45">
        <v>6.9578999999999995</v>
      </c>
      <c r="I109" s="91">
        <f t="shared" ref="I109:I136" si="54">IF(G109=0," ",IF(H109/G109*100&gt;200,"св.200",H109/G109))</f>
        <v>1.0933561708413211</v>
      </c>
      <c r="J109" s="47">
        <v>0</v>
      </c>
      <c r="K109" s="45">
        <v>0</v>
      </c>
      <c r="L109" s="91" t="str">
        <f>IF(K109=0," ",IF(K109/J109*100&gt;200,"св.200",K109/J109))</f>
        <v xml:space="preserve"> </v>
      </c>
      <c r="M109" s="47">
        <v>71.849680000000006</v>
      </c>
      <c r="N109" s="45">
        <v>72.533119999999997</v>
      </c>
      <c r="O109" s="91">
        <f t="shared" si="46"/>
        <v>1.0095120813342522</v>
      </c>
      <c r="P109" s="47">
        <v>440.39076999999997</v>
      </c>
      <c r="Q109" s="45">
        <v>326.47026</v>
      </c>
      <c r="R109" s="91">
        <f t="shared" si="47"/>
        <v>0.74131948769044365</v>
      </c>
      <c r="S109" s="1"/>
      <c r="T109" s="1"/>
      <c r="U109" s="1"/>
      <c r="V109" s="1"/>
    </row>
    <row r="110" spans="1:22" s="9" customFormat="1" ht="15" customHeight="1" outlineLevel="1" x14ac:dyDescent="0.25">
      <c r="A110" s="11"/>
      <c r="B110" s="11"/>
      <c r="C110" s="10" t="s">
        <v>54</v>
      </c>
      <c r="D110" s="90">
        <f t="shared" si="52"/>
        <v>311.33756</v>
      </c>
      <c r="E110" s="45">
        <f t="shared" si="53"/>
        <v>161.54259999999999</v>
      </c>
      <c r="F110" s="91">
        <f t="shared" si="45"/>
        <v>0.51886640339829215</v>
      </c>
      <c r="G110" s="47">
        <v>21.593419999999998</v>
      </c>
      <c r="H110" s="45">
        <v>11.78351</v>
      </c>
      <c r="I110" s="91">
        <f t="shared" si="54"/>
        <v>0.54569910648706876</v>
      </c>
      <c r="J110" s="47">
        <v>0</v>
      </c>
      <c r="K110" s="45">
        <v>0</v>
      </c>
      <c r="L110" s="91" t="str">
        <f t="shared" ref="L110:L112" si="55">IF(K110=0," ",IF(K110/J110*100&gt;200,"св.200",K110/J110))</f>
        <v xml:space="preserve"> </v>
      </c>
      <c r="M110" s="47">
        <v>45.909480000000002</v>
      </c>
      <c r="N110" s="45">
        <v>13.890549999999999</v>
      </c>
      <c r="O110" s="91">
        <f t="shared" si="46"/>
        <v>0.30256387133986268</v>
      </c>
      <c r="P110" s="47">
        <v>243.83466000000001</v>
      </c>
      <c r="Q110" s="45">
        <v>135.86854</v>
      </c>
      <c r="R110" s="91">
        <f t="shared" si="47"/>
        <v>0.55721586094446129</v>
      </c>
      <c r="S110" s="1"/>
      <c r="T110" s="1"/>
      <c r="U110" s="1"/>
      <c r="V110" s="1"/>
    </row>
    <row r="111" spans="1:22" s="9" customFormat="1" ht="15" customHeight="1" outlineLevel="1" x14ac:dyDescent="0.25">
      <c r="A111" s="11"/>
      <c r="B111" s="11"/>
      <c r="C111" s="10" t="s">
        <v>53</v>
      </c>
      <c r="D111" s="90">
        <f t="shared" si="52"/>
        <v>403.23542999999995</v>
      </c>
      <c r="E111" s="45">
        <f t="shared" si="53"/>
        <v>318.95237000000003</v>
      </c>
      <c r="F111" s="91">
        <f t="shared" si="45"/>
        <v>0.79098299968333652</v>
      </c>
      <c r="G111" s="47">
        <v>55.751300000000001</v>
      </c>
      <c r="H111" s="45">
        <v>37.952769999999994</v>
      </c>
      <c r="I111" s="91">
        <f t="shared" si="54"/>
        <v>0.6807513008665268</v>
      </c>
      <c r="J111" s="47">
        <v>0</v>
      </c>
      <c r="K111" s="45">
        <v>0</v>
      </c>
      <c r="L111" s="91" t="str">
        <f>IF(J111=0," ",IF(K111/J111*100&gt;200,"св.200",K111/J111))</f>
        <v xml:space="preserve"> </v>
      </c>
      <c r="M111" s="47">
        <v>40.774509999999999</v>
      </c>
      <c r="N111" s="45">
        <v>33.529890000000002</v>
      </c>
      <c r="O111" s="91">
        <f t="shared" si="46"/>
        <v>0.82232478084960436</v>
      </c>
      <c r="P111" s="47">
        <v>306.70961999999997</v>
      </c>
      <c r="Q111" s="45">
        <v>247.46971000000002</v>
      </c>
      <c r="R111" s="91">
        <f t="shared" si="47"/>
        <v>0.80685343355060091</v>
      </c>
      <c r="S111" s="1"/>
      <c r="T111" s="1"/>
      <c r="U111" s="1"/>
      <c r="V111" s="1"/>
    </row>
    <row r="112" spans="1:22" s="9" customFormat="1" ht="15" customHeight="1" outlineLevel="1" x14ac:dyDescent="0.25">
      <c r="A112" s="11"/>
      <c r="B112" s="11"/>
      <c r="C112" s="10" t="s">
        <v>52</v>
      </c>
      <c r="D112" s="90">
        <f t="shared" si="52"/>
        <v>164.23349999999999</v>
      </c>
      <c r="E112" s="45">
        <f t="shared" si="53"/>
        <v>163.68638999999999</v>
      </c>
      <c r="F112" s="91">
        <f t="shared" si="45"/>
        <v>0.99666870644539629</v>
      </c>
      <c r="G112" s="47">
        <v>8.6733799999999999</v>
      </c>
      <c r="H112" s="45">
        <v>9.1711200000000002</v>
      </c>
      <c r="I112" s="91">
        <f t="shared" si="54"/>
        <v>1.0573870855421992</v>
      </c>
      <c r="J112" s="47">
        <v>0</v>
      </c>
      <c r="K112" s="45">
        <v>0</v>
      </c>
      <c r="L112" s="91" t="str">
        <f t="shared" si="55"/>
        <v xml:space="preserve"> </v>
      </c>
      <c r="M112" s="47">
        <v>135.89136999999999</v>
      </c>
      <c r="N112" s="45">
        <v>138.83814999999998</v>
      </c>
      <c r="O112" s="91">
        <f t="shared" si="46"/>
        <v>1.0216848207505744</v>
      </c>
      <c r="P112" s="47">
        <v>19.668749999999999</v>
      </c>
      <c r="Q112" s="45">
        <v>15.67712</v>
      </c>
      <c r="R112" s="91">
        <f t="shared" si="47"/>
        <v>0.79705726088338102</v>
      </c>
      <c r="S112" s="1"/>
      <c r="T112" s="1"/>
      <c r="U112" s="1"/>
      <c r="V112" s="1"/>
    </row>
    <row r="113" spans="1:22" s="9" customFormat="1" ht="15" customHeight="1" outlineLevel="1" x14ac:dyDescent="0.25">
      <c r="A113" s="11"/>
      <c r="B113" s="11"/>
      <c r="C113" s="10" t="s">
        <v>185</v>
      </c>
      <c r="D113" s="90">
        <f t="shared" si="52"/>
        <v>776.14787999999999</v>
      </c>
      <c r="E113" s="45">
        <f>(H113+K113+N113+Q113)</f>
        <v>669.15557000000001</v>
      </c>
      <c r="F113" s="91">
        <f t="shared" si="45"/>
        <v>0.86214958159777488</v>
      </c>
      <c r="G113" s="47">
        <v>0.82684999999999997</v>
      </c>
      <c r="H113" s="45">
        <v>39.479849999999999</v>
      </c>
      <c r="I113" s="91" t="str">
        <f t="shared" si="54"/>
        <v>св.200</v>
      </c>
      <c r="J113" s="47">
        <v>1.4012500000000001</v>
      </c>
      <c r="K113" s="45">
        <v>1.4012500000000001</v>
      </c>
      <c r="L113" s="91">
        <f>IF(J113=0," ",IF(K113/J113*100&gt;200,"св.200",K113/J113))</f>
        <v>1</v>
      </c>
      <c r="M113" s="47">
        <v>123.64061</v>
      </c>
      <c r="N113" s="45">
        <v>129.56103999999999</v>
      </c>
      <c r="O113" s="91">
        <f t="shared" si="46"/>
        <v>1.0478841862718082</v>
      </c>
      <c r="P113" s="47">
        <v>650.27917000000002</v>
      </c>
      <c r="Q113" s="45">
        <v>498.71343000000002</v>
      </c>
      <c r="R113" s="91">
        <f t="shared" si="47"/>
        <v>0.76692204365088301</v>
      </c>
      <c r="S113" s="1"/>
      <c r="T113" s="1"/>
      <c r="U113" s="1"/>
      <c r="V113" s="1"/>
    </row>
    <row r="114" spans="1:22" ht="31.5" customHeight="1" x14ac:dyDescent="0.25">
      <c r="A114" s="12">
        <v>18</v>
      </c>
      <c r="B114" s="12"/>
      <c r="C114" s="81" t="s">
        <v>143</v>
      </c>
      <c r="D114" s="43">
        <f>SUM(D115:D120)</f>
        <v>14536.23747</v>
      </c>
      <c r="E114" s="43">
        <f>SUM(E115:E120)</f>
        <v>9897.3999799999983</v>
      </c>
      <c r="F114" s="55">
        <f t="shared" si="45"/>
        <v>0.68087770308006657</v>
      </c>
      <c r="G114" s="43">
        <f>SUM(G115:G120)</f>
        <v>4558.0683400000007</v>
      </c>
      <c r="H114" s="43">
        <f>SUM(H115:H120)</f>
        <v>4107.0191800000002</v>
      </c>
      <c r="I114" s="55">
        <f t="shared" si="54"/>
        <v>0.90104379172164839</v>
      </c>
      <c r="J114" s="43">
        <f>SUM(J115:J120)</f>
        <v>0.44639999999999996</v>
      </c>
      <c r="K114" s="43">
        <f>SUM(K115:K120)</f>
        <v>0.89529999999999998</v>
      </c>
      <c r="L114" s="55" t="str">
        <f t="shared" si="48"/>
        <v>св.200</v>
      </c>
      <c r="M114" s="43">
        <f>SUM(M115:M120)</f>
        <v>4569.0492199999999</v>
      </c>
      <c r="N114" s="43">
        <f>SUM(N115:N120)</f>
        <v>2948.1209600000002</v>
      </c>
      <c r="O114" s="55">
        <f t="shared" si="46"/>
        <v>0.64523729512373262</v>
      </c>
      <c r="P114" s="43">
        <f>SUM(P115:P120)</f>
        <v>5408.6735099999996</v>
      </c>
      <c r="Q114" s="43">
        <f>SUM(Q115:Q120)</f>
        <v>2841.36454</v>
      </c>
      <c r="R114" s="55">
        <f t="shared" si="47"/>
        <v>0.52533482280759825</v>
      </c>
      <c r="S114" s="1"/>
      <c r="T114" s="1"/>
      <c r="U114" s="1"/>
      <c r="V114" s="1"/>
    </row>
    <row r="115" spans="1:22" s="9" customFormat="1" ht="15" customHeight="1" outlineLevel="1" x14ac:dyDescent="0.25">
      <c r="A115" s="11"/>
      <c r="B115" s="11"/>
      <c r="C115" s="10" t="s">
        <v>171</v>
      </c>
      <c r="D115" s="90">
        <f>G115+J115+M115+P115</f>
        <v>11279.5852</v>
      </c>
      <c r="E115" s="45">
        <f>(H115+K115+N115+Q115)</f>
        <v>7184.2000000000007</v>
      </c>
      <c r="F115" s="91">
        <f t="shared" si="45"/>
        <v>0.63692058463284629</v>
      </c>
      <c r="G115" s="47">
        <v>4551.8384800000003</v>
      </c>
      <c r="H115" s="45">
        <v>4102.2</v>
      </c>
      <c r="I115" s="91">
        <f t="shared" si="54"/>
        <v>0.90121826994177512</v>
      </c>
      <c r="J115" s="47"/>
      <c r="K115" s="45">
        <v>0</v>
      </c>
      <c r="L115" s="91" t="str">
        <f t="shared" si="48"/>
        <v xml:space="preserve"> </v>
      </c>
      <c r="M115" s="47">
        <v>2856.2876700000002</v>
      </c>
      <c r="N115" s="45">
        <v>1487.9</v>
      </c>
      <c r="O115" s="91">
        <f t="shared" si="46"/>
        <v>0.52092091970554211</v>
      </c>
      <c r="P115" s="47">
        <v>3871.4590499999999</v>
      </c>
      <c r="Q115" s="45">
        <v>1594.1</v>
      </c>
      <c r="R115" s="91">
        <f t="shared" si="47"/>
        <v>0.41175690596546538</v>
      </c>
      <c r="S115" s="1"/>
      <c r="T115" s="1"/>
      <c r="U115" s="1"/>
      <c r="V115" s="1"/>
    </row>
    <row r="116" spans="1:22" s="9" customFormat="1" ht="15" customHeight="1" outlineLevel="1" x14ac:dyDescent="0.25">
      <c r="A116" s="11"/>
      <c r="B116" s="11"/>
      <c r="C116" s="10" t="s">
        <v>51</v>
      </c>
      <c r="D116" s="90">
        <f t="shared" si="52"/>
        <v>173.61818</v>
      </c>
      <c r="E116" s="45">
        <f>(H116+K116+N116+Q116)</f>
        <v>141.21872999999999</v>
      </c>
      <c r="F116" s="91">
        <f t="shared" si="45"/>
        <v>0.8133867662937142</v>
      </c>
      <c r="G116" s="47">
        <v>1.2992000000000001</v>
      </c>
      <c r="H116" s="45">
        <v>0</v>
      </c>
      <c r="I116" s="91">
        <f t="shared" si="54"/>
        <v>0</v>
      </c>
      <c r="J116" s="47"/>
      <c r="K116" s="45">
        <v>0</v>
      </c>
      <c r="L116" s="91" t="str">
        <f t="shared" si="48"/>
        <v xml:space="preserve"> </v>
      </c>
      <c r="M116" s="47">
        <v>19.604020000000002</v>
      </c>
      <c r="N116" s="45">
        <v>14.503629999999999</v>
      </c>
      <c r="O116" s="91">
        <f t="shared" si="46"/>
        <v>0.73982938193288916</v>
      </c>
      <c r="P116" s="47">
        <v>152.71495999999999</v>
      </c>
      <c r="Q116" s="45">
        <v>126.71510000000001</v>
      </c>
      <c r="R116" s="91">
        <f t="shared" si="47"/>
        <v>0.82974909596283175</v>
      </c>
      <c r="S116" s="1"/>
      <c r="T116" s="1"/>
      <c r="U116" s="1"/>
      <c r="V116" s="1"/>
    </row>
    <row r="117" spans="1:22" s="9" customFormat="1" ht="15" customHeight="1" outlineLevel="1" x14ac:dyDescent="0.25">
      <c r="A117" s="11"/>
      <c r="B117" s="11"/>
      <c r="C117" s="10" t="s">
        <v>50</v>
      </c>
      <c r="D117" s="90">
        <f t="shared" si="52"/>
        <v>760.80289999999991</v>
      </c>
      <c r="E117" s="45">
        <f t="shared" ref="E117:E120" si="56">(H117+K117+N117+Q117)</f>
        <v>783.19520999999997</v>
      </c>
      <c r="F117" s="91">
        <f t="shared" si="45"/>
        <v>1.0294324719319552</v>
      </c>
      <c r="G117" s="47">
        <v>2.9671099999999999</v>
      </c>
      <c r="H117" s="45">
        <v>1.3270500000000001</v>
      </c>
      <c r="I117" s="91">
        <f t="shared" si="54"/>
        <v>0.44725338797685293</v>
      </c>
      <c r="J117" s="47"/>
      <c r="K117" s="45">
        <v>0.49530000000000002</v>
      </c>
      <c r="L117" s="91" t="str">
        <f t="shared" si="48"/>
        <v xml:space="preserve"> </v>
      </c>
      <c r="M117" s="47">
        <v>215.60878</v>
      </c>
      <c r="N117" s="45">
        <v>235.91075000000001</v>
      </c>
      <c r="O117" s="91">
        <f t="shared" si="46"/>
        <v>1.0941611468698076</v>
      </c>
      <c r="P117" s="47">
        <v>542.22700999999995</v>
      </c>
      <c r="Q117" s="45">
        <v>545.46210999999994</v>
      </c>
      <c r="R117" s="91">
        <f t="shared" si="47"/>
        <v>1.0059663202687008</v>
      </c>
      <c r="S117" s="1"/>
      <c r="T117" s="1"/>
      <c r="U117" s="1"/>
      <c r="V117" s="1"/>
    </row>
    <row r="118" spans="1:22" s="9" customFormat="1" ht="15" customHeight="1" outlineLevel="1" x14ac:dyDescent="0.25">
      <c r="A118" s="11"/>
      <c r="B118" s="11"/>
      <c r="C118" s="10" t="s">
        <v>49</v>
      </c>
      <c r="D118" s="90">
        <f t="shared" si="52"/>
        <v>502.87760000000003</v>
      </c>
      <c r="E118" s="45">
        <f t="shared" si="56"/>
        <v>345.80047000000002</v>
      </c>
      <c r="F118" s="91">
        <f t="shared" si="45"/>
        <v>0.68764341462017797</v>
      </c>
      <c r="G118" s="47">
        <v>5.0000000000000001E-4</v>
      </c>
      <c r="H118" s="45">
        <v>5.5549999999999995E-2</v>
      </c>
      <c r="I118" s="91" t="str">
        <f t="shared" si="54"/>
        <v>св.200</v>
      </c>
      <c r="J118" s="47"/>
      <c r="K118" s="45">
        <v>0.4</v>
      </c>
      <c r="L118" s="91" t="str">
        <f t="shared" si="48"/>
        <v xml:space="preserve"> </v>
      </c>
      <c r="M118" s="47">
        <v>178.34532000000002</v>
      </c>
      <c r="N118" s="45">
        <v>103.12469999999999</v>
      </c>
      <c r="O118" s="91">
        <f t="shared" si="46"/>
        <v>0.57823048005969535</v>
      </c>
      <c r="P118" s="47">
        <v>324.53178000000003</v>
      </c>
      <c r="Q118" s="45">
        <v>242.22022000000001</v>
      </c>
      <c r="R118" s="91">
        <f t="shared" si="47"/>
        <v>0.74636826014389102</v>
      </c>
      <c r="S118" s="1"/>
      <c r="T118" s="1"/>
      <c r="U118" s="1"/>
      <c r="V118" s="1"/>
    </row>
    <row r="119" spans="1:22" s="9" customFormat="1" ht="15" customHeight="1" outlineLevel="1" x14ac:dyDescent="0.25">
      <c r="A119" s="11"/>
      <c r="B119" s="11"/>
      <c r="C119" s="10" t="s">
        <v>48</v>
      </c>
      <c r="D119" s="90">
        <f t="shared" si="52"/>
        <v>129.09634</v>
      </c>
      <c r="E119" s="45">
        <f t="shared" si="56"/>
        <v>115.16830999999999</v>
      </c>
      <c r="F119" s="91">
        <f t="shared" si="45"/>
        <v>0.89211134878029841</v>
      </c>
      <c r="G119" s="47">
        <v>0.89054999999999995</v>
      </c>
      <c r="H119" s="45">
        <v>0.8014</v>
      </c>
      <c r="I119" s="91">
        <f t="shared" si="54"/>
        <v>0.89989332435012082</v>
      </c>
      <c r="J119" s="47">
        <v>0.44639999999999996</v>
      </c>
      <c r="K119" s="45">
        <v>0</v>
      </c>
      <c r="L119" s="91">
        <f t="shared" si="48"/>
        <v>0</v>
      </c>
      <c r="M119" s="47">
        <v>54.612370000000006</v>
      </c>
      <c r="N119" s="45">
        <v>56.56691</v>
      </c>
      <c r="O119" s="91">
        <f t="shared" si="46"/>
        <v>1.0357893275827434</v>
      </c>
      <c r="P119" s="47">
        <v>73.147019999999998</v>
      </c>
      <c r="Q119" s="45">
        <v>57.8</v>
      </c>
      <c r="R119" s="91">
        <f t="shared" si="47"/>
        <v>0.79018940211098143</v>
      </c>
      <c r="S119" s="1"/>
      <c r="T119" s="1"/>
      <c r="U119" s="1"/>
      <c r="V119" s="1"/>
    </row>
    <row r="120" spans="1:22" s="9" customFormat="1" ht="15" customHeight="1" outlineLevel="1" x14ac:dyDescent="0.25">
      <c r="A120" s="11"/>
      <c r="B120" s="11"/>
      <c r="C120" s="10" t="s">
        <v>47</v>
      </c>
      <c r="D120" s="90">
        <f t="shared" si="52"/>
        <v>1690.2572499999999</v>
      </c>
      <c r="E120" s="45">
        <f t="shared" si="56"/>
        <v>1327.81726</v>
      </c>
      <c r="F120" s="91">
        <f t="shared" si="45"/>
        <v>0.78557110759323778</v>
      </c>
      <c r="G120" s="47">
        <v>1.0725</v>
      </c>
      <c r="H120" s="45">
        <v>2.6351799999999996</v>
      </c>
      <c r="I120" s="91" t="str">
        <f t="shared" si="54"/>
        <v>св.200</v>
      </c>
      <c r="J120" s="47"/>
      <c r="K120" s="45">
        <v>0</v>
      </c>
      <c r="L120" s="91" t="str">
        <f t="shared" si="48"/>
        <v xml:space="preserve"> </v>
      </c>
      <c r="M120" s="47">
        <v>1244.59106</v>
      </c>
      <c r="N120" s="45">
        <v>1050.1149700000001</v>
      </c>
      <c r="O120" s="91">
        <f t="shared" si="46"/>
        <v>0.84374298012392934</v>
      </c>
      <c r="P120" s="47">
        <v>444.59368999999998</v>
      </c>
      <c r="Q120" s="45">
        <v>275.06711000000001</v>
      </c>
      <c r="R120" s="91">
        <f t="shared" si="47"/>
        <v>0.61869323876369009</v>
      </c>
      <c r="S120" s="1"/>
      <c r="T120" s="1"/>
      <c r="U120" s="1"/>
      <c r="V120" s="1"/>
    </row>
    <row r="121" spans="1:22" ht="30" customHeight="1" x14ac:dyDescent="0.25">
      <c r="A121" s="12">
        <v>19</v>
      </c>
      <c r="B121" s="12"/>
      <c r="C121" s="81" t="s">
        <v>142</v>
      </c>
      <c r="D121" s="43">
        <f>SUM(D122:D129)</f>
        <v>7836.230669999999</v>
      </c>
      <c r="E121" s="43">
        <f>SUM(E122:E129)</f>
        <v>5110.8963599999997</v>
      </c>
      <c r="F121" s="55">
        <f t="shared" si="45"/>
        <v>0.65221361841304759</v>
      </c>
      <c r="G121" s="43">
        <f>SUM(G122:G129)</f>
        <v>656.14721000000009</v>
      </c>
      <c r="H121" s="43">
        <f>SUM(H122:H129)</f>
        <v>688.02161000000001</v>
      </c>
      <c r="I121" s="55">
        <f t="shared" si="54"/>
        <v>1.048578123192812</v>
      </c>
      <c r="J121" s="43">
        <f>SUM(J122:J129)</f>
        <v>4.6221000000000005</v>
      </c>
      <c r="K121" s="43">
        <f>SUM(K122:K129)</f>
        <v>4.6221000000000005</v>
      </c>
      <c r="L121" s="55">
        <f t="shared" si="48"/>
        <v>1</v>
      </c>
      <c r="M121" s="43">
        <f>SUM(M122:M129)</f>
        <v>963.77627999999993</v>
      </c>
      <c r="N121" s="43">
        <f>SUM(N122:N129)</f>
        <v>380.49194</v>
      </c>
      <c r="O121" s="55">
        <f t="shared" si="46"/>
        <v>0.3947928039897392</v>
      </c>
      <c r="P121" s="43">
        <f>SUM(P122:P129)</f>
        <v>6211.6850800000002</v>
      </c>
      <c r="Q121" s="43">
        <f>SUM(Q122:Q129)</f>
        <v>4037.7607099999996</v>
      </c>
      <c r="R121" s="55">
        <f t="shared" si="47"/>
        <v>0.6500266285231574</v>
      </c>
      <c r="S121" s="1"/>
      <c r="T121" s="1"/>
      <c r="U121" s="1"/>
      <c r="V121" s="1"/>
    </row>
    <row r="122" spans="1:22" s="9" customFormat="1" ht="15" customHeight="1" outlineLevel="1" x14ac:dyDescent="0.25">
      <c r="A122" s="11"/>
      <c r="B122" s="13"/>
      <c r="C122" s="10" t="s">
        <v>141</v>
      </c>
      <c r="D122" s="90">
        <f t="shared" si="52"/>
        <v>1887.8228399999998</v>
      </c>
      <c r="E122" s="45">
        <f t="shared" ref="E122:E129" si="57">(H122+K122+N122+Q122)</f>
        <v>1231.7</v>
      </c>
      <c r="F122" s="91">
        <f t="shared" si="45"/>
        <v>0.65244469655849702</v>
      </c>
      <c r="G122" s="47">
        <v>516.21595000000002</v>
      </c>
      <c r="H122" s="45">
        <v>560</v>
      </c>
      <c r="I122" s="91">
        <f t="shared" si="54"/>
        <v>1.0848173133743737</v>
      </c>
      <c r="J122" s="47"/>
      <c r="K122" s="45">
        <v>0</v>
      </c>
      <c r="L122" s="91" t="str">
        <f t="shared" si="48"/>
        <v xml:space="preserve"> </v>
      </c>
      <c r="M122" s="47">
        <v>105.79182</v>
      </c>
      <c r="N122" s="45">
        <v>58.7</v>
      </c>
      <c r="O122" s="91">
        <f t="shared" si="46"/>
        <v>0.55486331551910162</v>
      </c>
      <c r="P122" s="47">
        <v>1265.8150699999999</v>
      </c>
      <c r="Q122" s="45">
        <v>613</v>
      </c>
      <c r="R122" s="91">
        <f t="shared" si="47"/>
        <v>0.48427295149835753</v>
      </c>
      <c r="S122" s="1"/>
      <c r="T122" s="1"/>
      <c r="U122" s="1"/>
      <c r="V122" s="1"/>
    </row>
    <row r="123" spans="1:22" s="9" customFormat="1" ht="15" customHeight="1" outlineLevel="1" x14ac:dyDescent="0.25">
      <c r="A123" s="11"/>
      <c r="B123" s="13"/>
      <c r="C123" s="10" t="s">
        <v>46</v>
      </c>
      <c r="D123" s="90">
        <f t="shared" si="52"/>
        <v>526.18018000000006</v>
      </c>
      <c r="E123" s="45">
        <f t="shared" si="57"/>
        <v>290.17599999999999</v>
      </c>
      <c r="F123" s="91">
        <f t="shared" si="45"/>
        <v>0.55147649233006069</v>
      </c>
      <c r="G123" s="47">
        <v>0.91225000000000001</v>
      </c>
      <c r="H123" s="45">
        <v>0.12529999999999999</v>
      </c>
      <c r="I123" s="91">
        <f t="shared" si="54"/>
        <v>0.13735269936969033</v>
      </c>
      <c r="J123" s="47"/>
      <c r="K123" s="45">
        <v>0</v>
      </c>
      <c r="L123" s="91" t="str">
        <f t="shared" si="48"/>
        <v xml:space="preserve"> </v>
      </c>
      <c r="M123" s="47">
        <v>109.59797</v>
      </c>
      <c r="N123" s="45">
        <v>52.25385</v>
      </c>
      <c r="O123" s="91">
        <f t="shared" si="46"/>
        <v>0.47677753520434729</v>
      </c>
      <c r="P123" s="47">
        <v>415.66996</v>
      </c>
      <c r="Q123" s="45">
        <v>237.79685000000001</v>
      </c>
      <c r="R123" s="91">
        <f t="shared" si="47"/>
        <v>0.57208091246237758</v>
      </c>
      <c r="S123" s="1"/>
      <c r="T123" s="1"/>
      <c r="U123" s="1"/>
      <c r="V123" s="1"/>
    </row>
    <row r="124" spans="1:22" s="9" customFormat="1" ht="15" customHeight="1" outlineLevel="1" x14ac:dyDescent="0.25">
      <c r="A124" s="11"/>
      <c r="B124" s="13"/>
      <c r="C124" s="10" t="s">
        <v>45</v>
      </c>
      <c r="D124" s="90">
        <f t="shared" si="52"/>
        <v>1363.1769900000002</v>
      </c>
      <c r="E124" s="45">
        <f t="shared" si="57"/>
        <v>1778.4819599999998</v>
      </c>
      <c r="F124" s="91">
        <f t="shared" si="45"/>
        <v>1.3046596099014256</v>
      </c>
      <c r="G124" s="47">
        <v>21.967890000000001</v>
      </c>
      <c r="H124" s="45">
        <v>40.193739999999998</v>
      </c>
      <c r="I124" s="91">
        <f t="shared" si="54"/>
        <v>1.8296586517867668</v>
      </c>
      <c r="J124" s="47">
        <v>4.6221000000000005</v>
      </c>
      <c r="K124" s="45">
        <v>4.6221000000000005</v>
      </c>
      <c r="L124" s="91">
        <f t="shared" si="48"/>
        <v>1</v>
      </c>
      <c r="M124" s="47">
        <v>15.534610000000001</v>
      </c>
      <c r="N124" s="45">
        <v>12.241709999999999</v>
      </c>
      <c r="O124" s="91">
        <f t="shared" si="46"/>
        <v>0.78802815133434301</v>
      </c>
      <c r="P124" s="47">
        <v>1321.0523900000001</v>
      </c>
      <c r="Q124" s="45">
        <v>1721.4244099999999</v>
      </c>
      <c r="R124" s="91">
        <f t="shared" si="47"/>
        <v>1.3030705088085113</v>
      </c>
      <c r="S124" s="1"/>
      <c r="T124" s="1"/>
      <c r="U124" s="1"/>
      <c r="V124" s="1"/>
    </row>
    <row r="125" spans="1:22" s="9" customFormat="1" ht="15" customHeight="1" outlineLevel="1" x14ac:dyDescent="0.25">
      <c r="A125" s="11"/>
      <c r="B125" s="13"/>
      <c r="C125" s="10" t="s">
        <v>44</v>
      </c>
      <c r="D125" s="90">
        <f t="shared" si="52"/>
        <v>317.71953000000002</v>
      </c>
      <c r="E125" s="45">
        <f t="shared" si="57"/>
        <v>187.92104</v>
      </c>
      <c r="F125" s="91">
        <f t="shared" si="45"/>
        <v>0.59146833057445347</v>
      </c>
      <c r="G125" s="47">
        <v>1.1593399999999998</v>
      </c>
      <c r="H125" s="45">
        <v>1.32464</v>
      </c>
      <c r="I125" s="91">
        <f t="shared" si="54"/>
        <v>1.1425811237428194</v>
      </c>
      <c r="J125" s="47"/>
      <c r="K125" s="45">
        <v>0</v>
      </c>
      <c r="L125" s="91" t="str">
        <f t="shared" si="48"/>
        <v xml:space="preserve"> </v>
      </c>
      <c r="M125" s="47">
        <v>75.818219999999997</v>
      </c>
      <c r="N125" s="45">
        <v>27.724919999999997</v>
      </c>
      <c r="O125" s="91">
        <f t="shared" si="46"/>
        <v>0.36567621872420636</v>
      </c>
      <c r="P125" s="47">
        <v>240.74197000000001</v>
      </c>
      <c r="Q125" s="45">
        <v>158.87148000000002</v>
      </c>
      <c r="R125" s="91">
        <f t="shared" si="47"/>
        <v>0.65992431647875949</v>
      </c>
      <c r="S125" s="1"/>
      <c r="T125" s="1"/>
      <c r="U125" s="1"/>
      <c r="V125" s="1"/>
    </row>
    <row r="126" spans="1:22" s="9" customFormat="1" ht="15" customHeight="1" outlineLevel="1" x14ac:dyDescent="0.25">
      <c r="A126" s="11"/>
      <c r="B126" s="13"/>
      <c r="C126" s="10" t="s">
        <v>43</v>
      </c>
      <c r="D126" s="90">
        <f t="shared" si="52"/>
        <v>1297.84385</v>
      </c>
      <c r="E126" s="45">
        <f t="shared" si="57"/>
        <v>570.40545999999995</v>
      </c>
      <c r="F126" s="91">
        <f t="shared" ref="F126:F142" si="58">IF(D126=0," ",IF(E126/D126*100&gt;200,"св.200",E126/D126))</f>
        <v>0.43950237927313057</v>
      </c>
      <c r="G126" s="47">
        <v>44.290099999999995</v>
      </c>
      <c r="H126" s="45">
        <v>42.991599999999998</v>
      </c>
      <c r="I126" s="91">
        <f t="shared" si="54"/>
        <v>0.97068193569217509</v>
      </c>
      <c r="J126" s="47"/>
      <c r="K126" s="45">
        <v>0</v>
      </c>
      <c r="L126" s="91" t="str">
        <f>IF(J126=0," ",IF(K126/J126*100&gt;200,"св.200",K126/J126))</f>
        <v xml:space="preserve"> </v>
      </c>
      <c r="M126" s="47">
        <v>365.84753999999998</v>
      </c>
      <c r="N126" s="45">
        <v>113.52239999999999</v>
      </c>
      <c r="O126" s="91">
        <f t="shared" ref="O126:O142" si="59">IF(M126=0," ",IF(N126/M126*100&gt;200,"св.200",N126/M126))</f>
        <v>0.31029974945300987</v>
      </c>
      <c r="P126" s="47">
        <v>887.70621000000006</v>
      </c>
      <c r="Q126" s="45">
        <v>413.89145999999994</v>
      </c>
      <c r="R126" s="91">
        <f t="shared" ref="R126:R142" si="60">IF(P126=0," ",IF(Q126/P126*100&gt;200,"св.200",Q126/P126))</f>
        <v>0.46624824219715655</v>
      </c>
      <c r="S126" s="1"/>
      <c r="T126" s="1"/>
      <c r="U126" s="1"/>
      <c r="V126" s="1"/>
    </row>
    <row r="127" spans="1:22" s="9" customFormat="1" ht="15" customHeight="1" outlineLevel="1" x14ac:dyDescent="0.25">
      <c r="A127" s="11"/>
      <c r="B127" s="13"/>
      <c r="C127" s="10" t="s">
        <v>42</v>
      </c>
      <c r="D127" s="90">
        <f t="shared" si="52"/>
        <v>1757.6031899999998</v>
      </c>
      <c r="E127" s="45">
        <f t="shared" si="57"/>
        <v>555.45479999999998</v>
      </c>
      <c r="F127" s="91">
        <f t="shared" si="58"/>
        <v>0.3160296949620352</v>
      </c>
      <c r="G127" s="47">
        <v>2.6495000000000002</v>
      </c>
      <c r="H127" s="45">
        <v>5.7611999999999997</v>
      </c>
      <c r="I127" s="91" t="str">
        <f t="shared" si="54"/>
        <v>св.200</v>
      </c>
      <c r="J127" s="47"/>
      <c r="K127" s="45">
        <v>0</v>
      </c>
      <c r="L127" s="91" t="str">
        <f t="shared" ref="L127:L142" si="61">IF(J127=0," ",IF(K127/J127*100&gt;200,"св.200",K127/J127))</f>
        <v xml:space="preserve"> </v>
      </c>
      <c r="M127" s="47">
        <v>168.19292999999999</v>
      </c>
      <c r="N127" s="45">
        <v>32.465810000000005</v>
      </c>
      <c r="O127" s="91">
        <f t="shared" si="59"/>
        <v>0.19302719799221052</v>
      </c>
      <c r="P127" s="47">
        <v>1586.7607599999999</v>
      </c>
      <c r="Q127" s="45">
        <v>517.22779000000003</v>
      </c>
      <c r="R127" s="91">
        <f t="shared" si="60"/>
        <v>0.32596457073969998</v>
      </c>
      <c r="S127" s="1"/>
      <c r="T127" s="1"/>
      <c r="U127" s="1"/>
      <c r="V127" s="1"/>
    </row>
    <row r="128" spans="1:22" s="9" customFormat="1" ht="15" customHeight="1" outlineLevel="1" x14ac:dyDescent="0.25">
      <c r="A128" s="11"/>
      <c r="B128" s="13"/>
      <c r="C128" s="10" t="s">
        <v>41</v>
      </c>
      <c r="D128" s="90">
        <f t="shared" si="52"/>
        <v>176.28357</v>
      </c>
      <c r="E128" s="45">
        <f t="shared" si="57"/>
        <v>132.83143000000001</v>
      </c>
      <c r="F128" s="91">
        <f t="shared" si="58"/>
        <v>0.75350998394234936</v>
      </c>
      <c r="G128" s="47">
        <v>6.4865000000000004</v>
      </c>
      <c r="H128" s="45">
        <v>6.5831</v>
      </c>
      <c r="I128" s="91">
        <f t="shared" si="54"/>
        <v>1.0148924689740229</v>
      </c>
      <c r="J128" s="47"/>
      <c r="K128" s="45">
        <v>0</v>
      </c>
      <c r="L128" s="91" t="str">
        <f t="shared" si="61"/>
        <v xml:space="preserve"> </v>
      </c>
      <c r="M128" s="47">
        <v>17.684419999999999</v>
      </c>
      <c r="N128" s="45">
        <v>14.482040000000001</v>
      </c>
      <c r="O128" s="91">
        <f t="shared" si="59"/>
        <v>0.8189151807070858</v>
      </c>
      <c r="P128" s="47">
        <v>152.11265</v>
      </c>
      <c r="Q128" s="45">
        <v>111.76629</v>
      </c>
      <c r="R128" s="91">
        <f t="shared" si="60"/>
        <v>0.73475999530611025</v>
      </c>
      <c r="S128" s="1"/>
      <c r="T128" s="1"/>
      <c r="U128" s="1"/>
      <c r="V128" s="1"/>
    </row>
    <row r="129" spans="1:22" s="9" customFormat="1" ht="15" customHeight="1" outlineLevel="1" x14ac:dyDescent="0.25">
      <c r="A129" s="11"/>
      <c r="B129" s="13"/>
      <c r="C129" s="10" t="s">
        <v>40</v>
      </c>
      <c r="D129" s="90">
        <f t="shared" si="52"/>
        <v>509.60052000000002</v>
      </c>
      <c r="E129" s="45">
        <f t="shared" si="57"/>
        <v>363.92566999999997</v>
      </c>
      <c r="F129" s="91">
        <f t="shared" si="58"/>
        <v>0.714139126074675</v>
      </c>
      <c r="G129" s="47">
        <v>62.465679999999999</v>
      </c>
      <c r="H129" s="45">
        <v>31.04203</v>
      </c>
      <c r="I129" s="91">
        <f t="shared" si="54"/>
        <v>0.49694536263753153</v>
      </c>
      <c r="J129" s="47"/>
      <c r="K129" s="45">
        <v>0</v>
      </c>
      <c r="L129" s="91" t="str">
        <f t="shared" si="61"/>
        <v xml:space="preserve"> </v>
      </c>
      <c r="M129" s="47">
        <v>105.30877000000001</v>
      </c>
      <c r="N129" s="45">
        <v>69.101210000000009</v>
      </c>
      <c r="O129" s="91">
        <f t="shared" si="59"/>
        <v>0.656177163592358</v>
      </c>
      <c r="P129" s="47">
        <v>341.82607000000002</v>
      </c>
      <c r="Q129" s="45">
        <v>263.78242999999998</v>
      </c>
      <c r="R129" s="91">
        <f t="shared" si="60"/>
        <v>0.77168610925433501</v>
      </c>
      <c r="S129" s="1"/>
      <c r="T129" s="1"/>
      <c r="U129" s="1"/>
      <c r="V129" s="1"/>
    </row>
    <row r="130" spans="1:22" ht="28.5" customHeight="1" x14ac:dyDescent="0.25">
      <c r="A130" s="12">
        <v>20</v>
      </c>
      <c r="B130" s="14"/>
      <c r="C130" s="81" t="s">
        <v>140</v>
      </c>
      <c r="D130" s="43">
        <f>SUM(D131:D133,D134:D136)</f>
        <v>3157.3923799999998</v>
      </c>
      <c r="E130" s="43">
        <f>SUM(E131:E133,E134:E136)</f>
        <v>2584.6840199999997</v>
      </c>
      <c r="F130" s="55">
        <f t="shared" si="58"/>
        <v>0.81861349776235282</v>
      </c>
      <c r="G130" s="43">
        <f>SUM(G131:G133,G134:G136)</f>
        <v>428.42419000000001</v>
      </c>
      <c r="H130" s="43">
        <f>SUM(H131:H133,H134:H136)</f>
        <v>489.42624999999998</v>
      </c>
      <c r="I130" s="55">
        <f t="shared" si="54"/>
        <v>1.1423870580230309</v>
      </c>
      <c r="J130" s="43">
        <f>SUM(J131:J133,J134:J136)</f>
        <v>0</v>
      </c>
      <c r="K130" s="43">
        <f>SUM(K131:K133,K134:K136)</f>
        <v>0</v>
      </c>
      <c r="L130" s="55" t="str">
        <f t="shared" si="61"/>
        <v xml:space="preserve"> </v>
      </c>
      <c r="M130" s="43">
        <f>SUM(M131:M133,M134:M136)</f>
        <v>504.80767000000003</v>
      </c>
      <c r="N130" s="43">
        <f>SUM(N131:N136)</f>
        <v>328.6</v>
      </c>
      <c r="O130" s="55">
        <f t="shared" si="59"/>
        <v>0.65094098114634436</v>
      </c>
      <c r="P130" s="43">
        <f>SUM(P131:P133,P134:P136)</f>
        <v>2224.1605200000004</v>
      </c>
      <c r="Q130" s="43">
        <f>SUM(Q131:Q133,Q134:Q136)</f>
        <v>1766.6577700000003</v>
      </c>
      <c r="R130" s="55">
        <f t="shared" si="60"/>
        <v>0.79430317826161212</v>
      </c>
      <c r="S130" s="1"/>
      <c r="T130" s="1"/>
      <c r="U130" s="1"/>
      <c r="V130" s="1"/>
    </row>
    <row r="131" spans="1:22" s="9" customFormat="1" ht="15" customHeight="1" outlineLevel="1" x14ac:dyDescent="0.25">
      <c r="A131" s="11"/>
      <c r="B131" s="13"/>
      <c r="C131" s="10" t="s">
        <v>139</v>
      </c>
      <c r="D131" s="90">
        <f t="shared" si="52"/>
        <v>1871.5920199999998</v>
      </c>
      <c r="E131" s="45">
        <f t="shared" ref="E131:E133" si="62">(H131+K131+N131+Q131)</f>
        <v>1661.1</v>
      </c>
      <c r="F131" s="91">
        <f t="shared" si="58"/>
        <v>0.88753317082426975</v>
      </c>
      <c r="G131" s="47">
        <v>426.80743999999999</v>
      </c>
      <c r="H131" s="45">
        <v>487</v>
      </c>
      <c r="I131" s="91">
        <f t="shared" si="54"/>
        <v>1.1410297814864709</v>
      </c>
      <c r="J131" s="90"/>
      <c r="K131" s="48"/>
      <c r="L131" s="91" t="str">
        <f t="shared" si="61"/>
        <v xml:space="preserve"> </v>
      </c>
      <c r="M131" s="47">
        <v>378.21393999999998</v>
      </c>
      <c r="N131" s="45">
        <v>254.8</v>
      </c>
      <c r="O131" s="91">
        <f t="shared" si="59"/>
        <v>0.67369277821965001</v>
      </c>
      <c r="P131" s="47">
        <v>1066.5706399999999</v>
      </c>
      <c r="Q131" s="45">
        <v>919.3</v>
      </c>
      <c r="R131" s="91">
        <f t="shared" ref="R131:R141" si="63">IF(Q131=0," ",IF(Q131/P131*100&gt;200,"св.200",Q131/P131))</f>
        <v>0.8619213444690359</v>
      </c>
      <c r="S131" s="1"/>
      <c r="T131" s="1"/>
      <c r="U131" s="1"/>
      <c r="V131" s="1"/>
    </row>
    <row r="132" spans="1:22" s="9" customFormat="1" ht="15" customHeight="1" outlineLevel="1" x14ac:dyDescent="0.25">
      <c r="A132" s="11"/>
      <c r="B132" s="13"/>
      <c r="C132" s="10" t="s">
        <v>39</v>
      </c>
      <c r="D132" s="90">
        <f>G132+J132+M132+P132</f>
        <v>281.67102</v>
      </c>
      <c r="E132" s="45">
        <f t="shared" si="62"/>
        <v>148.97589000000002</v>
      </c>
      <c r="F132" s="91">
        <f t="shared" si="58"/>
        <v>0.52890031072419175</v>
      </c>
      <c r="G132" s="47">
        <v>0.15619999999999998</v>
      </c>
      <c r="H132" s="45">
        <v>1</v>
      </c>
      <c r="I132" s="91" t="str">
        <f t="shared" si="54"/>
        <v>св.200</v>
      </c>
      <c r="J132" s="90"/>
      <c r="K132" s="48"/>
      <c r="L132" s="91" t="str">
        <f t="shared" si="61"/>
        <v xml:space="preserve"> </v>
      </c>
      <c r="M132" s="47">
        <v>18.90362</v>
      </c>
      <c r="N132" s="45">
        <v>12.8</v>
      </c>
      <c r="O132" s="91">
        <f t="shared" si="59"/>
        <v>0.67711898567575945</v>
      </c>
      <c r="P132" s="47">
        <v>262.6112</v>
      </c>
      <c r="Q132" s="45">
        <v>135.17589000000001</v>
      </c>
      <c r="R132" s="91">
        <f t="shared" si="63"/>
        <v>0.51473771872639096</v>
      </c>
      <c r="S132" s="1"/>
      <c r="T132" s="1"/>
      <c r="U132" s="1"/>
      <c r="V132" s="1"/>
    </row>
    <row r="133" spans="1:22" s="28" customFormat="1" ht="15" customHeight="1" outlineLevel="1" x14ac:dyDescent="0.25">
      <c r="A133" s="26"/>
      <c r="B133" s="29"/>
      <c r="C133" s="10" t="s">
        <v>158</v>
      </c>
      <c r="D133" s="90">
        <f>G133+J133+M133+P133</f>
        <v>110.14737</v>
      </c>
      <c r="E133" s="48">
        <f t="shared" si="62"/>
        <v>80.350660000000005</v>
      </c>
      <c r="F133" s="91">
        <f t="shared" si="58"/>
        <v>0.72948323686711725</v>
      </c>
      <c r="G133" s="47">
        <v>0.90820000000000001</v>
      </c>
      <c r="H133" s="45">
        <v>1</v>
      </c>
      <c r="I133" s="95"/>
      <c r="J133" s="96"/>
      <c r="K133" s="97"/>
      <c r="L133" s="95"/>
      <c r="M133" s="47">
        <v>22.885439999999999</v>
      </c>
      <c r="N133" s="45">
        <v>7</v>
      </c>
      <c r="O133" s="91">
        <f>IF(N133=0," ",IF(N133/M133*100&gt;200,"св.200",N133/M133))</f>
        <v>0.30587133129186067</v>
      </c>
      <c r="P133" s="47">
        <v>86.353729999999999</v>
      </c>
      <c r="Q133" s="45">
        <v>72.350660000000005</v>
      </c>
      <c r="R133" s="91">
        <f t="shared" si="63"/>
        <v>0.83784058893576463</v>
      </c>
      <c r="S133" s="2"/>
      <c r="T133" s="2"/>
      <c r="U133" s="2"/>
      <c r="V133" s="2"/>
    </row>
    <row r="134" spans="1:22" s="9" customFormat="1" ht="15" customHeight="1" outlineLevel="1" x14ac:dyDescent="0.25">
      <c r="A134" s="11"/>
      <c r="B134" s="13"/>
      <c r="C134" s="10" t="s">
        <v>175</v>
      </c>
      <c r="D134" s="90">
        <f t="shared" ref="D134:D141" si="64">G134+J134+M134+P134</f>
        <v>57.770759999999996</v>
      </c>
      <c r="E134" s="45">
        <f t="shared" ref="E134:E136" si="65">(H134+K134+N134+Q134)</f>
        <v>49.062150000000003</v>
      </c>
      <c r="F134" s="91">
        <f t="shared" ref="F134:F136" si="66">IF(E134=0," ",IF(E134/D134*100&gt;200,"св.200",E134/D134))</f>
        <v>0.84925574806355342</v>
      </c>
      <c r="G134" s="47">
        <v>0.23619999999999999</v>
      </c>
      <c r="H134" s="45">
        <v>0.4</v>
      </c>
      <c r="I134" s="91">
        <f t="shared" si="54"/>
        <v>1.6934801016088061</v>
      </c>
      <c r="J134" s="90"/>
      <c r="K134" s="48"/>
      <c r="L134" s="91" t="str">
        <f t="shared" si="61"/>
        <v xml:space="preserve"> </v>
      </c>
      <c r="M134" s="47">
        <v>28.802409999999998</v>
      </c>
      <c r="N134" s="45">
        <v>26.9</v>
      </c>
      <c r="O134" s="91">
        <f t="shared" si="59"/>
        <v>0.93394962435435092</v>
      </c>
      <c r="P134" s="47">
        <v>28.732150000000001</v>
      </c>
      <c r="Q134" s="45">
        <v>21.762150000000002</v>
      </c>
      <c r="R134" s="91">
        <f t="shared" si="63"/>
        <v>0.75741460350165235</v>
      </c>
      <c r="S134" s="1"/>
      <c r="T134" s="1"/>
      <c r="U134" s="1"/>
      <c r="V134" s="1"/>
    </row>
    <row r="135" spans="1:22" s="9" customFormat="1" ht="15" customHeight="1" outlineLevel="1" x14ac:dyDescent="0.25">
      <c r="A135" s="11"/>
      <c r="B135" s="13"/>
      <c r="C135" s="10" t="s">
        <v>38</v>
      </c>
      <c r="D135" s="90">
        <f t="shared" si="64"/>
        <v>559.20839000000001</v>
      </c>
      <c r="E135" s="45">
        <f t="shared" si="65"/>
        <v>470.51005000000004</v>
      </c>
      <c r="F135" s="91">
        <f t="shared" si="66"/>
        <v>0.84138589193913926</v>
      </c>
      <c r="G135" s="47">
        <v>2.5000000000000001E-4</v>
      </c>
      <c r="H135" s="45">
        <v>2.5000000000000001E-4</v>
      </c>
      <c r="I135" s="94">
        <f>IF(H135=0," ",IF(H135/G135*100&gt;200,"св.200",H135/G135))</f>
        <v>1</v>
      </c>
      <c r="J135" s="90"/>
      <c r="K135" s="48"/>
      <c r="L135" s="91" t="str">
        <f t="shared" si="61"/>
        <v xml:space="preserve"> </v>
      </c>
      <c r="M135" s="47">
        <v>24.75393</v>
      </c>
      <c r="N135" s="45">
        <v>18.600000000000001</v>
      </c>
      <c r="O135" s="91">
        <f t="shared" si="59"/>
        <v>0.7513958389637525</v>
      </c>
      <c r="P135" s="47">
        <v>534.45420999999999</v>
      </c>
      <c r="Q135" s="45">
        <v>451.90980000000002</v>
      </c>
      <c r="R135" s="91">
        <f t="shared" si="63"/>
        <v>0.84555382209450647</v>
      </c>
      <c r="S135" s="1"/>
      <c r="T135" s="1"/>
      <c r="U135" s="1"/>
      <c r="V135" s="1"/>
    </row>
    <row r="136" spans="1:22" s="9" customFormat="1" ht="15" customHeight="1" outlineLevel="1" x14ac:dyDescent="0.25">
      <c r="A136" s="11"/>
      <c r="B136" s="13"/>
      <c r="C136" s="10" t="s">
        <v>37</v>
      </c>
      <c r="D136" s="90">
        <f t="shared" si="64"/>
        <v>277.00281999999999</v>
      </c>
      <c r="E136" s="45">
        <f t="shared" si="65"/>
        <v>174.68527</v>
      </c>
      <c r="F136" s="91">
        <f t="shared" si="66"/>
        <v>0.63062632358760828</v>
      </c>
      <c r="G136" s="47">
        <v>0.31589999999999996</v>
      </c>
      <c r="H136" s="45">
        <v>2.5999999999999999E-2</v>
      </c>
      <c r="I136" s="91">
        <f t="shared" si="54"/>
        <v>8.2304526748971207E-2</v>
      </c>
      <c r="J136" s="90"/>
      <c r="K136" s="48"/>
      <c r="L136" s="91" t="str">
        <f t="shared" si="61"/>
        <v xml:space="preserve"> </v>
      </c>
      <c r="M136" s="47">
        <v>31.248330000000003</v>
      </c>
      <c r="N136" s="45">
        <v>8.5</v>
      </c>
      <c r="O136" s="91">
        <f t="shared" si="59"/>
        <v>0.27201453645682822</v>
      </c>
      <c r="P136" s="47">
        <v>245.43859</v>
      </c>
      <c r="Q136" s="45">
        <v>166.15926999999999</v>
      </c>
      <c r="R136" s="91">
        <f t="shared" si="63"/>
        <v>0.67698918087819848</v>
      </c>
      <c r="S136" s="1"/>
      <c r="T136" s="1"/>
      <c r="U136" s="1"/>
      <c r="V136" s="1"/>
    </row>
    <row r="137" spans="1:22" ht="27.75" customHeight="1" x14ac:dyDescent="0.25">
      <c r="A137" s="12">
        <v>21</v>
      </c>
      <c r="B137" s="12"/>
      <c r="C137" s="81" t="s">
        <v>138</v>
      </c>
      <c r="D137" s="43">
        <f>SUM(D138:D139,D140,D141)</f>
        <v>4020.4798700000001</v>
      </c>
      <c r="E137" s="43">
        <f>SUM(E138:E139,E140,E141)</f>
        <v>2370.9450700000002</v>
      </c>
      <c r="F137" s="55">
        <f t="shared" si="58"/>
        <v>0.58971693595371744</v>
      </c>
      <c r="G137" s="43">
        <f>SUM(G138:G139,G140,G141)</f>
        <v>661.66749000000004</v>
      </c>
      <c r="H137" s="43">
        <f>SUM(H138:H139,H140,H141)</f>
        <v>201.5</v>
      </c>
      <c r="I137" s="55">
        <f>IF(G137=0," ",IF(H137/G137*100&gt;200,"св.200",H137/G137))</f>
        <v>0.30453362609669699</v>
      </c>
      <c r="J137" s="43">
        <f>SUM(J138:J139,J140,J141)</f>
        <v>0</v>
      </c>
      <c r="K137" s="43">
        <f>SUM(K138:K139,K140,K141)</f>
        <v>0.63</v>
      </c>
      <c r="L137" s="55" t="str">
        <f t="shared" si="61"/>
        <v xml:space="preserve"> </v>
      </c>
      <c r="M137" s="43">
        <f>SUM(M138:M139,M140,M141)</f>
        <v>1376.4002600000001</v>
      </c>
      <c r="N137" s="43">
        <f>SUM(N138:N141)</f>
        <v>869.8</v>
      </c>
      <c r="O137" s="55">
        <f t="shared" si="59"/>
        <v>0.63193827063066665</v>
      </c>
      <c r="P137" s="43">
        <f>SUM(P138:P139,P140,P141)</f>
        <v>1982.4121199999997</v>
      </c>
      <c r="Q137" s="43">
        <f>SUM(Q138:Q139,Q140,Q141)</f>
        <v>1299.0150700000002</v>
      </c>
      <c r="R137" s="55">
        <f t="shared" si="60"/>
        <v>0.6552699395320486</v>
      </c>
      <c r="S137" s="1"/>
      <c r="T137" s="1"/>
      <c r="U137" s="1"/>
      <c r="V137" s="1"/>
    </row>
    <row r="138" spans="1:22" s="9" customFormat="1" ht="15" customHeight="1" outlineLevel="1" x14ac:dyDescent="0.25">
      <c r="A138" s="11"/>
      <c r="B138" s="11"/>
      <c r="C138" s="10" t="s">
        <v>137</v>
      </c>
      <c r="D138" s="90">
        <f t="shared" si="64"/>
        <v>2940.3351499999999</v>
      </c>
      <c r="E138" s="45">
        <f>(H138+K138+N138+Q138)</f>
        <v>1587.4</v>
      </c>
      <c r="F138" s="91">
        <f t="shared" ref="F138:F141" si="67">IF(E138=0," ",IF(E138/D138*100&gt;200,"св.200",E138/D138))</f>
        <v>0.53987042939645846</v>
      </c>
      <c r="G138" s="47">
        <v>649.99779000000001</v>
      </c>
      <c r="H138" s="45">
        <v>188.2</v>
      </c>
      <c r="I138" s="91">
        <f t="shared" ref="I138:I141" si="68">IF(H138=0," ",IF(H138/G138*100&gt;200,"св.200",H138/G138))</f>
        <v>0.2895394459725778</v>
      </c>
      <c r="J138" s="90"/>
      <c r="K138" s="45">
        <v>0</v>
      </c>
      <c r="L138" s="91" t="str">
        <f t="shared" si="61"/>
        <v xml:space="preserve"> </v>
      </c>
      <c r="M138" s="47">
        <v>1263.1248800000001</v>
      </c>
      <c r="N138" s="45">
        <v>783</v>
      </c>
      <c r="O138" s="91">
        <f t="shared" ref="O138:O141" si="69">IF(N138=0," ",IF(N138/M138*100&gt;200,"св.200",N138/M138))</f>
        <v>0.61989120188971336</v>
      </c>
      <c r="P138" s="47">
        <v>1027.2124799999999</v>
      </c>
      <c r="Q138" s="45">
        <v>616.20000000000005</v>
      </c>
      <c r="R138" s="91">
        <f t="shared" si="63"/>
        <v>0.59987588935835368</v>
      </c>
      <c r="S138" s="1"/>
      <c r="T138" s="1"/>
      <c r="U138" s="1"/>
      <c r="V138" s="1"/>
    </row>
    <row r="139" spans="1:22" s="28" customFormat="1" ht="15" customHeight="1" outlineLevel="1" x14ac:dyDescent="0.25">
      <c r="A139" s="26"/>
      <c r="B139" s="26"/>
      <c r="C139" s="10" t="s">
        <v>159</v>
      </c>
      <c r="D139" s="90">
        <f t="shared" si="64"/>
        <v>213.93462</v>
      </c>
      <c r="E139" s="45">
        <f t="shared" ref="E139:E141" si="70">(H139+K139+N139+Q139)</f>
        <v>151.36335</v>
      </c>
      <c r="F139" s="91">
        <f t="shared" si="67"/>
        <v>0.70752153157819897</v>
      </c>
      <c r="G139" s="47">
        <v>2.1429499999999999</v>
      </c>
      <c r="H139" s="45">
        <v>3.1</v>
      </c>
      <c r="I139" s="91">
        <f t="shared" si="68"/>
        <v>1.4466039804941786</v>
      </c>
      <c r="J139" s="96"/>
      <c r="K139" s="45">
        <v>0</v>
      </c>
      <c r="L139" s="95"/>
      <c r="M139" s="47">
        <v>42.426929999999999</v>
      </c>
      <c r="N139" s="45">
        <v>34.700000000000003</v>
      </c>
      <c r="O139" s="91">
        <f t="shared" si="69"/>
        <v>0.81787675893589296</v>
      </c>
      <c r="P139" s="47">
        <v>169.36474000000001</v>
      </c>
      <c r="Q139" s="45">
        <v>113.56335</v>
      </c>
      <c r="R139" s="91">
        <f t="shared" si="63"/>
        <v>0.67052534075274461</v>
      </c>
      <c r="S139" s="2"/>
      <c r="T139" s="2"/>
      <c r="U139" s="2"/>
      <c r="V139" s="2"/>
    </row>
    <row r="140" spans="1:22" s="28" customFormat="1" ht="15" customHeight="1" outlineLevel="1" x14ac:dyDescent="0.25">
      <c r="A140" s="26"/>
      <c r="B140" s="26"/>
      <c r="C140" s="10" t="s">
        <v>160</v>
      </c>
      <c r="D140" s="90">
        <f t="shared" si="64"/>
        <v>197.42734000000002</v>
      </c>
      <c r="E140" s="45">
        <f t="shared" si="70"/>
        <v>137.33421999999999</v>
      </c>
      <c r="F140" s="91">
        <f t="shared" si="67"/>
        <v>0.69561905661090295</v>
      </c>
      <c r="G140" s="47">
        <v>1.1835</v>
      </c>
      <c r="H140" s="45">
        <v>1.4</v>
      </c>
      <c r="I140" s="91">
        <f t="shared" si="68"/>
        <v>1.1829319814110688</v>
      </c>
      <c r="J140" s="96"/>
      <c r="K140" s="45">
        <v>0</v>
      </c>
      <c r="L140" s="95"/>
      <c r="M140" s="47">
        <v>35.046399999999998</v>
      </c>
      <c r="N140" s="45">
        <v>17.8</v>
      </c>
      <c r="O140" s="91">
        <f t="shared" si="69"/>
        <v>0.50789810080350628</v>
      </c>
      <c r="P140" s="47">
        <v>161.19744</v>
      </c>
      <c r="Q140" s="45">
        <v>118.13422</v>
      </c>
      <c r="R140" s="91">
        <f t="shared" si="63"/>
        <v>0.73285419421052844</v>
      </c>
      <c r="S140" s="2"/>
      <c r="T140" s="2"/>
      <c r="U140" s="2"/>
      <c r="V140" s="2"/>
    </row>
    <row r="141" spans="1:22" s="28" customFormat="1" ht="15" customHeight="1" outlineLevel="1" x14ac:dyDescent="0.25">
      <c r="A141" s="26"/>
      <c r="B141" s="26"/>
      <c r="C141" s="10" t="s">
        <v>161</v>
      </c>
      <c r="D141" s="90">
        <f t="shared" si="64"/>
        <v>668.78275999999994</v>
      </c>
      <c r="E141" s="45">
        <f t="shared" si="70"/>
        <v>494.84750000000003</v>
      </c>
      <c r="F141" s="91">
        <f t="shared" si="67"/>
        <v>0.73992263197693686</v>
      </c>
      <c r="G141" s="47">
        <v>8.3432499999999994</v>
      </c>
      <c r="H141" s="45">
        <v>8.8000000000000007</v>
      </c>
      <c r="I141" s="91">
        <f t="shared" si="68"/>
        <v>1.0547448536241875</v>
      </c>
      <c r="J141" s="96"/>
      <c r="K141" s="45">
        <v>0.63</v>
      </c>
      <c r="L141" s="95"/>
      <c r="M141" s="47">
        <v>35.802050000000001</v>
      </c>
      <c r="N141" s="45">
        <v>34.299999999999997</v>
      </c>
      <c r="O141" s="91">
        <f t="shared" si="69"/>
        <v>0.95804569850050469</v>
      </c>
      <c r="P141" s="47">
        <v>624.63745999999992</v>
      </c>
      <c r="Q141" s="45">
        <v>451.11750000000001</v>
      </c>
      <c r="R141" s="91">
        <f t="shared" si="63"/>
        <v>0.72220692623846172</v>
      </c>
      <c r="S141" s="2"/>
      <c r="T141" s="2"/>
      <c r="U141" s="2"/>
      <c r="V141" s="2"/>
    </row>
    <row r="142" spans="1:22" s="7" customFormat="1" x14ac:dyDescent="0.25">
      <c r="A142" s="24"/>
      <c r="B142" s="24"/>
      <c r="C142" s="98" t="s">
        <v>36</v>
      </c>
      <c r="D142" s="46">
        <f>D5+D10+D17+D23+D29+D41+D47+D55+D62+D68+D74+D79+D83+D89+D95+D100+D107+D114+D121+D130+D137</f>
        <v>140555.74598000001</v>
      </c>
      <c r="E142" s="46">
        <f>E5+E10+E17+E23+E29+E41+E47+E55+E62+E68+E74+E79+E83+E89+E95+E100+E107+E114+E121+E130+E137</f>
        <v>108106.78807000001</v>
      </c>
      <c r="F142" s="46">
        <f t="shared" si="58"/>
        <v>0.76913816163291371</v>
      </c>
      <c r="G142" s="46">
        <f>G5+G10+G17+G23+G29+G41+G47+G55+G62+G68+G74+G79+G83+G89+G95+G100+G107+G114+G121+G130+G137</f>
        <v>13517.548800000002</v>
      </c>
      <c r="H142" s="46">
        <f>H5+H10+H17+H23+H29+H41+H47+H55+H62+H68+H74+H79+H83+H89+H95+H100+H107+H114+H121+H130+H137</f>
        <v>12761.978490000001</v>
      </c>
      <c r="I142" s="46">
        <f t="shared" ref="I142" si="71">IF(G142=0," ",IF(H142/G142*100&gt;200,"св.200",H142/G142))</f>
        <v>0.94410448808588721</v>
      </c>
      <c r="J142" s="46">
        <f>J5+J10+J17+J23+J29+J41+J47+J55+J62+J68+J74+J79+J83+J89+J95+J100+J107+J114+J121+J130+J137</f>
        <v>90.072640000000007</v>
      </c>
      <c r="K142" s="46">
        <f>K5+K10+K17+K23+K29+K41+K47+K55+K62+K68+K74+K79+K83+K89+K95+K100+K107+K114+K121+K130+K137</f>
        <v>153.67880999999997</v>
      </c>
      <c r="L142" s="46">
        <f t="shared" si="61"/>
        <v>1.7061652683878252</v>
      </c>
      <c r="M142" s="46">
        <f>M5+M10+M17+M23+M29+M41+M47+M55+M62+M68+M74+M79+M83+M89+M95+M100+M107+M114+M121+M130+M137</f>
        <v>24436.547519999996</v>
      </c>
      <c r="N142" s="46">
        <f>N5+N10+N17+N23+N29+N41+N47+N55+N62+N68+N74+N79+N83+N89+N95+N100+N107+N114+N121+N130+N137</f>
        <v>14252.540069999999</v>
      </c>
      <c r="O142" s="46">
        <f t="shared" si="59"/>
        <v>0.58324687881277271</v>
      </c>
      <c r="P142" s="46">
        <f>P5+P10+P17+P23+P29+P41+P47+P55+P62+P68+P74+P79+P83+P89+P95+P100+P107+P114+P121+P130+P137</f>
        <v>102511.57701999998</v>
      </c>
      <c r="Q142" s="46">
        <f>Q5+Q10+Q17+Q23+Q29+Q41+Q47+Q55+Q62+Q68+Q74+Q79+Q83+Q89+Q95+Q100+Q107+Q114+Q121+Q130+Q137</f>
        <v>80938.590700000001</v>
      </c>
      <c r="R142" s="60">
        <f t="shared" si="60"/>
        <v>0.78955560974551098</v>
      </c>
      <c r="S142" s="8"/>
      <c r="T142" s="8"/>
      <c r="U142" s="8"/>
      <c r="V142" s="8"/>
    </row>
    <row r="143" spans="1:22" x14ac:dyDescent="0.25">
      <c r="A143" s="5"/>
      <c r="B143" s="5"/>
      <c r="C143" s="4"/>
      <c r="D143" s="6"/>
    </row>
    <row r="144" spans="1:22" s="19" customFormat="1" ht="28.5" customHeight="1" x14ac:dyDescent="0.25">
      <c r="A144" s="34"/>
      <c r="B144" s="34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1:18" x14ac:dyDescent="0.25">
      <c r="A145" s="5"/>
      <c r="B145" s="5"/>
      <c r="C145" s="107"/>
      <c r="D145" s="107"/>
      <c r="E145" s="107"/>
    </row>
    <row r="146" spans="1:18" s="35" customFormat="1" x14ac:dyDescent="0.25">
      <c r="B146" s="34"/>
      <c r="C146" s="37"/>
      <c r="D146" s="38"/>
      <c r="E146" s="36"/>
      <c r="F146" s="36"/>
      <c r="G146" s="65"/>
      <c r="H146" s="65"/>
      <c r="I146" s="39"/>
      <c r="J146" s="65"/>
      <c r="K146" s="65"/>
      <c r="L146" s="39"/>
      <c r="M146" s="65"/>
      <c r="N146" s="65"/>
      <c r="O146" s="39"/>
      <c r="P146" s="65"/>
      <c r="Q146" s="65"/>
      <c r="R146" s="39"/>
    </row>
    <row r="147" spans="1:18" s="3" customFormat="1" x14ac:dyDescent="0.25">
      <c r="B147" s="105"/>
      <c r="C147" s="105"/>
      <c r="D147" s="105"/>
      <c r="E147" s="40"/>
      <c r="G147" s="66"/>
      <c r="H147" s="66"/>
      <c r="I147" s="41"/>
      <c r="J147" s="66"/>
      <c r="K147" s="66"/>
      <c r="L147" s="41"/>
      <c r="M147" s="66"/>
      <c r="N147" s="66"/>
      <c r="O147" s="41"/>
      <c r="P147" s="66"/>
      <c r="Q147" s="66"/>
      <c r="R147" s="41"/>
    </row>
    <row r="148" spans="1:18" x14ac:dyDescent="0.25">
      <c r="C148" s="67"/>
      <c r="D148" s="67"/>
      <c r="E148" s="67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Ищенко Ольга Саидкуловна</cp:lastModifiedBy>
  <cp:lastPrinted>2019-10-24T07:43:27Z</cp:lastPrinted>
  <dcterms:created xsi:type="dcterms:W3CDTF">2014-06-09T12:14:06Z</dcterms:created>
  <dcterms:modified xsi:type="dcterms:W3CDTF">2019-10-24T08:26:29Z</dcterms:modified>
</cp:coreProperties>
</file>