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chenko.os\Desktop\Недоимка 65н\65н\2021\Март\"/>
    </mc:Choice>
  </mc:AlternateContent>
  <bookViews>
    <workbookView xWindow="0" yWindow="0" windowWidth="23040" windowHeight="9384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AU8" i="4" l="1"/>
  <c r="Q89" i="5" l="1"/>
  <c r="E34" i="4" l="1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D13" i="4" s="1"/>
  <c r="E12" i="4"/>
  <c r="D12" i="4"/>
  <c r="E11" i="4"/>
  <c r="D11" i="4"/>
  <c r="E10" i="4"/>
  <c r="D10" i="4"/>
  <c r="E9" i="4"/>
  <c r="D9" i="4"/>
  <c r="E8" i="4"/>
  <c r="D8" i="4"/>
  <c r="E7" i="4"/>
  <c r="D7" i="4"/>
  <c r="D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13" i="4"/>
  <c r="J13" i="4"/>
  <c r="K6" i="4"/>
  <c r="J6" i="4"/>
  <c r="J35" i="4" s="1"/>
  <c r="J5" i="4"/>
  <c r="K5" i="4" s="1"/>
  <c r="E6" i="4" l="1"/>
  <c r="K35" i="4"/>
  <c r="E13" i="4"/>
  <c r="D35" i="4"/>
  <c r="Q137" i="5" l="1"/>
  <c r="Q130" i="5"/>
  <c r="Q121" i="5"/>
  <c r="Q114" i="5"/>
  <c r="Q107" i="5"/>
  <c r="Q100" i="5"/>
  <c r="Q95" i="5"/>
  <c r="Q83" i="5"/>
  <c r="Q79" i="5"/>
  <c r="Q74" i="5"/>
  <c r="Q68" i="5"/>
  <c r="Q62" i="5"/>
  <c r="Q55" i="5"/>
  <c r="Q47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74" i="5"/>
  <c r="N68" i="5"/>
  <c r="N62" i="5"/>
  <c r="N55" i="5"/>
  <c r="N47" i="5"/>
  <c r="N41" i="5"/>
  <c r="N29" i="5"/>
  <c r="N23" i="5"/>
  <c r="N17" i="5"/>
  <c r="N10" i="5"/>
  <c r="N5" i="5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P142" i="5" s="1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142" i="5" s="1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J142" i="5" s="1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Q142" i="5" l="1"/>
  <c r="N142" i="5"/>
  <c r="G142" i="5"/>
  <c r="L120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7" i="4"/>
  <c r="AU6" i="4" l="1"/>
  <c r="H13" i="4"/>
  <c r="K137" i="5" l="1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O13" i="4"/>
  <c r="AO6" i="4"/>
  <c r="AL13" i="4"/>
  <c r="AL6" i="4"/>
  <c r="AI13" i="4"/>
  <c r="AI6" i="4"/>
  <c r="AF13" i="4"/>
  <c r="AF6" i="4"/>
  <c r="AC13" i="4"/>
  <c r="AC6" i="4"/>
  <c r="Z13" i="4"/>
  <c r="Z6" i="4"/>
  <c r="W13" i="4"/>
  <c r="W6" i="4"/>
  <c r="T13" i="4"/>
  <c r="T6" i="4"/>
  <c r="Q13" i="4"/>
  <c r="Q6" i="4"/>
  <c r="N13" i="4"/>
  <c r="N6" i="4"/>
  <c r="AU13" i="4" l="1"/>
  <c r="AU35" i="4" s="1"/>
  <c r="K142" i="5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AT5" i="4" s="1"/>
  <c r="G5" i="4"/>
  <c r="AL35" i="4"/>
  <c r="Z35" i="4"/>
  <c r="W3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35" i="4" s="1"/>
  <c r="AE6" i="4"/>
  <c r="AB13" i="4"/>
  <c r="AB6" i="4"/>
  <c r="AB35" i="4" s="1"/>
  <c r="Y6" i="4"/>
  <c r="Y35" i="4" s="1"/>
  <c r="V13" i="4"/>
  <c r="V6" i="4"/>
  <c r="V35" i="4" s="1"/>
  <c r="S13" i="4"/>
  <c r="S6" i="4"/>
  <c r="S35" i="4" s="1"/>
  <c r="P13" i="4"/>
  <c r="P6" i="4"/>
  <c r="M13" i="4"/>
  <c r="M6" i="4"/>
  <c r="M35" i="4" s="1"/>
  <c r="G13" i="4"/>
  <c r="G6" i="4"/>
  <c r="G35" i="4" s="1"/>
  <c r="AU5" i="4" l="1"/>
  <c r="AV5" i="4" s="1"/>
  <c r="AQ35" i="4"/>
  <c r="AT13" i="4"/>
  <c r="AK35" i="4"/>
  <c r="AH35" i="4"/>
  <c r="AT6" i="4"/>
  <c r="P35" i="4"/>
  <c r="AI35" i="4"/>
  <c r="AC35" i="4"/>
  <c r="AR35" i="4"/>
  <c r="AF35" i="4"/>
  <c r="T35" i="4"/>
  <c r="N35" i="4"/>
  <c r="AO35" i="4"/>
  <c r="Q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AT35" i="4" l="1"/>
  <c r="D142" i="5"/>
  <c r="I7" i="5"/>
  <c r="AJ6" i="4"/>
  <c r="U11" i="4" l="1"/>
  <c r="U29" i="4"/>
  <c r="U30" i="4"/>
  <c r="U31" i="4"/>
  <c r="U32" i="4"/>
  <c r="U27" i="4"/>
  <c r="AV31" i="4"/>
  <c r="E46" i="5" l="1"/>
  <c r="E21" i="5"/>
  <c r="AS8" i="4" l="1"/>
  <c r="AV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E64" i="5" l="1"/>
  <c r="L112" i="5" l="1"/>
  <c r="L110" i="5"/>
  <c r="L109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R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107" i="5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M7" i="4"/>
  <c r="AJ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M6" i="4"/>
  <c r="AP6" i="4"/>
  <c r="AS6" i="4"/>
  <c r="AD7" i="4"/>
  <c r="R7" i="4"/>
  <c r="AM35" i="4" l="1"/>
  <c r="F133" i="5"/>
  <c r="E137" i="5"/>
  <c r="F137" i="5" s="1"/>
  <c r="AG6" i="4"/>
  <c r="AG35" i="4"/>
  <c r="F62" i="5"/>
  <c r="F74" i="5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E35" i="4" s="1"/>
  <c r="X6" i="4"/>
  <c r="R6" i="4"/>
  <c r="O6" i="4"/>
  <c r="I6" i="4"/>
  <c r="AD6" i="4"/>
  <c r="F13" i="4"/>
  <c r="X35" i="4"/>
  <c r="R35" i="4"/>
  <c r="O35" i="4"/>
  <c r="AD35" i="4"/>
  <c r="I35" i="4" l="1"/>
  <c r="F10" i="4" l="1"/>
  <c r="F11" i="4"/>
  <c r="AA11" i="4"/>
  <c r="F9" i="4"/>
  <c r="F8" i="4"/>
  <c r="F7" i="4"/>
  <c r="AA10" i="4"/>
  <c r="AA6" i="4"/>
  <c r="AA12" i="4"/>
  <c r="F12" i="4"/>
  <c r="AA9" i="4"/>
  <c r="AA8" i="4"/>
  <c r="AA7" i="4"/>
  <c r="AA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<sst xmlns="http://schemas.openxmlformats.org/spreadsheetml/2006/main" count="261" uniqueCount="195">
  <si>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</si>
  <si>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</si>
  <si>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</si>
  <si>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</si>
  <si>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</si>
  <si>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</si>
  <si>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</si>
  <si>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</si>
  <si>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</si>
  <si>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</si>
  <si>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</si>
  <si>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</si>
  <si>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</si>
  <si>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</si>
  <si>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</si>
  <si>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</si>
  <si>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</si>
  <si>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</si>
  <si>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</si>
  <si>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</si>
  <si>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</si>
  <si>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</si>
  <si>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</si>
  <si>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</si>
  <si>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</si>
  <si>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</si>
  <si>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</si>
  <si>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</si>
  <si>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</si>
  <si>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</si>
  <si>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</si>
  <si>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</si>
  <si>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</si>
  <si>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</si>
  <si>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</si>
  <si>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</si>
  <si>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</si>
  <si>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</si>
  <si>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</si>
  <si>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</si>
  <si>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</si>
  <si>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</si>
  <si>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</si>
  <si>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</si>
  <si>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</si>
  <si>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</si>
  <si>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</si>
  <si>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</si>
  <si>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</si>
  <si>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</si>
  <si>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</si>
  <si>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</si>
  <si>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</si>
  <si>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</si>
  <si>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</si>
  <si>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</si>
  <si>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</si>
  <si>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</si>
  <si>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</si>
  <si>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</si>
  <si>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</si>
  <si>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</si>
  <si>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</si>
  <si>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</si>
  <si>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</si>
  <si>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</si>
  <si>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</si>
  <si>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</si>
  <si>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</si>
  <si>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</si>
  <si>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</si>
  <si>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</si>
  <si>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</si>
  <si>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</si>
  <si>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</si>
  <si>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</si>
  <si>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</si>
  <si>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</si>
  <si>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</si>
  <si>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</si>
  <si>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</si>
  <si>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</si>
  <si>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</si>
  <si>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</si>
  <si>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</si>
  <si>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</si>
  <si>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</si>
  <si>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</si>
  <si>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</si>
  <si>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</si>
  <si>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</si>
  <si>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</si>
  <si>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</si>
  <si>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</si>
  <si>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</si>
  <si>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</si>
  <si>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</si>
  <si>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</si>
  <si>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</si>
  <si>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</si>
  <si>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</si>
  <si>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</si>
  <si>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</si>
  <si>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</si>
  <si>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</si>
  <si>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</si>
  <si>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</si>
  <si>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</si>
  <si>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</si>
  <si>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</si>
  <si>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</si>
  <si>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</si>
  <si>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</si>
  <si>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</si>
  <si>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</si>
  <si>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</si>
  <si>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</si>
  <si>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</si>
  <si>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</si>
  <si>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</si>
  <si>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</si>
  <si>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</si>
  <si>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</si>
  <si>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</si>
  <si>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</si>
  <si>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</si>
  <si>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</si>
  <si>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</si>
  <si>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</si>
  <si>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</si>
  <si>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</si>
  <si>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</si>
  <si>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</si>
  <si>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</si>
  <si>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</si>
  <si>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</si>
  <si>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</si>
  <si>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</si>
  <si>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</si>
  <si>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</si>
  <si>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</si>
  <si>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</si>
  <si>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</si>
  <si>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</si>
  <si>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</si>
  <si>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</si>
  <si>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</si>
  <si>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</si>
  <si>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</si>
  <si>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</si>
  <si>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</si>
  <si>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</si>
  <si>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</si>
  <si>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</si>
  <si>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</si>
  <si>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</si>
  <si>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</si>
  <si>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</si>
  <si>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</si>
  <si>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</si>
  <si>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</si>
  <si>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</si>
  <si>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</si>
  <si>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</si>
  <si>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</si>
  <si>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</si>
  <si>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</si>
  <si>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</si>
  <si>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</si>
  <si>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</si>
  <si>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</si>
  <si>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</si>
  <si>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</si>
  <si>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</si>
  <si>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</si>
  <si>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</si>
  <si>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</si>
  <si>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</si>
  <si>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</si>
  <si>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</si>
  <si>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</si>
  <si>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</si>
  <si>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</si>
  <si>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</si>
  <si>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</si>
  <si>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</si>
  <si>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</si>
  <si>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01.01.2021</t>
  </si>
  <si>
    <t>Недоимка по ЕНВД</t>
  </si>
  <si>
    <t xml:space="preserve"> </t>
  </si>
  <si>
    <t>Недоимка по налогу, взимаемому в связи с применением УСНО ( с 01.01.2021 г.)</t>
  </si>
  <si>
    <t>на 01.03.2021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</si>
  <si>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01.04.2021 года</t>
  </si>
  <si>
    <t>на 01.04.2021</t>
  </si>
  <si>
    <t>Сведения о динамике недоимки по налогам и сборам в бюджеты поселений по состоянию на 01.04.2021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</si>
</sst>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</cellStyleXfs>
  <cellXfs count="12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6" fontId="29" fillId="0" borderId="2" xfId="28" applyNumberFormat="1" applyFont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167" fontId="31" fillId="4" borderId="2" xfId="52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3" xfId="52" applyNumberFormat="1" applyFont="1" applyFill="1" applyBorder="1" applyAlignment="1">
      <alignment horizontal="right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left" indent="7"/>
    </xf>
    <xf numFmtId="167" fontId="42" fillId="4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/>
    <xf numFmtId="167" fontId="31" fillId="4" borderId="2" xfId="28" applyNumberFormat="1" applyFont="1" applyFill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center" vertical="center"/>
    </xf>
    <xf numFmtId="1" fontId="43" fillId="0" borderId="2" xfId="0" applyNumberFormat="1" applyFont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wrapText="1"/>
    </xf>
    <xf numFmtId="1" fontId="44" fillId="0" borderId="0" xfId="0" applyNumberFormat="1" applyFont="1"/>
    <xf numFmtId="0" fontId="41" fillId="0" borderId="2" xfId="0" applyFont="1" applyBorder="1" applyAlignment="1">
      <alignment wrapText="1"/>
    </xf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5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</cellXfs>
  <cellStyles count="105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4"/>
  <sheetViews>
    <sheetView tabSelected="1" zoomScale="66" zoomScaleNormal="66" zoomScaleSheetLayoutView="100" workbookViewId="0">
      <selection activeCell="F13" sqref="F13"/>
    </sheetView>
  </sheetViews>
  <sheetFormatPr defaultRowHeight="14.4" x14ac:dyDescent="0.3"/>
  <cols>
    <col min="1" max="1" width="4.109375" customWidth="1"/>
    <col min="2" max="2" width="4.44140625" customWidth="1"/>
    <col min="3" max="3" width="26.44140625" style="1" customWidth="1"/>
    <col min="4" max="4" width="13" style="83" customWidth="1"/>
    <col min="5" max="5" width="12" style="2" customWidth="1"/>
    <col min="6" max="6" width="12.5546875" style="1" customWidth="1"/>
    <col min="7" max="7" width="14.6640625" style="21" customWidth="1"/>
    <col min="8" max="8" width="14.6640625" style="1" customWidth="1"/>
    <col min="9" max="9" width="12.88671875" style="1" customWidth="1"/>
    <col min="10" max="10" width="12.77734375" style="21" customWidth="1"/>
    <col min="11" max="11" width="12.77734375" style="1" customWidth="1"/>
    <col min="12" max="12" width="12.88671875" style="1" customWidth="1"/>
    <col min="13" max="13" width="14.6640625" style="21" customWidth="1"/>
    <col min="14" max="14" width="14.6640625" style="1" customWidth="1"/>
    <col min="15" max="15" width="12.44140625" style="1" customWidth="1"/>
    <col min="16" max="16" width="14.6640625" style="21" customWidth="1"/>
    <col min="17" max="17" width="14.6640625" style="1" customWidth="1"/>
    <col min="18" max="18" width="12.6640625" style="1" customWidth="1"/>
    <col min="19" max="19" width="14.6640625" style="21" customWidth="1"/>
    <col min="20" max="20" width="14.6640625" style="1" customWidth="1"/>
    <col min="21" max="21" width="13.109375" style="1" customWidth="1"/>
    <col min="22" max="22" width="12.77734375" style="21" customWidth="1"/>
    <col min="23" max="23" width="12" style="1" customWidth="1"/>
    <col min="24" max="24" width="12.6640625" style="1" customWidth="1"/>
    <col min="25" max="25" width="12.33203125" style="21" customWidth="1"/>
    <col min="26" max="26" width="13.6640625" style="1" customWidth="1"/>
    <col min="27" max="27" width="12.88671875" style="1" customWidth="1"/>
    <col min="28" max="28" width="12.77734375" style="21" customWidth="1"/>
    <col min="29" max="29" width="12.33203125" style="1" customWidth="1"/>
    <col min="30" max="30" width="12.6640625" style="1" customWidth="1"/>
    <col min="31" max="31" width="12.33203125" style="21" customWidth="1"/>
    <col min="32" max="32" width="13" style="1" customWidth="1"/>
    <col min="33" max="33" width="12.5546875" customWidth="1"/>
    <col min="34" max="34" width="13.6640625" style="18" customWidth="1"/>
    <col min="35" max="35" width="13.33203125" style="1" customWidth="1"/>
    <col min="36" max="36" width="12.44140625" customWidth="1"/>
    <col min="37" max="37" width="13" style="18" customWidth="1"/>
    <col min="38" max="38" width="13.33203125" style="1" customWidth="1"/>
    <col min="39" max="39" width="12.6640625" customWidth="1"/>
    <col min="40" max="40" width="13" style="18" customWidth="1"/>
    <col min="41" max="41" width="12.6640625" style="1" customWidth="1"/>
    <col min="42" max="42" width="12.6640625" customWidth="1"/>
    <col min="43" max="43" width="13.6640625" style="18" customWidth="1"/>
    <col min="44" max="44" width="13.44140625" style="1" customWidth="1"/>
    <col min="45" max="45" width="12.6640625" customWidth="1"/>
    <col min="46" max="46" width="12.77734375" style="18" customWidth="1"/>
    <col min="47" max="48" width="13" customWidth="1"/>
    <col min="49" max="49" width="12.88671875" bestFit="1" customWidth="1"/>
  </cols>
  <sheetData>
    <row r="1" spans="1:49" ht="51.75" customHeight="1" x14ac:dyDescent="0.3">
      <c r="A1" s="48" t="s">
        <v>192</v>
      </c>
      <c r="B1" s="48"/>
      <c r="C1" s="48"/>
      <c r="D1" s="79"/>
      <c r="E1" s="48"/>
      <c r="F1" s="48"/>
      <c r="G1" s="79"/>
      <c r="H1" s="48"/>
      <c r="I1" s="48"/>
      <c r="J1" s="79"/>
      <c r="K1" s="48"/>
      <c r="L1" s="48"/>
      <c r="M1" s="79"/>
      <c r="N1" s="48"/>
      <c r="O1" s="48"/>
      <c r="P1" s="79"/>
      <c r="Q1" s="48"/>
      <c r="R1" s="48"/>
      <c r="S1" s="79"/>
      <c r="T1" s="48"/>
      <c r="U1" s="48"/>
      <c r="V1" s="79"/>
      <c r="W1" s="48"/>
      <c r="X1" s="48"/>
      <c r="Y1" s="79"/>
      <c r="Z1" s="48"/>
      <c r="AA1" s="48"/>
      <c r="AB1" s="79"/>
      <c r="AC1" s="48"/>
      <c r="AD1" s="48"/>
      <c r="AE1" s="79"/>
      <c r="AF1" s="48"/>
      <c r="AG1" s="48"/>
      <c r="AH1" s="79"/>
      <c r="AI1" s="48"/>
      <c r="AJ1" s="48"/>
      <c r="AK1" s="79"/>
      <c r="AL1" s="48"/>
      <c r="AM1" s="48"/>
      <c r="AN1" s="79"/>
      <c r="AO1" s="48"/>
      <c r="AP1" s="48"/>
      <c r="AQ1" s="79"/>
      <c r="AR1" s="48"/>
      <c r="AS1" s="48"/>
      <c r="AT1" s="79"/>
      <c r="AU1" s="48"/>
      <c r="AV1" s="48"/>
    </row>
    <row r="2" spans="1:49" ht="15" customHeight="1" x14ac:dyDescent="0.3">
      <c r="A2" s="105"/>
      <c r="B2" s="105"/>
      <c r="C2" s="106" t="s">
        <v>25</v>
      </c>
      <c r="D2" s="107" t="s">
        <v>26</v>
      </c>
      <c r="E2" s="107"/>
      <c r="F2" s="106" t="s">
        <v>133</v>
      </c>
      <c r="G2" s="107" t="s">
        <v>185</v>
      </c>
      <c r="H2" s="107"/>
      <c r="I2" s="106" t="s">
        <v>133</v>
      </c>
      <c r="J2" s="107" t="s">
        <v>190</v>
      </c>
      <c r="K2" s="107"/>
      <c r="L2" s="106" t="s">
        <v>133</v>
      </c>
      <c r="M2" s="107" t="s">
        <v>188</v>
      </c>
      <c r="N2" s="107"/>
      <c r="O2" s="106" t="s">
        <v>133</v>
      </c>
      <c r="P2" s="107" t="s">
        <v>173</v>
      </c>
      <c r="Q2" s="107"/>
      <c r="R2" s="106" t="s">
        <v>133</v>
      </c>
      <c r="S2" s="107" t="s">
        <v>19</v>
      </c>
      <c r="T2" s="107"/>
      <c r="U2" s="106" t="s">
        <v>133</v>
      </c>
      <c r="V2" s="107" t="s">
        <v>20</v>
      </c>
      <c r="W2" s="107"/>
      <c r="X2" s="106" t="s">
        <v>133</v>
      </c>
      <c r="Y2" s="107" t="s">
        <v>21</v>
      </c>
      <c r="Z2" s="107"/>
      <c r="AA2" s="106" t="s">
        <v>133</v>
      </c>
      <c r="AB2" s="107" t="s">
        <v>186</v>
      </c>
      <c r="AC2" s="107"/>
      <c r="AD2" s="106" t="s">
        <v>133</v>
      </c>
      <c r="AE2" s="107" t="s">
        <v>27</v>
      </c>
      <c r="AF2" s="107"/>
      <c r="AG2" s="108" t="s">
        <v>30</v>
      </c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</row>
    <row r="3" spans="1:49" ht="58.5" customHeight="1" x14ac:dyDescent="0.3">
      <c r="A3" s="105"/>
      <c r="B3" s="105"/>
      <c r="C3" s="106"/>
      <c r="D3" s="107"/>
      <c r="E3" s="107"/>
      <c r="F3" s="106"/>
      <c r="G3" s="107"/>
      <c r="H3" s="107"/>
      <c r="I3" s="106"/>
      <c r="J3" s="107"/>
      <c r="K3" s="107"/>
      <c r="L3" s="106"/>
      <c r="M3" s="107"/>
      <c r="N3" s="107"/>
      <c r="O3" s="106"/>
      <c r="P3" s="107"/>
      <c r="Q3" s="107"/>
      <c r="R3" s="106"/>
      <c r="S3" s="107"/>
      <c r="T3" s="107"/>
      <c r="U3" s="106"/>
      <c r="V3" s="107"/>
      <c r="W3" s="107"/>
      <c r="X3" s="106"/>
      <c r="Y3" s="107"/>
      <c r="Z3" s="107"/>
      <c r="AA3" s="106"/>
      <c r="AB3" s="107"/>
      <c r="AC3" s="107"/>
      <c r="AD3" s="106"/>
      <c r="AE3" s="107"/>
      <c r="AF3" s="107"/>
      <c r="AG3" s="106" t="s">
        <v>133</v>
      </c>
      <c r="AH3" s="107" t="s">
        <v>28</v>
      </c>
      <c r="AI3" s="107"/>
      <c r="AJ3" s="106" t="s">
        <v>133</v>
      </c>
      <c r="AK3" s="107" t="s">
        <v>29</v>
      </c>
      <c r="AL3" s="107"/>
      <c r="AM3" s="106" t="s">
        <v>133</v>
      </c>
      <c r="AN3" s="107" t="s">
        <v>22</v>
      </c>
      <c r="AO3" s="107"/>
      <c r="AP3" s="106" t="s">
        <v>133</v>
      </c>
      <c r="AQ3" s="107" t="s">
        <v>23</v>
      </c>
      <c r="AR3" s="107"/>
      <c r="AS3" s="106" t="s">
        <v>133</v>
      </c>
      <c r="AT3" s="107" t="s">
        <v>24</v>
      </c>
      <c r="AU3" s="107"/>
      <c r="AV3" s="106" t="s">
        <v>133</v>
      </c>
    </row>
    <row r="4" spans="1:49" s="18" customFormat="1" ht="36.75" customHeight="1" x14ac:dyDescent="0.3">
      <c r="A4" s="105"/>
      <c r="B4" s="105"/>
      <c r="C4" s="106"/>
      <c r="D4" s="80" t="s">
        <v>187</v>
      </c>
      <c r="E4" s="64" t="s">
        <v>193</v>
      </c>
      <c r="F4" s="106"/>
      <c r="G4" s="80" t="s">
        <v>187</v>
      </c>
      <c r="H4" s="64" t="s">
        <v>193</v>
      </c>
      <c r="I4" s="106"/>
      <c r="J4" s="80" t="s">
        <v>187</v>
      </c>
      <c r="K4" s="64" t="s">
        <v>193</v>
      </c>
      <c r="L4" s="106"/>
      <c r="M4" s="80" t="s">
        <v>187</v>
      </c>
      <c r="N4" s="64" t="s">
        <v>193</v>
      </c>
      <c r="O4" s="106"/>
      <c r="P4" s="80" t="s">
        <v>187</v>
      </c>
      <c r="Q4" s="64" t="s">
        <v>193</v>
      </c>
      <c r="R4" s="106"/>
      <c r="S4" s="80" t="s">
        <v>187</v>
      </c>
      <c r="T4" s="64" t="s">
        <v>193</v>
      </c>
      <c r="U4" s="106"/>
      <c r="V4" s="80" t="s">
        <v>187</v>
      </c>
      <c r="W4" s="64" t="s">
        <v>193</v>
      </c>
      <c r="X4" s="106"/>
      <c r="Y4" s="80" t="s">
        <v>187</v>
      </c>
      <c r="Z4" s="64" t="s">
        <v>191</v>
      </c>
      <c r="AA4" s="106"/>
      <c r="AB4" s="80" t="s">
        <v>187</v>
      </c>
      <c r="AC4" s="64" t="s">
        <v>193</v>
      </c>
      <c r="AD4" s="106"/>
      <c r="AE4" s="80" t="s">
        <v>187</v>
      </c>
      <c r="AF4" s="64" t="s">
        <v>193</v>
      </c>
      <c r="AG4" s="106"/>
      <c r="AH4" s="80" t="s">
        <v>187</v>
      </c>
      <c r="AI4" s="64" t="s">
        <v>193</v>
      </c>
      <c r="AJ4" s="106"/>
      <c r="AK4" s="80" t="s">
        <v>187</v>
      </c>
      <c r="AL4" s="64" t="s">
        <v>193</v>
      </c>
      <c r="AM4" s="106"/>
      <c r="AN4" s="80" t="s">
        <v>187</v>
      </c>
      <c r="AO4" s="64" t="s">
        <v>193</v>
      </c>
      <c r="AP4" s="106"/>
      <c r="AQ4" s="80" t="s">
        <v>187</v>
      </c>
      <c r="AR4" s="64" t="s">
        <v>193</v>
      </c>
      <c r="AS4" s="106"/>
      <c r="AT4" s="80" t="s">
        <v>187</v>
      </c>
      <c r="AU4" s="64" t="s">
        <v>193</v>
      </c>
      <c r="AV4" s="106"/>
    </row>
    <row r="5" spans="1:49" ht="15.6" x14ac:dyDescent="0.3">
      <c r="A5" s="65" t="s">
        <v>31</v>
      </c>
      <c r="B5" s="65" t="s">
        <v>32</v>
      </c>
      <c r="C5" s="63" t="s">
        <v>33</v>
      </c>
      <c r="D5" s="67">
        <v>2</v>
      </c>
      <c r="E5" s="104">
        <v>3</v>
      </c>
      <c r="F5" s="63">
        <v>4</v>
      </c>
      <c r="G5" s="84">
        <f>F5+1</f>
        <v>5</v>
      </c>
      <c r="H5" s="84">
        <f t="shared" ref="H5:AV5" si="0">G5+1</f>
        <v>6</v>
      </c>
      <c r="I5" s="84">
        <f t="shared" si="0"/>
        <v>7</v>
      </c>
      <c r="J5" s="84">
        <f t="shared" si="0"/>
        <v>8</v>
      </c>
      <c r="K5" s="84">
        <f t="shared" si="0"/>
        <v>9</v>
      </c>
      <c r="L5" s="84">
        <f t="shared" si="0"/>
        <v>10</v>
      </c>
      <c r="M5" s="84">
        <f>I5+1</f>
        <v>8</v>
      </c>
      <c r="N5" s="84">
        <f t="shared" si="0"/>
        <v>9</v>
      </c>
      <c r="O5" s="84">
        <f t="shared" si="0"/>
        <v>10</v>
      </c>
      <c r="P5" s="84">
        <f t="shared" si="0"/>
        <v>11</v>
      </c>
      <c r="Q5" s="84">
        <f t="shared" si="0"/>
        <v>12</v>
      </c>
      <c r="R5" s="84">
        <f t="shared" si="0"/>
        <v>13</v>
      </c>
      <c r="S5" s="84">
        <f t="shared" si="0"/>
        <v>14</v>
      </c>
      <c r="T5" s="84">
        <f t="shared" si="0"/>
        <v>15</v>
      </c>
      <c r="U5" s="84">
        <f t="shared" si="0"/>
        <v>16</v>
      </c>
      <c r="V5" s="84">
        <f t="shared" si="0"/>
        <v>17</v>
      </c>
      <c r="W5" s="84">
        <f t="shared" si="0"/>
        <v>18</v>
      </c>
      <c r="X5" s="84">
        <f t="shared" si="0"/>
        <v>19</v>
      </c>
      <c r="Y5" s="84">
        <f t="shared" si="0"/>
        <v>20</v>
      </c>
      <c r="Z5" s="84">
        <f t="shared" si="0"/>
        <v>21</v>
      </c>
      <c r="AA5" s="84">
        <f t="shared" si="0"/>
        <v>22</v>
      </c>
      <c r="AB5" s="84">
        <f t="shared" si="0"/>
        <v>23</v>
      </c>
      <c r="AC5" s="84">
        <f t="shared" si="0"/>
        <v>24</v>
      </c>
      <c r="AD5" s="84">
        <f t="shared" si="0"/>
        <v>25</v>
      </c>
      <c r="AE5" s="84">
        <f t="shared" si="0"/>
        <v>26</v>
      </c>
      <c r="AF5" s="84">
        <f t="shared" si="0"/>
        <v>27</v>
      </c>
      <c r="AG5" s="84">
        <f t="shared" si="0"/>
        <v>28</v>
      </c>
      <c r="AH5" s="84">
        <f t="shared" si="0"/>
        <v>29</v>
      </c>
      <c r="AI5" s="84">
        <f t="shared" si="0"/>
        <v>30</v>
      </c>
      <c r="AJ5" s="84">
        <f t="shared" si="0"/>
        <v>31</v>
      </c>
      <c r="AK5" s="84">
        <f t="shared" si="0"/>
        <v>32</v>
      </c>
      <c r="AL5" s="84">
        <f t="shared" si="0"/>
        <v>33</v>
      </c>
      <c r="AM5" s="84">
        <f t="shared" si="0"/>
        <v>34</v>
      </c>
      <c r="AN5" s="84">
        <f t="shared" si="0"/>
        <v>35</v>
      </c>
      <c r="AO5" s="84">
        <f t="shared" si="0"/>
        <v>36</v>
      </c>
      <c r="AP5" s="84">
        <f t="shared" si="0"/>
        <v>37</v>
      </c>
      <c r="AQ5" s="84">
        <f t="shared" si="0"/>
        <v>38</v>
      </c>
      <c r="AR5" s="84">
        <f t="shared" si="0"/>
        <v>39</v>
      </c>
      <c r="AS5" s="84">
        <f t="shared" si="0"/>
        <v>40</v>
      </c>
      <c r="AT5" s="84">
        <f t="shared" si="0"/>
        <v>41</v>
      </c>
      <c r="AU5" s="84">
        <f t="shared" si="0"/>
        <v>42</v>
      </c>
      <c r="AV5" s="84">
        <f t="shared" si="0"/>
        <v>43</v>
      </c>
      <c r="AW5" s="40">
        <v>1000</v>
      </c>
    </row>
    <row r="6" spans="1:49" s="122" customFormat="1" ht="31.2" x14ac:dyDescent="0.3">
      <c r="A6" s="118">
        <v>1</v>
      </c>
      <c r="B6" s="118"/>
      <c r="C6" s="66" t="s">
        <v>0</v>
      </c>
      <c r="D6" s="86">
        <f>SUM(D7:D12)</f>
        <v>224170.65960000004</v>
      </c>
      <c r="E6" s="119">
        <f>SUM(E7:E12)</f>
        <v>199541.89909000002</v>
      </c>
      <c r="F6" s="51">
        <f>IF(D6=0," ",IF(E6/D6*100&gt;200,"св.200",E6/D6))</f>
        <v>0.89013388034836283</v>
      </c>
      <c r="G6" s="86">
        <f>SUM(G7:G12)</f>
        <v>16452.661039999999</v>
      </c>
      <c r="H6" s="119">
        <f>SUM(H7:H12)</f>
        <v>16544.608709999997</v>
      </c>
      <c r="I6" s="51">
        <f>IF(G6=0," ",IF(H6/G6*100&gt;200,"св.200",H6/G6))</f>
        <v>1.0055886199670954</v>
      </c>
      <c r="J6" s="86">
        <f t="shared" ref="J6" si="1">SUM(J7:J12)</f>
        <v>0</v>
      </c>
      <c r="K6" s="119">
        <f>SUM(K7:K12)</f>
        <v>4357.8003799999997</v>
      </c>
      <c r="L6" s="51" t="str">
        <f>IF(J6=0," ",IF(K6/J6*100&gt;200,"св.200",K6/J6))</f>
        <v xml:space="preserve"> </v>
      </c>
      <c r="M6" s="86">
        <f t="shared" ref="M6" si="2">SUM(M7:M12)</f>
        <v>17601.728300000002</v>
      </c>
      <c r="N6" s="119">
        <f>SUM(N7:N12)</f>
        <v>16610.03602</v>
      </c>
      <c r="O6" s="51">
        <f>IF(M6=0," ",IF(N6/M6*100&gt;200,"св.200",N6/M6))</f>
        <v>0.9436593803121025</v>
      </c>
      <c r="P6" s="86">
        <f t="shared" ref="P6" si="3">SUM(P7:P12)</f>
        <v>1.03444</v>
      </c>
      <c r="Q6" s="119">
        <f>SUM(Q7:Q12)</f>
        <v>1.03444</v>
      </c>
      <c r="R6" s="51">
        <f>IF(P6=0," ",IF(Q6/P6*100&gt;200,"св.200",Q6/P6))</f>
        <v>1</v>
      </c>
      <c r="S6" s="86">
        <f>SUM(S7:S12)</f>
        <v>3113.489</v>
      </c>
      <c r="T6" s="119">
        <f>SUM(T7:T12)</f>
        <v>3464.97613</v>
      </c>
      <c r="U6" s="51">
        <f>IF(S6=0," ",IF(T6/S6*100&gt;200,"св.200",T6/S6))</f>
        <v>1.1128917205103341</v>
      </c>
      <c r="V6" s="86">
        <f t="shared" ref="V6" si="4">SUM(V7:V12)</f>
        <v>80928.263330000002</v>
      </c>
      <c r="W6" s="119">
        <f>SUM(W7:W12)</f>
        <v>63858.096539999999</v>
      </c>
      <c r="X6" s="51">
        <f>IF(V6=0," ",IF(W6/V6*100&gt;200,"св.200",W6/V6))</f>
        <v>0.78907039286888891</v>
      </c>
      <c r="Y6" s="86">
        <f>SUM(Y7:Y12)</f>
        <v>106008.97041000002</v>
      </c>
      <c r="Z6" s="119">
        <f>SUM(Z7:Z12)</f>
        <v>94696.876400000008</v>
      </c>
      <c r="AA6" s="51">
        <f>IF(Y6=0," ",IF(Z6/Y6*100&gt;200,"св.200",Z6/Y6))</f>
        <v>0.89329116237758566</v>
      </c>
      <c r="AB6" s="86">
        <f t="shared" ref="AB6" si="5">SUM(AB7:AB12)</f>
        <v>55.826000000000001</v>
      </c>
      <c r="AC6" s="119">
        <f>SUM(AC7:AC12)</f>
        <v>0</v>
      </c>
      <c r="AD6" s="51">
        <f>IF(AB6=0," ",IF(AC6/AB6*100&gt;200,"св.200",AC6/AB6))</f>
        <v>0</v>
      </c>
      <c r="AE6" s="86">
        <f t="shared" ref="AE6" si="6">SUM(AE7:AE12)</f>
        <v>8.6870799999999999</v>
      </c>
      <c r="AF6" s="119">
        <f>SUM(AF7:AF12)</f>
        <v>8.4704699999999988</v>
      </c>
      <c r="AG6" s="51">
        <f>IF(AE6=0," ",IF(AF6/AE6*100&gt;200,"св.200",AF6/AE6))</f>
        <v>0.97506526934251769</v>
      </c>
      <c r="AH6" s="86">
        <f t="shared" ref="AH6" si="7">SUM(AH7:AH12)</f>
        <v>1.2565999999999999</v>
      </c>
      <c r="AI6" s="119">
        <f>SUM(AI7:AI12)</f>
        <v>1.2565999999999999</v>
      </c>
      <c r="AJ6" s="51">
        <f t="shared" ref="AJ6:AJ12" si="8">IF(AH6=0," ",IF(AI6/AH6*100&gt;200,"св.200",AI6/AH6))</f>
        <v>1</v>
      </c>
      <c r="AK6" s="86">
        <f t="shared" ref="AK6" si="9">SUM(AK7:AK12)</f>
        <v>2.8306100000000001</v>
      </c>
      <c r="AL6" s="119">
        <f>SUM(AL7:AL12)</f>
        <v>2.8306100000000001</v>
      </c>
      <c r="AM6" s="51">
        <f>IF(AK6=0," ",IF(AL6/AK6*100&gt;200,"св.200",AL6/AK6))</f>
        <v>1</v>
      </c>
      <c r="AN6" s="86">
        <f t="shared" ref="AN6" si="10">SUM(AN7:AN12)</f>
        <v>0.7</v>
      </c>
      <c r="AO6" s="119">
        <f>SUM(AO7:AO12)</f>
        <v>0.62002000000000013</v>
      </c>
      <c r="AP6" s="51">
        <f>IF(AN6=0," ",IF(AO6/AN6*100&gt;200,"св.200",AO6/AN6))</f>
        <v>0.88574285714285739</v>
      </c>
      <c r="AQ6" s="86">
        <f t="shared" ref="AQ6" si="11">SUM(AQ7:AQ12)</f>
        <v>1.9000000000000001</v>
      </c>
      <c r="AR6" s="119">
        <f>SUM(AR7:AR12)</f>
        <v>1.8826799999999999</v>
      </c>
      <c r="AS6" s="51">
        <f>IF(AQ6=0," ",IF(AR6/AQ6*100&gt;200,"св.200",AR6/AQ6))</f>
        <v>0.9908842105263157</v>
      </c>
      <c r="AT6" s="86">
        <f>SUM(AT7:AT12)</f>
        <v>1.9998699999999998</v>
      </c>
      <c r="AU6" s="119">
        <f>SUM(AU7:AU12)</f>
        <v>1.8805599999999996</v>
      </c>
      <c r="AV6" s="51">
        <f>IF(AT6=0," ",IF(AU6/AT6*100&gt;200,"св.200",AU6/AT6))</f>
        <v>0.94034112217294108</v>
      </c>
    </row>
    <row r="7" spans="1:49" s="18" customFormat="1" ht="15.6" x14ac:dyDescent="0.3">
      <c r="A7" s="67"/>
      <c r="B7" s="67">
        <v>1</v>
      </c>
      <c r="C7" s="68" t="s">
        <v>1</v>
      </c>
      <c r="D7" s="45">
        <f>G7+M7+J7+P7+S7+V7+Y7+AB7+AE7</f>
        <v>4412.8362999999999</v>
      </c>
      <c r="E7" s="43">
        <f>H7+K7+N7+Q7+T7+W7+Z7+AC7+AF7</f>
        <v>3927.7934999999998</v>
      </c>
      <c r="F7" s="52">
        <f t="shared" ref="F7:F35" si="12">IF(D7=0," ",IF(E7/D7*100&gt;200,"св.200",E7/D7))</f>
        <v>0.89008366342526679</v>
      </c>
      <c r="G7" s="69">
        <v>99.582359999999994</v>
      </c>
      <c r="H7" s="53">
        <v>97.375160000000008</v>
      </c>
      <c r="I7" s="52">
        <f t="shared" ref="I7:I35" si="13">IF(G7=0," ",IF(H7/G7*100&gt;200,"св.200",H7/G7))</f>
        <v>0.977835431897778</v>
      </c>
      <c r="J7" s="102">
        <v>0</v>
      </c>
      <c r="K7" s="53">
        <v>141.82104999999999</v>
      </c>
      <c r="L7" s="52" t="str">
        <f t="shared" ref="L7:L35" si="14">IF(J7=0," ",IF(K7/J7*100&gt;200,"св.200",K7/J7))</f>
        <v xml:space="preserve"> </v>
      </c>
      <c r="M7" s="69">
        <v>287.63658000000004</v>
      </c>
      <c r="N7" s="53">
        <v>243.35932</v>
      </c>
      <c r="O7" s="52">
        <f t="shared" ref="O7:O35" si="15">IF(M7=0," ",IF(N7/M7*100&gt;200,"св.200",N7/M7))</f>
        <v>0.84606526749831323</v>
      </c>
      <c r="P7" s="69">
        <v>0</v>
      </c>
      <c r="Q7" s="53"/>
      <c r="R7" s="52" t="str">
        <f t="shared" ref="R7:R35" si="16">IF(P7=0," ",IF(Q7/P7*100&gt;200,"св.200",Q7/P7))</f>
        <v xml:space="preserve"> </v>
      </c>
      <c r="S7" s="69">
        <v>63.579010000000004</v>
      </c>
      <c r="T7" s="53">
        <v>83.867890000000003</v>
      </c>
      <c r="U7" s="52">
        <f>IF(T7=0," ",IF(T7/S7*100&gt;200,"св.200",T7/S7))</f>
        <v>1.3191128644500756</v>
      </c>
      <c r="V7" s="102">
        <v>1767.1836000000001</v>
      </c>
      <c r="W7" s="53">
        <v>1460.8089</v>
      </c>
      <c r="X7" s="52">
        <f t="shared" ref="X7:X35" si="17">IF(V7=0," ",IF(W7/V7*100&gt;200,"св.200",W7/V7))</f>
        <v>0.82663108688876463</v>
      </c>
      <c r="Y7" s="69">
        <v>2194.85475</v>
      </c>
      <c r="Z7" s="53">
        <v>1900.5611799999999</v>
      </c>
      <c r="AA7" s="52">
        <f t="shared" ref="AA7:AA35" si="18">IF(Y7=0," ",IF(Z7/Y7*100&gt;200,"св.200",Z7/Y7))</f>
        <v>0.86591660792132141</v>
      </c>
      <c r="AB7" s="69"/>
      <c r="AC7" s="53"/>
      <c r="AD7" s="52" t="str">
        <f t="shared" ref="AD7:AD35" si="19">IF(AB7=0," ",IF(AC7/AB7*100&gt;200,"св.200",AC7/AB7))</f>
        <v xml:space="preserve"> </v>
      </c>
      <c r="AE7" s="69"/>
      <c r="AF7" s="53"/>
      <c r="AG7" s="54" t="str">
        <f>IF(AF7=0," ",IF(AF7/AE7*100&gt;200,"св.200",AF7/AE7))</f>
        <v xml:space="preserve"> </v>
      </c>
      <c r="AH7" s="69"/>
      <c r="AI7" s="53"/>
      <c r="AJ7" s="54" t="str">
        <f t="shared" si="8"/>
        <v xml:space="preserve"> </v>
      </c>
      <c r="AK7" s="69"/>
      <c r="AL7" s="53"/>
      <c r="AM7" s="54" t="str">
        <f t="shared" ref="AM7:AM35" si="20">IF(AK7=0," ",IF(AL7/AK7*100&gt;200,"св.200",AL7/AK7))</f>
        <v xml:space="preserve"> </v>
      </c>
      <c r="AN7" s="102"/>
      <c r="AO7" s="53"/>
      <c r="AP7" s="54" t="s">
        <v>189</v>
      </c>
      <c r="AQ7" s="102"/>
      <c r="AR7" s="53"/>
      <c r="AS7" s="54" t="str">
        <f>IF(AR7=0," ",IF(AR7/AQ7*100&gt;200,"св.200",AR7/AQ7))</f>
        <v xml:space="preserve"> </v>
      </c>
      <c r="AT7" s="87">
        <f>AE7-AH7-AK7-AN7-AQ7</f>
        <v>0</v>
      </c>
      <c r="AU7" s="101">
        <f>AF7-AI7-AL7-AO7-AR7</f>
        <v>0</v>
      </c>
      <c r="AV7" s="54" t="str">
        <f>IF(AT7=0," ",IF(AU7/AT7*100&gt;200,"св.200",AU7/AT7))</f>
        <v xml:space="preserve"> </v>
      </c>
    </row>
    <row r="8" spans="1:49" s="18" customFormat="1" ht="15.6" x14ac:dyDescent="0.3">
      <c r="A8" s="67"/>
      <c r="B8" s="67">
        <v>2</v>
      </c>
      <c r="C8" s="68" t="s">
        <v>179</v>
      </c>
      <c r="D8" s="45">
        <f t="shared" ref="D8:D34" si="21">G8+M8+J8+P8+S8+V8+Y8+AB8+AE8</f>
        <v>183274.11353000003</v>
      </c>
      <c r="E8" s="43">
        <f t="shared" ref="E8:E12" si="22">H8+K8+N8+Q8+T8+W8+Z8+AC8+AF8</f>
        <v>164430.89696000001</v>
      </c>
      <c r="F8" s="52">
        <f t="shared" si="12"/>
        <v>0.89718560790138224</v>
      </c>
      <c r="G8" s="69">
        <v>14586.69159</v>
      </c>
      <c r="H8" s="53">
        <v>14137.014029999998</v>
      </c>
      <c r="I8" s="52">
        <f t="shared" si="13"/>
        <v>0.96917206638493125</v>
      </c>
      <c r="J8" s="102">
        <v>0</v>
      </c>
      <c r="K8" s="53">
        <v>3322.0873999999999</v>
      </c>
      <c r="L8" s="52" t="str">
        <f t="shared" si="14"/>
        <v xml:space="preserve"> </v>
      </c>
      <c r="M8" s="69">
        <v>13201.7235</v>
      </c>
      <c r="N8" s="53">
        <v>12408.1301</v>
      </c>
      <c r="O8" s="52">
        <f t="shared" si="15"/>
        <v>0.93988713670605206</v>
      </c>
      <c r="P8" s="69">
        <v>0.72</v>
      </c>
      <c r="Q8" s="53">
        <v>0.72</v>
      </c>
      <c r="R8" s="52">
        <f t="shared" si="16"/>
        <v>1</v>
      </c>
      <c r="S8" s="69">
        <v>2634.0099700000001</v>
      </c>
      <c r="T8" s="53">
        <v>2961.8992400000002</v>
      </c>
      <c r="U8" s="52">
        <f>IF(S9=0," ",IF(T8/S8*100&gt;200,"св.200",T8/S8))</f>
        <v>1.1244829266914278</v>
      </c>
      <c r="V8" s="102">
        <v>64706.181689999998</v>
      </c>
      <c r="W8" s="53">
        <v>51202.570249999997</v>
      </c>
      <c r="X8" s="52">
        <f t="shared" si="17"/>
        <v>0.79130878863020726</v>
      </c>
      <c r="Y8" s="69">
        <v>88141.315400000007</v>
      </c>
      <c r="Z8" s="53">
        <v>80395.112699999998</v>
      </c>
      <c r="AA8" s="52">
        <f t="shared" si="18"/>
        <v>0.91211609828096563</v>
      </c>
      <c r="AB8" s="69"/>
      <c r="AC8" s="53"/>
      <c r="AD8" s="52" t="str">
        <f t="shared" si="19"/>
        <v xml:space="preserve"> </v>
      </c>
      <c r="AE8" s="69">
        <v>3.4713799999999999</v>
      </c>
      <c r="AF8" s="53">
        <v>3.3632399999999998</v>
      </c>
      <c r="AG8" s="54">
        <f>IF(AF8=0," ",IF(AF8/AE8*100&gt;200,"св.200",AF8/AE8))</f>
        <v>0.96884812380090912</v>
      </c>
      <c r="AH8" s="69">
        <v>0.93259999999999998</v>
      </c>
      <c r="AI8" s="53">
        <v>0.93259999999999998</v>
      </c>
      <c r="AJ8" s="54">
        <f t="shared" si="8"/>
        <v>1</v>
      </c>
      <c r="AK8" s="69">
        <v>4.7880000000000006E-2</v>
      </c>
      <c r="AL8" s="53">
        <v>4.7880000000000006E-2</v>
      </c>
      <c r="AM8" s="54">
        <f t="shared" si="20"/>
        <v>1</v>
      </c>
      <c r="AN8" s="102">
        <v>0.3</v>
      </c>
      <c r="AO8" s="53">
        <v>0.30449999999999999</v>
      </c>
      <c r="AP8" s="54">
        <v>1</v>
      </c>
      <c r="AQ8" s="102">
        <v>1.8</v>
      </c>
      <c r="AR8" s="53">
        <v>1.79078</v>
      </c>
      <c r="AS8" s="54">
        <f>IF(AQ8=0," ",IF(AR8/AQ8*100&gt;200,"св.200",AR8/AQ8))</f>
        <v>0.99487777777777775</v>
      </c>
      <c r="AT8" s="87">
        <f t="shared" ref="AT8:AU23" si="23">AE8-AH8-AK8-AN8-AQ8</f>
        <v>0.39090000000000003</v>
      </c>
      <c r="AU8" s="101">
        <f>AF8-AI8-AL8-AO8-AR8</f>
        <v>0.28747999999999974</v>
      </c>
      <c r="AV8" s="54">
        <f t="shared" ref="AV8:AV34" si="24">IF(AT8=0," ",IF(AU8/AT8*100&gt;200,"св.200",AU8/AT8))</f>
        <v>0.73543105653619778</v>
      </c>
    </row>
    <row r="9" spans="1:49" s="18" customFormat="1" ht="15.6" x14ac:dyDescent="0.3">
      <c r="A9" s="67"/>
      <c r="B9" s="67">
        <v>3</v>
      </c>
      <c r="C9" s="68" t="s">
        <v>2</v>
      </c>
      <c r="D9" s="45">
        <f t="shared" si="21"/>
        <v>16110.319299999999</v>
      </c>
      <c r="E9" s="43">
        <f t="shared" si="22"/>
        <v>13904.38464</v>
      </c>
      <c r="F9" s="52">
        <f t="shared" si="12"/>
        <v>0.86307318812731415</v>
      </c>
      <c r="G9" s="69">
        <v>524.36428000000001</v>
      </c>
      <c r="H9" s="53">
        <v>528.92445999999995</v>
      </c>
      <c r="I9" s="52">
        <f t="shared" si="13"/>
        <v>1.0086965877996112</v>
      </c>
      <c r="J9" s="102">
        <v>0</v>
      </c>
      <c r="K9" s="53">
        <v>408.67417</v>
      </c>
      <c r="L9" s="52" t="str">
        <f t="shared" si="14"/>
        <v xml:space="preserve"> </v>
      </c>
      <c r="M9" s="69">
        <v>1925.8435099999999</v>
      </c>
      <c r="N9" s="53">
        <v>1734.7630100000001</v>
      </c>
      <c r="O9" s="52">
        <f t="shared" si="15"/>
        <v>0.90078087912760896</v>
      </c>
      <c r="P9" s="69">
        <v>0.31444</v>
      </c>
      <c r="Q9" s="53">
        <v>0.31444</v>
      </c>
      <c r="R9" s="52">
        <f t="shared" si="16"/>
        <v>1</v>
      </c>
      <c r="S9" s="69">
        <v>142.77435</v>
      </c>
      <c r="T9" s="53">
        <v>140.65271999999999</v>
      </c>
      <c r="U9" s="52">
        <f>IF(S10=0," ",IF(T9/S9*100&gt;200,"св.200",T9/S9))</f>
        <v>0.98513997787417695</v>
      </c>
      <c r="V9" s="102">
        <v>5581.9682899999998</v>
      </c>
      <c r="W9" s="53">
        <v>4373.7180900000003</v>
      </c>
      <c r="X9" s="52">
        <f t="shared" si="17"/>
        <v>0.78354405879292455</v>
      </c>
      <c r="Y9" s="69">
        <v>7935.0544300000001</v>
      </c>
      <c r="Z9" s="53">
        <v>6717.3377499999997</v>
      </c>
      <c r="AA9" s="52">
        <f t="shared" si="18"/>
        <v>0.84653959330181927</v>
      </c>
      <c r="AB9" s="69"/>
      <c r="AC9" s="53"/>
      <c r="AD9" s="52" t="str">
        <f t="shared" si="19"/>
        <v xml:space="preserve"> </v>
      </c>
      <c r="AE9" s="69"/>
      <c r="AF9" s="53"/>
      <c r="AG9" s="54" t="str">
        <f t="shared" ref="AG9:AG35" si="25">IF(AE9=0," ",IF(AF9/AE9*100&gt;200,"св.200",AF9/AE9))</f>
        <v xml:space="preserve"> </v>
      </c>
      <c r="AH9" s="69"/>
      <c r="AI9" s="53"/>
      <c r="AJ9" s="54" t="str">
        <f t="shared" si="8"/>
        <v xml:space="preserve"> </v>
      </c>
      <c r="AK9" s="69"/>
      <c r="AL9" s="53"/>
      <c r="AM9" s="54" t="str">
        <f t="shared" si="20"/>
        <v xml:space="preserve"> </v>
      </c>
      <c r="AN9" s="102">
        <v>0</v>
      </c>
      <c r="AO9" s="53"/>
      <c r="AP9" s="54" t="s">
        <v>189</v>
      </c>
      <c r="AQ9" s="102"/>
      <c r="AR9" s="53"/>
      <c r="AS9" s="54" t="str">
        <f t="shared" ref="AS9:AS35" si="26">IF(AQ9=0," ",IF(AR9/AQ9*100&gt;200,"св.200",AR9/AQ9))</f>
        <v xml:space="preserve"> </v>
      </c>
      <c r="AT9" s="87">
        <f t="shared" si="23"/>
        <v>0</v>
      </c>
      <c r="AU9" s="101">
        <f t="shared" si="23"/>
        <v>0</v>
      </c>
      <c r="AV9" s="54" t="str">
        <f t="shared" si="24"/>
        <v xml:space="preserve"> </v>
      </c>
    </row>
    <row r="10" spans="1:49" s="18" customFormat="1" ht="15.6" x14ac:dyDescent="0.3">
      <c r="A10" s="67"/>
      <c r="B10" s="67">
        <v>4</v>
      </c>
      <c r="C10" s="68" t="s">
        <v>3</v>
      </c>
      <c r="D10" s="45">
        <f t="shared" si="21"/>
        <v>6378.665</v>
      </c>
      <c r="E10" s="43">
        <f t="shared" si="22"/>
        <v>5459.3618300000007</v>
      </c>
      <c r="F10" s="52">
        <f t="shared" si="12"/>
        <v>0.8558784369456619</v>
      </c>
      <c r="G10" s="69">
        <v>350.51974999999999</v>
      </c>
      <c r="H10" s="53">
        <v>517.79812000000004</v>
      </c>
      <c r="I10" s="52">
        <f t="shared" si="13"/>
        <v>1.4772295141714555</v>
      </c>
      <c r="J10" s="102">
        <v>0</v>
      </c>
      <c r="K10" s="53">
        <v>104.59848</v>
      </c>
      <c r="L10" s="52" t="str">
        <f t="shared" si="14"/>
        <v xml:space="preserve"> </v>
      </c>
      <c r="M10" s="69">
        <v>456.41741999999999</v>
      </c>
      <c r="N10" s="53">
        <v>444.20605999999998</v>
      </c>
      <c r="O10" s="52">
        <f t="shared" si="15"/>
        <v>0.97324519296393197</v>
      </c>
      <c r="P10" s="69"/>
      <c r="Q10" s="53"/>
      <c r="R10" s="52" t="str">
        <f t="shared" si="16"/>
        <v xml:space="preserve"> </v>
      </c>
      <c r="S10" s="69">
        <v>141.38242000000002</v>
      </c>
      <c r="T10" s="53">
        <v>119.40414999999999</v>
      </c>
      <c r="U10" s="52">
        <f>IF(S11=0," ",IF(T10/S10*100&gt;200,"св.200",T10/S10))</f>
        <v>0.84454736310214495</v>
      </c>
      <c r="V10" s="102">
        <v>3284.6371099999997</v>
      </c>
      <c r="W10" s="53">
        <v>2637.7334500000002</v>
      </c>
      <c r="X10" s="52">
        <f t="shared" si="17"/>
        <v>0.8030517106347862</v>
      </c>
      <c r="Y10" s="69">
        <v>2142.5210299999999</v>
      </c>
      <c r="Z10" s="53">
        <v>1632.4343000000001</v>
      </c>
      <c r="AA10" s="52">
        <f t="shared" si="18"/>
        <v>0.76192218285950741</v>
      </c>
      <c r="AB10" s="69"/>
      <c r="AC10" s="53"/>
      <c r="AD10" s="52" t="str">
        <f t="shared" si="19"/>
        <v xml:space="preserve"> </v>
      </c>
      <c r="AE10" s="69">
        <v>3.1872699999999998</v>
      </c>
      <c r="AF10" s="53">
        <v>3.1872699999999998</v>
      </c>
      <c r="AG10" s="54">
        <f t="shared" si="25"/>
        <v>1</v>
      </c>
      <c r="AH10" s="69"/>
      <c r="AI10" s="53"/>
      <c r="AJ10" s="54" t="str">
        <f t="shared" si="8"/>
        <v xml:space="preserve"> </v>
      </c>
      <c r="AK10" s="69">
        <v>2.7827299999999999</v>
      </c>
      <c r="AL10" s="53">
        <v>2.7827299999999999</v>
      </c>
      <c r="AM10" s="54">
        <f t="shared" si="20"/>
        <v>1</v>
      </c>
      <c r="AN10" s="102">
        <v>0.3</v>
      </c>
      <c r="AO10" s="53">
        <v>0.2555</v>
      </c>
      <c r="AP10" s="54">
        <v>1</v>
      </c>
      <c r="AQ10" s="102">
        <v>0</v>
      </c>
      <c r="AR10" s="53">
        <v>6.8000000000000005E-4</v>
      </c>
      <c r="AS10" s="54" t="str">
        <f t="shared" si="26"/>
        <v xml:space="preserve"> </v>
      </c>
      <c r="AT10" s="87">
        <f t="shared" si="23"/>
        <v>0.10453999999999991</v>
      </c>
      <c r="AU10" s="101">
        <f t="shared" si="23"/>
        <v>0.14835999999999988</v>
      </c>
      <c r="AV10" s="54">
        <f t="shared" si="24"/>
        <v>1.4191696958102162</v>
      </c>
    </row>
    <row r="11" spans="1:49" s="18" customFormat="1" ht="15.6" x14ac:dyDescent="0.3">
      <c r="A11" s="67"/>
      <c r="B11" s="67">
        <v>5</v>
      </c>
      <c r="C11" s="68" t="s">
        <v>163</v>
      </c>
      <c r="D11" s="45">
        <f t="shared" si="21"/>
        <v>3265.8700499999995</v>
      </c>
      <c r="E11" s="43">
        <f t="shared" si="22"/>
        <v>3193.8339700000001</v>
      </c>
      <c r="F11" s="52">
        <f t="shared" si="12"/>
        <v>0.97794275984741053</v>
      </c>
      <c r="G11" s="69">
        <v>237.93882000000002</v>
      </c>
      <c r="H11" s="53">
        <v>639.19488999999999</v>
      </c>
      <c r="I11" s="52" t="str">
        <f t="shared" si="13"/>
        <v>св.200</v>
      </c>
      <c r="J11" s="102">
        <v>0</v>
      </c>
      <c r="K11" s="53">
        <v>107.58076</v>
      </c>
      <c r="L11" s="52" t="str">
        <f t="shared" si="14"/>
        <v xml:space="preserve"> </v>
      </c>
      <c r="M11" s="69">
        <v>324.38153999999997</v>
      </c>
      <c r="N11" s="53">
        <v>330.09015999999997</v>
      </c>
      <c r="O11" s="52">
        <f t="shared" si="15"/>
        <v>1.0175984736985957</v>
      </c>
      <c r="P11" s="69"/>
      <c r="Q11" s="53"/>
      <c r="R11" s="52" t="str">
        <f t="shared" si="16"/>
        <v xml:space="preserve"> </v>
      </c>
      <c r="S11" s="69">
        <v>24.118470000000002</v>
      </c>
      <c r="T11" s="53">
        <v>31.45298</v>
      </c>
      <c r="U11" s="52">
        <f>IF(S12=0," ",IF(T11/S11*100&gt;200,"св.200",T11/S11))</f>
        <v>1.304103452665115</v>
      </c>
      <c r="V11" s="102">
        <v>1366.5646499999998</v>
      </c>
      <c r="W11" s="53">
        <v>1037.0805600000001</v>
      </c>
      <c r="X11" s="52">
        <f t="shared" si="17"/>
        <v>0.75889608296248567</v>
      </c>
      <c r="Y11" s="69">
        <v>1312.6111299999998</v>
      </c>
      <c r="Z11" s="53">
        <v>1048.1791800000001</v>
      </c>
      <c r="AA11" s="52">
        <f t="shared" si="18"/>
        <v>0.7985450953779436</v>
      </c>
      <c r="AB11" s="69"/>
      <c r="AC11" s="53"/>
      <c r="AD11" s="52" t="str">
        <f t="shared" si="19"/>
        <v xml:space="preserve"> </v>
      </c>
      <c r="AE11" s="69">
        <v>0.25544</v>
      </c>
      <c r="AF11" s="53">
        <v>0.25544</v>
      </c>
      <c r="AG11" s="54">
        <f t="shared" si="25"/>
        <v>1</v>
      </c>
      <c r="AH11" s="69"/>
      <c r="AI11" s="53"/>
      <c r="AJ11" s="54" t="str">
        <f t="shared" si="8"/>
        <v xml:space="preserve"> </v>
      </c>
      <c r="AK11" s="69"/>
      <c r="AL11" s="53"/>
      <c r="AM11" s="54" t="str">
        <f t="shared" si="20"/>
        <v xml:space="preserve"> </v>
      </c>
      <c r="AN11" s="102">
        <v>0.1</v>
      </c>
      <c r="AO11" s="53">
        <v>0.06</v>
      </c>
      <c r="AP11" s="54">
        <v>1</v>
      </c>
      <c r="AQ11" s="102">
        <v>0</v>
      </c>
      <c r="AR11" s="53">
        <v>2.0000000000000002E-5</v>
      </c>
      <c r="AS11" s="54" t="str">
        <f t="shared" si="26"/>
        <v xml:space="preserve"> </v>
      </c>
      <c r="AT11" s="87">
        <f t="shared" si="23"/>
        <v>0.15543999999999999</v>
      </c>
      <c r="AU11" s="101">
        <f t="shared" si="23"/>
        <v>0.19542000000000001</v>
      </c>
      <c r="AV11" s="54">
        <f t="shared" si="24"/>
        <v>1.2572053525476068</v>
      </c>
    </row>
    <row r="12" spans="1:49" s="18" customFormat="1" ht="15.6" x14ac:dyDescent="0.3">
      <c r="A12" s="67"/>
      <c r="B12" s="67">
        <v>6</v>
      </c>
      <c r="C12" s="68" t="s">
        <v>178</v>
      </c>
      <c r="D12" s="45">
        <f t="shared" si="21"/>
        <v>10728.85542</v>
      </c>
      <c r="E12" s="43">
        <f t="shared" si="22"/>
        <v>8625.6281900000013</v>
      </c>
      <c r="F12" s="52">
        <f t="shared" si="12"/>
        <v>0.80396536744457325</v>
      </c>
      <c r="G12" s="69">
        <v>653.56424000000004</v>
      </c>
      <c r="H12" s="53">
        <v>624.30205000000001</v>
      </c>
      <c r="I12" s="52">
        <f t="shared" si="13"/>
        <v>0.95522675781649247</v>
      </c>
      <c r="J12" s="102">
        <v>0</v>
      </c>
      <c r="K12" s="53">
        <v>273.03852000000001</v>
      </c>
      <c r="L12" s="52" t="str">
        <f t="shared" si="14"/>
        <v xml:space="preserve"> </v>
      </c>
      <c r="M12" s="69">
        <v>1405.7257500000001</v>
      </c>
      <c r="N12" s="53">
        <v>1449.4873700000001</v>
      </c>
      <c r="O12" s="52">
        <f t="shared" si="15"/>
        <v>1.0311309798515109</v>
      </c>
      <c r="P12" s="69"/>
      <c r="Q12" s="53"/>
      <c r="R12" s="52" t="str">
        <f t="shared" si="16"/>
        <v xml:space="preserve"> </v>
      </c>
      <c r="S12" s="69">
        <v>107.62478</v>
      </c>
      <c r="T12" s="53">
        <v>127.69914999999999</v>
      </c>
      <c r="U12" s="52">
        <f>IF(S12=0," ",IF(T12/S12*100&gt;200,"св.200",T12/S12))</f>
        <v>1.1865218214615629</v>
      </c>
      <c r="V12" s="102">
        <v>4221.7279900000003</v>
      </c>
      <c r="W12" s="53">
        <v>3146.1852899999999</v>
      </c>
      <c r="X12" s="52">
        <f t="shared" si="17"/>
        <v>0.74523638127618919</v>
      </c>
      <c r="Y12" s="69">
        <v>4282.6136699999997</v>
      </c>
      <c r="Z12" s="53">
        <v>3003.2512900000002</v>
      </c>
      <c r="AA12" s="52">
        <f t="shared" si="18"/>
        <v>0.70126598414374375</v>
      </c>
      <c r="AB12" s="69">
        <v>55.826000000000001</v>
      </c>
      <c r="AC12" s="53"/>
      <c r="AD12" s="52">
        <f t="shared" si="19"/>
        <v>0</v>
      </c>
      <c r="AE12" s="69">
        <v>1.7729900000000001</v>
      </c>
      <c r="AF12" s="53">
        <v>1.66452</v>
      </c>
      <c r="AG12" s="54">
        <f t="shared" si="25"/>
        <v>0.93882086193379544</v>
      </c>
      <c r="AH12" s="69">
        <v>0.32400000000000001</v>
      </c>
      <c r="AI12" s="53">
        <v>0.32400000000000001</v>
      </c>
      <c r="AJ12" s="54">
        <f t="shared" si="8"/>
        <v>1</v>
      </c>
      <c r="AK12" s="69"/>
      <c r="AL12" s="53"/>
      <c r="AM12" s="54" t="str">
        <f t="shared" si="20"/>
        <v xml:space="preserve"> </v>
      </c>
      <c r="AN12" s="102">
        <v>0</v>
      </c>
      <c r="AO12" s="53">
        <v>2.0000000000000002E-5</v>
      </c>
      <c r="AP12" s="54">
        <v>1</v>
      </c>
      <c r="AQ12" s="102">
        <v>0.1</v>
      </c>
      <c r="AR12" s="53">
        <v>9.1200000000000003E-2</v>
      </c>
      <c r="AS12" s="54">
        <f t="shared" si="26"/>
        <v>0.91200000000000003</v>
      </c>
      <c r="AT12" s="87">
        <f t="shared" si="23"/>
        <v>1.3489899999999999</v>
      </c>
      <c r="AU12" s="101">
        <f t="shared" si="23"/>
        <v>1.2493000000000001</v>
      </c>
      <c r="AV12" s="54">
        <f t="shared" si="24"/>
        <v>0.92610026760761766</v>
      </c>
    </row>
    <row r="13" spans="1:49" s="122" customFormat="1" ht="46.8" x14ac:dyDescent="0.3">
      <c r="A13" s="118">
        <v>2</v>
      </c>
      <c r="B13" s="118"/>
      <c r="C13" s="66" t="s">
        <v>4</v>
      </c>
      <c r="D13" s="86">
        <f>SUM(D14:D34)</f>
        <v>23267.568039999995</v>
      </c>
      <c r="E13" s="119">
        <f>SUM(E14:E34)</f>
        <v>28199.507750000001</v>
      </c>
      <c r="F13" s="51">
        <f t="shared" si="12"/>
        <v>1.2119662743231847</v>
      </c>
      <c r="G13" s="89">
        <f>SUM(G14:G34)</f>
        <v>16655.125900000003</v>
      </c>
      <c r="H13" s="120">
        <f>SUM(H14:H34)</f>
        <v>20031.043520000003</v>
      </c>
      <c r="I13" s="51">
        <f t="shared" si="13"/>
        <v>1.2026954128278309</v>
      </c>
      <c r="J13" s="89">
        <f>SUM(J14:J34)</f>
        <v>0</v>
      </c>
      <c r="K13" s="120">
        <f>SUM(K14:K34)</f>
        <v>1164.8244799999998</v>
      </c>
      <c r="L13" s="51" t="str">
        <f t="shared" si="14"/>
        <v xml:space="preserve"> </v>
      </c>
      <c r="M13" s="89">
        <f>SUM(M14:M34)</f>
        <v>5429.7627899999998</v>
      </c>
      <c r="N13" s="120">
        <f>SUM(N14:N34)</f>
        <v>5214.5893599999999</v>
      </c>
      <c r="O13" s="51">
        <f t="shared" si="15"/>
        <v>0.96037148613632162</v>
      </c>
      <c r="P13" s="89">
        <f>SUM(P14:P34)</f>
        <v>209.84333000000001</v>
      </c>
      <c r="Q13" s="120">
        <f>SUM(Q14:Q34)</f>
        <v>338.51234999999997</v>
      </c>
      <c r="R13" s="51">
        <f t="shared" si="16"/>
        <v>1.613167070880928</v>
      </c>
      <c r="S13" s="89">
        <f>SUM(S14:S34)</f>
        <v>753.75491</v>
      </c>
      <c r="T13" s="120">
        <f>SUM(T14:T34)</f>
        <v>813.28199000000018</v>
      </c>
      <c r="U13" s="51">
        <f t="shared" ref="U13:U35" si="27">IF(S13=0," ",IF(T13/S13*100&gt;200,"св.200",T13/S13))</f>
        <v>1.0789740527196037</v>
      </c>
      <c r="V13" s="121">
        <f>SUM(V14:V34)</f>
        <v>0</v>
      </c>
      <c r="W13" s="120">
        <f>SUM(W14:W34)</f>
        <v>0</v>
      </c>
      <c r="X13" s="51" t="str">
        <f t="shared" si="17"/>
        <v xml:space="preserve"> </v>
      </c>
      <c r="Y13" s="89">
        <v>0</v>
      </c>
      <c r="Z13" s="120">
        <f>SUM(Z14:Z34)</f>
        <v>0</v>
      </c>
      <c r="AA13" s="51" t="str">
        <f t="shared" si="18"/>
        <v xml:space="preserve"> </v>
      </c>
      <c r="AB13" s="86">
        <f t="shared" ref="AB13" si="28">SUM(AB14:AB34)</f>
        <v>187.66615999999999</v>
      </c>
      <c r="AC13" s="120">
        <f>SUM(AC14:AC34)</f>
        <v>569.40016000000003</v>
      </c>
      <c r="AD13" s="51" t="str">
        <f t="shared" si="19"/>
        <v>св.200</v>
      </c>
      <c r="AE13" s="89">
        <f t="shared" ref="AE13" si="29">SUM(AE14:AE34)</f>
        <v>31.414950000000001</v>
      </c>
      <c r="AF13" s="120">
        <f>SUM(AF14:AF34)</f>
        <v>67.855889999999988</v>
      </c>
      <c r="AG13" s="51" t="str">
        <f t="shared" si="25"/>
        <v>св.200</v>
      </c>
      <c r="AH13" s="89">
        <f>SUM(AH14:AH34)</f>
        <v>7.3307200000000003</v>
      </c>
      <c r="AI13" s="120">
        <f>SUM(AI14:AI34)</f>
        <v>7.3307200000000003</v>
      </c>
      <c r="AJ13" s="51">
        <f t="shared" ref="AJ13:AJ35" si="30">IF(AH13=0," ",IF(AI13/AH13*100&gt;200,"св.200",AI13/AH13))</f>
        <v>1</v>
      </c>
      <c r="AK13" s="89">
        <f t="shared" ref="AK13" si="31">SUM(AK14:AK34)</f>
        <v>0</v>
      </c>
      <c r="AL13" s="120">
        <f>SUM(AL14:AL34)</f>
        <v>36.682220000000001</v>
      </c>
      <c r="AM13" s="51" t="str">
        <f t="shared" si="20"/>
        <v xml:space="preserve"> </v>
      </c>
      <c r="AN13" s="89">
        <v>2.0000000000000002E-5</v>
      </c>
      <c r="AO13" s="120">
        <f>SUM(AO14:AO34)</f>
        <v>9.0980000000000008</v>
      </c>
      <c r="AP13" s="51" t="str">
        <f t="shared" ref="AP13:AP35" si="32">IF(AN13=0," ",IF(AO13/AN13*100&gt;200,"св.200",AO13/AN13))</f>
        <v>св.200</v>
      </c>
      <c r="AQ13" s="89">
        <f t="shared" ref="AQ13" si="33">SUM(AQ14:AQ34)</f>
        <v>2.1406300000000003</v>
      </c>
      <c r="AR13" s="120">
        <f>SUM(AR14:AR34)</f>
        <v>2.1406300000000003</v>
      </c>
      <c r="AS13" s="51">
        <f t="shared" si="26"/>
        <v>1</v>
      </c>
      <c r="AT13" s="88">
        <f t="shared" ref="AT13:AU34" si="34">AE13-AH13-AK13-AN13-AQ13</f>
        <v>21.943580000000001</v>
      </c>
      <c r="AU13" s="120">
        <f t="shared" si="23"/>
        <v>12.604319999999987</v>
      </c>
      <c r="AV13" s="51">
        <f t="shared" ref="AV13:AV35" si="35">IF(AT13=0," ",IF(AU13/AT13*100&gt;200,"св.200",AU13/AT13))</f>
        <v>0.57439670281695088</v>
      </c>
    </row>
    <row r="14" spans="1:49" s="18" customFormat="1" ht="15.6" x14ac:dyDescent="0.3">
      <c r="A14" s="67"/>
      <c r="B14" s="67">
        <v>1</v>
      </c>
      <c r="C14" s="68" t="s">
        <v>5</v>
      </c>
      <c r="D14" s="45">
        <f t="shared" si="21"/>
        <v>97.210409999999982</v>
      </c>
      <c r="E14" s="43">
        <f t="shared" ref="E14:E34" si="36">H14+K14+N14+Q14+T14+W14+Z14+AC14+AF14</f>
        <v>184.4967</v>
      </c>
      <c r="F14" s="52">
        <f t="shared" si="12"/>
        <v>1.8979109336129745</v>
      </c>
      <c r="G14" s="69">
        <v>40.526409999999998</v>
      </c>
      <c r="H14" s="43">
        <v>103.98477</v>
      </c>
      <c r="I14" s="52" t="str">
        <f t="shared" si="13"/>
        <v>св.200</v>
      </c>
      <c r="J14" s="102">
        <v>0</v>
      </c>
      <c r="K14" s="43">
        <v>14.137930000000001</v>
      </c>
      <c r="L14" s="52" t="str">
        <f t="shared" si="14"/>
        <v xml:space="preserve"> </v>
      </c>
      <c r="M14" s="69">
        <v>27.189</v>
      </c>
      <c r="N14" s="43">
        <v>36.878999999999998</v>
      </c>
      <c r="O14" s="52">
        <f t="shared" si="15"/>
        <v>1.3563941299790356</v>
      </c>
      <c r="P14" s="69">
        <v>18.600000000000001</v>
      </c>
      <c r="Q14" s="43">
        <v>18.600000000000001</v>
      </c>
      <c r="R14" s="52">
        <f t="shared" si="16"/>
        <v>1</v>
      </c>
      <c r="S14" s="69">
        <v>10.895</v>
      </c>
      <c r="T14" s="43">
        <v>10.895</v>
      </c>
      <c r="U14" s="52">
        <f t="shared" si="27"/>
        <v>1</v>
      </c>
      <c r="V14" s="69"/>
      <c r="W14" s="43"/>
      <c r="X14" s="52" t="str">
        <f t="shared" si="17"/>
        <v xml:space="preserve"> </v>
      </c>
      <c r="Y14" s="42"/>
      <c r="Z14" s="43"/>
      <c r="AA14" s="52" t="str">
        <f t="shared" si="18"/>
        <v xml:space="preserve"> </v>
      </c>
      <c r="AB14" s="69"/>
      <c r="AC14" s="43"/>
      <c r="AD14" s="52" t="str">
        <f t="shared" si="19"/>
        <v xml:space="preserve"> </v>
      </c>
      <c r="AE14" s="69"/>
      <c r="AF14" s="43"/>
      <c r="AG14" s="54" t="str">
        <f t="shared" si="25"/>
        <v xml:space="preserve"> </v>
      </c>
      <c r="AH14" s="69"/>
      <c r="AI14" s="43"/>
      <c r="AJ14" s="54" t="str">
        <f t="shared" si="30"/>
        <v xml:space="preserve"> </v>
      </c>
      <c r="AK14" s="69"/>
      <c r="AL14" s="43"/>
      <c r="AM14" s="54" t="str">
        <f t="shared" si="20"/>
        <v xml:space="preserve"> </v>
      </c>
      <c r="AN14" s="69"/>
      <c r="AO14" s="43"/>
      <c r="AP14" s="54" t="str">
        <f t="shared" si="32"/>
        <v xml:space="preserve"> </v>
      </c>
      <c r="AQ14" s="69"/>
      <c r="AR14" s="43"/>
      <c r="AS14" s="54" t="str">
        <f t="shared" si="26"/>
        <v xml:space="preserve"> </v>
      </c>
      <c r="AT14" s="87">
        <f t="shared" si="34"/>
        <v>0</v>
      </c>
      <c r="AU14" s="101">
        <f t="shared" si="23"/>
        <v>0</v>
      </c>
      <c r="AV14" s="54" t="str">
        <f t="shared" si="24"/>
        <v xml:space="preserve"> </v>
      </c>
    </row>
    <row r="15" spans="1:49" s="18" customFormat="1" ht="15.6" x14ac:dyDescent="0.3">
      <c r="A15" s="67"/>
      <c r="B15" s="67">
        <v>2</v>
      </c>
      <c r="C15" s="68" t="s">
        <v>6</v>
      </c>
      <c r="D15" s="45">
        <f t="shared" si="21"/>
        <v>771.58930999999995</v>
      </c>
      <c r="E15" s="43">
        <f t="shared" si="36"/>
        <v>891.10753999999997</v>
      </c>
      <c r="F15" s="52">
        <f t="shared" si="12"/>
        <v>1.1548987634367305</v>
      </c>
      <c r="G15" s="69">
        <v>725.01805000000002</v>
      </c>
      <c r="H15" s="43">
        <v>788.58818999999994</v>
      </c>
      <c r="I15" s="52">
        <f t="shared" si="13"/>
        <v>1.0876807687753427</v>
      </c>
      <c r="J15" s="102">
        <v>0</v>
      </c>
      <c r="K15" s="43">
        <v>39.873449999999998</v>
      </c>
      <c r="L15" s="52" t="str">
        <f t="shared" si="14"/>
        <v xml:space="preserve"> </v>
      </c>
      <c r="M15" s="69">
        <v>26.112259999999999</v>
      </c>
      <c r="N15" s="43">
        <v>45.007379999999998</v>
      </c>
      <c r="O15" s="52">
        <f t="shared" si="15"/>
        <v>1.7236110547306132</v>
      </c>
      <c r="P15" s="69"/>
      <c r="Q15" s="43"/>
      <c r="R15" s="52" t="str">
        <f>IF(P15=0," ",IF(Q15/P15*100&gt;200,"св.200",Q15/P15))</f>
        <v xml:space="preserve"> </v>
      </c>
      <c r="S15" s="69">
        <v>20.459</v>
      </c>
      <c r="T15" s="43">
        <v>17.63852</v>
      </c>
      <c r="U15" s="52">
        <f t="shared" si="27"/>
        <v>0.86213988953516785</v>
      </c>
      <c r="V15" s="69"/>
      <c r="W15" s="43"/>
      <c r="X15" s="52" t="str">
        <f t="shared" si="17"/>
        <v xml:space="preserve"> </v>
      </c>
      <c r="Y15" s="42"/>
      <c r="Z15" s="43"/>
      <c r="AA15" s="52" t="str">
        <f t="shared" si="18"/>
        <v xml:space="preserve"> </v>
      </c>
      <c r="AB15" s="69"/>
      <c r="AC15" s="43"/>
      <c r="AD15" s="52" t="str">
        <f t="shared" si="19"/>
        <v xml:space="preserve"> </v>
      </c>
      <c r="AE15" s="69"/>
      <c r="AF15" s="43"/>
      <c r="AG15" s="54" t="str">
        <f t="shared" si="25"/>
        <v xml:space="preserve"> </v>
      </c>
      <c r="AH15" s="69"/>
      <c r="AI15" s="43"/>
      <c r="AJ15" s="54" t="str">
        <f t="shared" si="30"/>
        <v xml:space="preserve"> </v>
      </c>
      <c r="AK15" s="69"/>
      <c r="AL15" s="43"/>
      <c r="AM15" s="54" t="str">
        <f t="shared" si="20"/>
        <v xml:space="preserve"> </v>
      </c>
      <c r="AN15" s="69"/>
      <c r="AO15" s="43"/>
      <c r="AP15" s="54" t="str">
        <f t="shared" si="32"/>
        <v xml:space="preserve"> </v>
      </c>
      <c r="AQ15" s="69"/>
      <c r="AR15" s="43"/>
      <c r="AS15" s="54" t="str">
        <f t="shared" si="26"/>
        <v xml:space="preserve"> </v>
      </c>
      <c r="AT15" s="87">
        <f t="shared" si="34"/>
        <v>0</v>
      </c>
      <c r="AU15" s="101">
        <f t="shared" si="23"/>
        <v>0</v>
      </c>
      <c r="AV15" s="54" t="str">
        <f t="shared" si="24"/>
        <v xml:space="preserve"> </v>
      </c>
    </row>
    <row r="16" spans="1:49" s="18" customFormat="1" ht="15.6" x14ac:dyDescent="0.3">
      <c r="A16" s="67"/>
      <c r="B16" s="67">
        <v>3</v>
      </c>
      <c r="C16" s="68" t="s">
        <v>165</v>
      </c>
      <c r="D16" s="45">
        <f t="shared" si="21"/>
        <v>368.65347000000003</v>
      </c>
      <c r="E16" s="43">
        <f t="shared" si="36"/>
        <v>553.33686</v>
      </c>
      <c r="F16" s="52">
        <f t="shared" si="12"/>
        <v>1.500967453256306</v>
      </c>
      <c r="G16" s="69">
        <v>143.10871</v>
      </c>
      <c r="H16" s="43">
        <v>195.26774</v>
      </c>
      <c r="I16" s="52">
        <f t="shared" si="13"/>
        <v>1.3644713868219482</v>
      </c>
      <c r="J16" s="102">
        <v>0</v>
      </c>
      <c r="K16" s="43">
        <v>33.467040000000004</v>
      </c>
      <c r="L16" s="52" t="str">
        <f t="shared" si="14"/>
        <v xml:space="preserve"> </v>
      </c>
      <c r="M16" s="69">
        <v>120.06996000000001</v>
      </c>
      <c r="N16" s="43">
        <v>130.54990000000001</v>
      </c>
      <c r="O16" s="52">
        <f t="shared" si="15"/>
        <v>1.0872819479576741</v>
      </c>
      <c r="P16" s="69">
        <v>88.356899999999996</v>
      </c>
      <c r="Q16" s="43">
        <v>144.99089999999998</v>
      </c>
      <c r="R16" s="52">
        <f t="shared" si="16"/>
        <v>1.6409686170519788</v>
      </c>
      <c r="S16" s="69">
        <v>16.925000000000001</v>
      </c>
      <c r="T16" s="43">
        <v>22.806999999999999</v>
      </c>
      <c r="U16" s="52">
        <f>IF(T16=0," ",IF(T16/S16*100&gt;200,"св.200",T16/S16))</f>
        <v>1.3475332348596749</v>
      </c>
      <c r="V16" s="69"/>
      <c r="W16" s="43"/>
      <c r="X16" s="52" t="str">
        <f t="shared" si="17"/>
        <v xml:space="preserve"> </v>
      </c>
      <c r="Y16" s="42"/>
      <c r="Z16" s="43"/>
      <c r="AA16" s="52" t="str">
        <f t="shared" si="18"/>
        <v xml:space="preserve"> </v>
      </c>
      <c r="AB16" s="69">
        <v>7.6999999999999999E-2</v>
      </c>
      <c r="AC16" s="43">
        <v>7.6999999999999999E-2</v>
      </c>
      <c r="AD16" s="52">
        <f t="shared" si="19"/>
        <v>1</v>
      </c>
      <c r="AE16" s="69">
        <v>0.1159</v>
      </c>
      <c r="AF16" s="43">
        <v>26.17728</v>
      </c>
      <c r="AG16" s="54" t="str">
        <f t="shared" si="25"/>
        <v>св.200</v>
      </c>
      <c r="AH16" s="69"/>
      <c r="AI16" s="43"/>
      <c r="AJ16" s="54" t="str">
        <f t="shared" si="30"/>
        <v xml:space="preserve"> </v>
      </c>
      <c r="AK16" s="69"/>
      <c r="AL16" s="43">
        <v>26.06138</v>
      </c>
      <c r="AM16" s="54" t="str">
        <f t="shared" si="20"/>
        <v xml:space="preserve"> </v>
      </c>
      <c r="AN16" s="69"/>
      <c r="AO16" s="43"/>
      <c r="AP16" s="54" t="str">
        <f>IF(AO16=0," ",IF(AO16/AN16*100&gt;200,"св.200",AO16/AN16))</f>
        <v xml:space="preserve"> </v>
      </c>
      <c r="AQ16" s="69"/>
      <c r="AR16" s="43"/>
      <c r="AS16" s="54" t="str">
        <f t="shared" si="26"/>
        <v xml:space="preserve"> </v>
      </c>
      <c r="AT16" s="87">
        <f t="shared" si="34"/>
        <v>0.1159</v>
      </c>
      <c r="AU16" s="101">
        <f t="shared" si="23"/>
        <v>0.11589999999999989</v>
      </c>
      <c r="AV16" s="54">
        <f t="shared" si="24"/>
        <v>0.999999999999999</v>
      </c>
    </row>
    <row r="17" spans="1:49" s="18" customFormat="1" ht="15.6" x14ac:dyDescent="0.3">
      <c r="A17" s="67"/>
      <c r="B17" s="67">
        <v>4</v>
      </c>
      <c r="C17" s="68" t="s">
        <v>7</v>
      </c>
      <c r="D17" s="45">
        <f t="shared" si="21"/>
        <v>628.22337999999991</v>
      </c>
      <c r="E17" s="43">
        <f t="shared" si="36"/>
        <v>573.55029000000002</v>
      </c>
      <c r="F17" s="52">
        <f t="shared" si="12"/>
        <v>0.91297189544266899</v>
      </c>
      <c r="G17" s="69">
        <v>151.40807000000001</v>
      </c>
      <c r="H17" s="43">
        <v>166.67636999999999</v>
      </c>
      <c r="I17" s="52">
        <f t="shared" si="13"/>
        <v>1.1008420489079609</v>
      </c>
      <c r="J17" s="102">
        <v>0</v>
      </c>
      <c r="K17" s="43">
        <v>55.005360000000003</v>
      </c>
      <c r="L17" s="52" t="str">
        <f t="shared" si="14"/>
        <v xml:space="preserve"> </v>
      </c>
      <c r="M17" s="69">
        <v>356.71530999999999</v>
      </c>
      <c r="N17" s="43">
        <v>342.58956000000001</v>
      </c>
      <c r="O17" s="52">
        <f t="shared" si="15"/>
        <v>0.96040049416438</v>
      </c>
      <c r="P17" s="69"/>
      <c r="Q17" s="43"/>
      <c r="R17" s="52" t="str">
        <f>IF(Q17=0," ",IF(Q17/P17*100&gt;200,"св.200",Q17/P17))</f>
        <v xml:space="preserve"> </v>
      </c>
      <c r="S17" s="69">
        <v>4.8</v>
      </c>
      <c r="T17" s="43">
        <v>9.2789999999999999</v>
      </c>
      <c r="U17" s="52">
        <f t="shared" si="27"/>
        <v>1.933125</v>
      </c>
      <c r="V17" s="69"/>
      <c r="W17" s="43"/>
      <c r="X17" s="52" t="str">
        <f t="shared" si="17"/>
        <v xml:space="preserve"> </v>
      </c>
      <c r="Y17" s="42"/>
      <c r="Z17" s="43"/>
      <c r="AA17" s="52" t="str">
        <f t="shared" si="18"/>
        <v xml:space="preserve"> </v>
      </c>
      <c r="AB17" s="69">
        <v>115.3</v>
      </c>
      <c r="AC17" s="43"/>
      <c r="AD17" s="52">
        <f t="shared" si="19"/>
        <v>0</v>
      </c>
      <c r="AE17" s="69"/>
      <c r="AF17" s="43"/>
      <c r="AG17" s="54" t="str">
        <f t="shared" si="25"/>
        <v xml:space="preserve"> </v>
      </c>
      <c r="AH17" s="69"/>
      <c r="AI17" s="43"/>
      <c r="AJ17" s="54" t="str">
        <f t="shared" si="30"/>
        <v xml:space="preserve"> </v>
      </c>
      <c r="AK17" s="69"/>
      <c r="AL17" s="43"/>
      <c r="AM17" s="54" t="str">
        <f t="shared" si="20"/>
        <v xml:space="preserve"> </v>
      </c>
      <c r="AN17" s="69"/>
      <c r="AO17" s="43"/>
      <c r="AP17" s="54" t="str">
        <f t="shared" si="32"/>
        <v xml:space="preserve"> </v>
      </c>
      <c r="AQ17" s="69"/>
      <c r="AR17" s="43"/>
      <c r="AS17" s="54" t="str">
        <f t="shared" si="26"/>
        <v xml:space="preserve"> </v>
      </c>
      <c r="AT17" s="87">
        <f t="shared" si="34"/>
        <v>0</v>
      </c>
      <c r="AU17" s="101">
        <f t="shared" si="23"/>
        <v>0</v>
      </c>
      <c r="AV17" s="54" t="str">
        <f t="shared" si="24"/>
        <v xml:space="preserve"> </v>
      </c>
    </row>
    <row r="18" spans="1:49" s="18" customFormat="1" ht="15.6" x14ac:dyDescent="0.3">
      <c r="A18" s="67"/>
      <c r="B18" s="67">
        <v>5</v>
      </c>
      <c r="C18" s="68" t="s">
        <v>177</v>
      </c>
      <c r="D18" s="45">
        <f t="shared" si="21"/>
        <v>3665.9147199999998</v>
      </c>
      <c r="E18" s="43">
        <f t="shared" si="36"/>
        <v>6278.4237100000009</v>
      </c>
      <c r="F18" s="52">
        <f t="shared" si="12"/>
        <v>1.7126485992014571</v>
      </c>
      <c r="G18" s="69">
        <v>2070.4210699999999</v>
      </c>
      <c r="H18" s="43">
        <v>4672.1514200000001</v>
      </c>
      <c r="I18" s="52" t="str">
        <f t="shared" si="13"/>
        <v>св.200</v>
      </c>
      <c r="J18" s="102">
        <v>0</v>
      </c>
      <c r="K18" s="43">
        <v>180.92123000000001</v>
      </c>
      <c r="L18" s="52" t="str">
        <f t="shared" si="14"/>
        <v xml:space="preserve"> </v>
      </c>
      <c r="M18" s="69">
        <v>1312.7858200000001</v>
      </c>
      <c r="N18" s="43">
        <v>1153.54117</v>
      </c>
      <c r="O18" s="52">
        <f t="shared" si="15"/>
        <v>0.87869715868807896</v>
      </c>
      <c r="P18" s="69">
        <v>19.667189999999998</v>
      </c>
      <c r="Q18" s="43">
        <v>18.827189999999998</v>
      </c>
      <c r="R18" s="52">
        <f t="shared" si="16"/>
        <v>0.95728927213292803</v>
      </c>
      <c r="S18" s="69">
        <v>234.24276999999998</v>
      </c>
      <c r="T18" s="43">
        <v>244.92137</v>
      </c>
      <c r="U18" s="52">
        <f t="shared" si="27"/>
        <v>1.045587746422227</v>
      </c>
      <c r="V18" s="69"/>
      <c r="W18" s="43"/>
      <c r="X18" s="52" t="str">
        <f t="shared" si="17"/>
        <v xml:space="preserve"> </v>
      </c>
      <c r="Y18" s="42"/>
      <c r="Z18" s="43"/>
      <c r="AA18" s="52" t="str">
        <f t="shared" si="18"/>
        <v xml:space="preserve"> </v>
      </c>
      <c r="AB18" s="69">
        <v>28.027999999999999</v>
      </c>
      <c r="AC18" s="43"/>
      <c r="AD18" s="52">
        <f t="shared" si="19"/>
        <v>0</v>
      </c>
      <c r="AE18" s="69">
        <v>0.76987000000000005</v>
      </c>
      <c r="AF18" s="43">
        <v>8.0613299999999999</v>
      </c>
      <c r="AG18" s="54" t="str">
        <f t="shared" si="25"/>
        <v>св.200</v>
      </c>
      <c r="AH18" s="69">
        <v>0.59872000000000003</v>
      </c>
      <c r="AI18" s="43">
        <v>0.59872000000000003</v>
      </c>
      <c r="AJ18" s="54">
        <f t="shared" si="30"/>
        <v>1</v>
      </c>
      <c r="AK18" s="69"/>
      <c r="AL18" s="43">
        <v>7.2914599999999998</v>
      </c>
      <c r="AM18" s="54" t="str">
        <f t="shared" si="20"/>
        <v xml:space="preserve"> </v>
      </c>
      <c r="AN18" s="69"/>
      <c r="AO18" s="43"/>
      <c r="AP18" s="54" t="str">
        <f t="shared" si="32"/>
        <v xml:space="preserve"> </v>
      </c>
      <c r="AQ18" s="69"/>
      <c r="AR18" s="43"/>
      <c r="AS18" s="54" t="str">
        <f t="shared" si="26"/>
        <v xml:space="preserve"> </v>
      </c>
      <c r="AT18" s="87">
        <f t="shared" si="34"/>
        <v>0.17115000000000002</v>
      </c>
      <c r="AU18" s="101">
        <f t="shared" si="23"/>
        <v>0.17114999999999991</v>
      </c>
      <c r="AV18" s="54">
        <f t="shared" si="24"/>
        <v>0.99999999999999933</v>
      </c>
    </row>
    <row r="19" spans="1:49" s="18" customFormat="1" ht="15.6" x14ac:dyDescent="0.3">
      <c r="A19" s="67"/>
      <c r="B19" s="67">
        <v>6</v>
      </c>
      <c r="C19" s="68" t="s">
        <v>8</v>
      </c>
      <c r="D19" s="45">
        <f t="shared" si="21"/>
        <v>524.63565999999992</v>
      </c>
      <c r="E19" s="43">
        <f t="shared" si="36"/>
        <v>768.0842899999999</v>
      </c>
      <c r="F19" s="52">
        <f t="shared" si="12"/>
        <v>1.4640337067442195</v>
      </c>
      <c r="G19" s="69">
        <v>355.86865999999998</v>
      </c>
      <c r="H19" s="43">
        <v>435.81728999999996</v>
      </c>
      <c r="I19" s="52">
        <f t="shared" si="13"/>
        <v>1.2246576869117949</v>
      </c>
      <c r="J19" s="102">
        <v>0</v>
      </c>
      <c r="K19" s="43">
        <v>13.475149999999999</v>
      </c>
      <c r="L19" s="52" t="str">
        <f t="shared" si="14"/>
        <v xml:space="preserve"> </v>
      </c>
      <c r="M19" s="69">
        <v>116.4821</v>
      </c>
      <c r="N19" s="43">
        <v>138.93867</v>
      </c>
      <c r="O19" s="52">
        <f t="shared" si="15"/>
        <v>1.1927898793033436</v>
      </c>
      <c r="P19" s="69">
        <v>0.06</v>
      </c>
      <c r="Q19" s="43">
        <v>126.84050000000001</v>
      </c>
      <c r="R19" s="52" t="str">
        <f t="shared" si="16"/>
        <v>св.200</v>
      </c>
      <c r="S19" s="69">
        <v>7.9443199999999994</v>
      </c>
      <c r="T19" s="43">
        <v>5.7563199999999997</v>
      </c>
      <c r="U19" s="52">
        <f t="shared" si="27"/>
        <v>0.72458309836461776</v>
      </c>
      <c r="V19" s="69"/>
      <c r="W19" s="43"/>
      <c r="X19" s="52" t="str">
        <f t="shared" si="17"/>
        <v xml:space="preserve"> </v>
      </c>
      <c r="Y19" s="42"/>
      <c r="Z19" s="43"/>
      <c r="AA19" s="52" t="str">
        <f t="shared" si="18"/>
        <v xml:space="preserve"> </v>
      </c>
      <c r="AB19" s="69">
        <v>44.261160000000004</v>
      </c>
      <c r="AC19" s="43">
        <v>44.261160000000004</v>
      </c>
      <c r="AD19" s="52">
        <f t="shared" si="19"/>
        <v>1</v>
      </c>
      <c r="AE19" s="69">
        <v>1.9420000000000003E-2</v>
      </c>
      <c r="AF19" s="43">
        <v>2.9951999999999996</v>
      </c>
      <c r="AG19" s="54" t="str">
        <f t="shared" si="25"/>
        <v>св.200</v>
      </c>
      <c r="AH19" s="69"/>
      <c r="AI19" s="43"/>
      <c r="AJ19" s="54" t="str">
        <f t="shared" si="30"/>
        <v xml:space="preserve"> </v>
      </c>
      <c r="AK19" s="69"/>
      <c r="AL19" s="43">
        <v>2.9757800000000003</v>
      </c>
      <c r="AM19" s="54" t="str">
        <f t="shared" si="20"/>
        <v xml:space="preserve"> </v>
      </c>
      <c r="AN19" s="69"/>
      <c r="AO19" s="43"/>
      <c r="AP19" s="54" t="str">
        <f t="shared" si="32"/>
        <v xml:space="preserve"> </v>
      </c>
      <c r="AQ19" s="69"/>
      <c r="AR19" s="43"/>
      <c r="AS19" s="54" t="str">
        <f t="shared" si="26"/>
        <v xml:space="preserve"> </v>
      </c>
      <c r="AT19" s="87">
        <f t="shared" si="34"/>
        <v>1.9420000000000003E-2</v>
      </c>
      <c r="AU19" s="101">
        <f t="shared" si="23"/>
        <v>1.9419999999999327E-2</v>
      </c>
      <c r="AV19" s="54">
        <f t="shared" si="24"/>
        <v>0.99999999999996514</v>
      </c>
    </row>
    <row r="20" spans="1:49" s="18" customFormat="1" ht="15.6" x14ac:dyDescent="0.3">
      <c r="A20" s="67"/>
      <c r="B20" s="67">
        <v>7</v>
      </c>
      <c r="C20" s="68" t="s">
        <v>9</v>
      </c>
      <c r="D20" s="45">
        <f t="shared" si="21"/>
        <v>801.13493000000005</v>
      </c>
      <c r="E20" s="43">
        <f t="shared" si="36"/>
        <v>765.26613999999995</v>
      </c>
      <c r="F20" s="52">
        <f t="shared" si="12"/>
        <v>0.95522752952489531</v>
      </c>
      <c r="G20" s="69">
        <v>419.24905999999999</v>
      </c>
      <c r="H20" s="43">
        <v>320.12356</v>
      </c>
      <c r="I20" s="52">
        <f t="shared" si="13"/>
        <v>0.76356416875448696</v>
      </c>
      <c r="J20" s="102">
        <v>0</v>
      </c>
      <c r="K20" s="43">
        <v>75.991230000000002</v>
      </c>
      <c r="L20" s="52" t="str">
        <f t="shared" si="14"/>
        <v xml:space="preserve"> </v>
      </c>
      <c r="M20" s="69">
        <v>357.81628000000001</v>
      </c>
      <c r="N20" s="43">
        <v>338.68930999999998</v>
      </c>
      <c r="O20" s="52">
        <f t="shared" si="15"/>
        <v>0.94654527736971605</v>
      </c>
      <c r="P20" s="69">
        <v>4.55375</v>
      </c>
      <c r="Q20" s="43">
        <v>4.55375</v>
      </c>
      <c r="R20" s="52">
        <f t="shared" si="16"/>
        <v>1</v>
      </c>
      <c r="S20" s="69">
        <v>19.515840000000001</v>
      </c>
      <c r="T20" s="43">
        <v>25.908290000000001</v>
      </c>
      <c r="U20" s="52">
        <f>IF(T20=0," ",IF(T20/S20*100&gt;200,"св.200",T20/S20))</f>
        <v>1.3275518758095988</v>
      </c>
      <c r="V20" s="69"/>
      <c r="W20" s="43"/>
      <c r="X20" s="52" t="str">
        <f t="shared" si="17"/>
        <v xml:space="preserve"> </v>
      </c>
      <c r="Y20" s="42"/>
      <c r="Z20" s="43"/>
      <c r="AA20" s="52" t="str">
        <f t="shared" si="18"/>
        <v xml:space="preserve"> </v>
      </c>
      <c r="AB20" s="90"/>
      <c r="AC20" s="43"/>
      <c r="AD20" s="52" t="str">
        <f t="shared" si="19"/>
        <v xml:space="preserve"> </v>
      </c>
      <c r="AE20" s="69"/>
      <c r="AF20" s="43"/>
      <c r="AG20" s="54" t="str">
        <f t="shared" si="25"/>
        <v xml:space="preserve"> </v>
      </c>
      <c r="AH20" s="69"/>
      <c r="AI20" s="43"/>
      <c r="AJ20" s="54" t="str">
        <f t="shared" si="30"/>
        <v xml:space="preserve"> </v>
      </c>
      <c r="AK20" s="69"/>
      <c r="AL20" s="43"/>
      <c r="AM20" s="54" t="str">
        <f t="shared" si="20"/>
        <v xml:space="preserve"> </v>
      </c>
      <c r="AN20" s="69"/>
      <c r="AO20" s="43"/>
      <c r="AP20" s="54" t="str">
        <f>IF(AO20=0," ",IF(AO20/AN20*100&gt;200,"св.200",AO20/AN20))</f>
        <v xml:space="preserve"> </v>
      </c>
      <c r="AQ20" s="69"/>
      <c r="AR20" s="43"/>
      <c r="AS20" s="54" t="str">
        <f t="shared" si="26"/>
        <v xml:space="preserve"> </v>
      </c>
      <c r="AT20" s="87">
        <f t="shared" si="34"/>
        <v>0</v>
      </c>
      <c r="AU20" s="101">
        <f t="shared" si="23"/>
        <v>0</v>
      </c>
      <c r="AV20" s="54" t="str">
        <f t="shared" si="24"/>
        <v xml:space="preserve"> </v>
      </c>
    </row>
    <row r="21" spans="1:49" s="18" customFormat="1" ht="15.6" x14ac:dyDescent="0.3">
      <c r="A21" s="67"/>
      <c r="B21" s="67">
        <v>8</v>
      </c>
      <c r="C21" s="68" t="s">
        <v>166</v>
      </c>
      <c r="D21" s="45">
        <f t="shared" si="21"/>
        <v>1137.1158499999999</v>
      </c>
      <c r="E21" s="43">
        <f t="shared" si="36"/>
        <v>910.39845000000003</v>
      </c>
      <c r="F21" s="52">
        <f t="shared" si="12"/>
        <v>0.80062066675088572</v>
      </c>
      <c r="G21" s="69">
        <v>963.94826</v>
      </c>
      <c r="H21" s="43">
        <v>681.47954000000004</v>
      </c>
      <c r="I21" s="52">
        <f t="shared" si="13"/>
        <v>0.70696692787224913</v>
      </c>
      <c r="J21" s="102">
        <v>0</v>
      </c>
      <c r="K21" s="43">
        <v>37.995719999999999</v>
      </c>
      <c r="L21" s="52" t="str">
        <f t="shared" si="14"/>
        <v xml:space="preserve"> </v>
      </c>
      <c r="M21" s="69">
        <v>131.86702</v>
      </c>
      <c r="N21" s="43">
        <v>142.27401</v>
      </c>
      <c r="O21" s="52">
        <f t="shared" si="15"/>
        <v>1.0789203395966633</v>
      </c>
      <c r="P21" s="69"/>
      <c r="Q21" s="43"/>
      <c r="R21" s="52" t="str">
        <f t="shared" si="16"/>
        <v xml:space="preserve"> </v>
      </c>
      <c r="S21" s="69">
        <v>32.664090000000002</v>
      </c>
      <c r="T21" s="43">
        <v>39.999699999999997</v>
      </c>
      <c r="U21" s="52">
        <f t="shared" si="27"/>
        <v>1.2245772038957765</v>
      </c>
      <c r="V21" s="69"/>
      <c r="W21" s="43"/>
      <c r="X21" s="52" t="str">
        <f t="shared" si="17"/>
        <v xml:space="preserve"> </v>
      </c>
      <c r="Y21" s="42"/>
      <c r="Z21" s="43"/>
      <c r="AA21" s="52" t="str">
        <f t="shared" si="18"/>
        <v xml:space="preserve"> </v>
      </c>
      <c r="AB21" s="69"/>
      <c r="AC21" s="43"/>
      <c r="AD21" s="52" t="str">
        <f t="shared" si="19"/>
        <v xml:space="preserve"> </v>
      </c>
      <c r="AE21" s="69">
        <v>8.6364799999999988</v>
      </c>
      <c r="AF21" s="43">
        <v>8.6494799999999987</v>
      </c>
      <c r="AG21" s="54">
        <f t="shared" si="25"/>
        <v>1.0015052428767275</v>
      </c>
      <c r="AH21" s="69">
        <v>6.7320000000000002</v>
      </c>
      <c r="AI21" s="43">
        <v>6.7320000000000002</v>
      </c>
      <c r="AJ21" s="54">
        <f t="shared" si="30"/>
        <v>1</v>
      </c>
      <c r="AK21" s="69"/>
      <c r="AL21" s="43">
        <v>1.2999999999999999E-2</v>
      </c>
      <c r="AM21" s="54" t="str">
        <f t="shared" si="20"/>
        <v xml:space="preserve"> </v>
      </c>
      <c r="AN21" s="69">
        <v>0.93788000000000005</v>
      </c>
      <c r="AO21" s="43">
        <v>0.93788000000000005</v>
      </c>
      <c r="AP21" s="54">
        <f t="shared" si="32"/>
        <v>1</v>
      </c>
      <c r="AQ21" s="69"/>
      <c r="AR21" s="43"/>
      <c r="AS21" s="54" t="str">
        <f t="shared" si="26"/>
        <v xml:space="preserve"> </v>
      </c>
      <c r="AT21" s="87">
        <f t="shared" si="34"/>
        <v>0.96659999999999857</v>
      </c>
      <c r="AU21" s="101">
        <f t="shared" si="23"/>
        <v>0.96659999999999857</v>
      </c>
      <c r="AV21" s="54">
        <f t="shared" si="24"/>
        <v>1</v>
      </c>
    </row>
    <row r="22" spans="1:49" s="18" customFormat="1" ht="15.6" x14ac:dyDescent="0.3">
      <c r="A22" s="67"/>
      <c r="B22" s="67">
        <v>9</v>
      </c>
      <c r="C22" s="68" t="s">
        <v>10</v>
      </c>
      <c r="D22" s="45">
        <f t="shared" si="21"/>
        <v>1412.2838599999995</v>
      </c>
      <c r="E22" s="43">
        <f t="shared" si="36"/>
        <v>1743.4447899999998</v>
      </c>
      <c r="F22" s="52">
        <f t="shared" si="12"/>
        <v>1.2344860968672404</v>
      </c>
      <c r="G22" s="69">
        <v>1216.4234099999999</v>
      </c>
      <c r="H22" s="43">
        <v>1513.0170900000001</v>
      </c>
      <c r="I22" s="52">
        <f t="shared" si="13"/>
        <v>1.2438243769083663</v>
      </c>
      <c r="J22" s="102">
        <v>0</v>
      </c>
      <c r="K22" s="43">
        <v>32.91469</v>
      </c>
      <c r="L22" s="52" t="str">
        <f t="shared" si="14"/>
        <v xml:space="preserve"> </v>
      </c>
      <c r="M22" s="69">
        <v>135.18473999999998</v>
      </c>
      <c r="N22" s="43">
        <v>140.54579000000001</v>
      </c>
      <c r="O22" s="52">
        <f t="shared" si="15"/>
        <v>1.0396572127889585</v>
      </c>
      <c r="P22" s="69">
        <v>1.1000000000000001</v>
      </c>
      <c r="Q22" s="43">
        <v>1.1000000000000001</v>
      </c>
      <c r="R22" s="52">
        <f t="shared" si="16"/>
        <v>1</v>
      </c>
      <c r="S22" s="69">
        <v>59.329900000000002</v>
      </c>
      <c r="T22" s="43">
        <v>55.483110000000003</v>
      </c>
      <c r="U22" s="52">
        <f t="shared" si="27"/>
        <v>0.93516270885337749</v>
      </c>
      <c r="V22" s="69"/>
      <c r="W22" s="43"/>
      <c r="X22" s="52" t="str">
        <f t="shared" si="17"/>
        <v xml:space="preserve"> </v>
      </c>
      <c r="Y22" s="42"/>
      <c r="Z22" s="43"/>
      <c r="AA22" s="52" t="str">
        <f t="shared" si="18"/>
        <v xml:space="preserve"> </v>
      </c>
      <c r="AB22" s="69"/>
      <c r="AC22" s="43"/>
      <c r="AD22" s="52" t="str">
        <f t="shared" si="19"/>
        <v xml:space="preserve"> </v>
      </c>
      <c r="AE22" s="69">
        <v>0.24581</v>
      </c>
      <c r="AF22" s="43">
        <v>0.38411000000000001</v>
      </c>
      <c r="AG22" s="54">
        <f t="shared" si="25"/>
        <v>1.5626296733249259</v>
      </c>
      <c r="AH22" s="69"/>
      <c r="AI22" s="43"/>
      <c r="AJ22" s="54" t="str">
        <f t="shared" si="30"/>
        <v xml:space="preserve"> </v>
      </c>
      <c r="AK22" s="69"/>
      <c r="AL22" s="43">
        <v>0.13830000000000001</v>
      </c>
      <c r="AM22" s="54" t="str">
        <f t="shared" si="20"/>
        <v xml:space="preserve"> </v>
      </c>
      <c r="AN22" s="69">
        <v>0.23837</v>
      </c>
      <c r="AO22" s="43">
        <v>0.23837</v>
      </c>
      <c r="AP22" s="54">
        <f t="shared" si="32"/>
        <v>1</v>
      </c>
      <c r="AQ22" s="69">
        <v>7.4400000000000004E-3</v>
      </c>
      <c r="AR22" s="43">
        <v>7.4400000000000004E-3</v>
      </c>
      <c r="AS22" s="54">
        <f t="shared" si="26"/>
        <v>1</v>
      </c>
      <c r="AT22" s="87">
        <f t="shared" si="34"/>
        <v>0</v>
      </c>
      <c r="AU22" s="101">
        <f t="shared" si="23"/>
        <v>0</v>
      </c>
      <c r="AV22" s="54" t="str">
        <f t="shared" si="24"/>
        <v xml:space="preserve"> </v>
      </c>
    </row>
    <row r="23" spans="1:49" s="18" customFormat="1" ht="15.6" x14ac:dyDescent="0.3">
      <c r="A23" s="67"/>
      <c r="B23" s="67">
        <v>10</v>
      </c>
      <c r="C23" s="68" t="s">
        <v>11</v>
      </c>
      <c r="D23" s="45">
        <f t="shared" si="21"/>
        <v>46.774539999999995</v>
      </c>
      <c r="E23" s="43">
        <f t="shared" si="36"/>
        <v>105.20623000000001</v>
      </c>
      <c r="F23" s="52" t="str">
        <f t="shared" si="12"/>
        <v>св.200</v>
      </c>
      <c r="G23" s="69">
        <v>33.513129999999997</v>
      </c>
      <c r="H23" s="43">
        <v>48.538050000000005</v>
      </c>
      <c r="I23" s="52">
        <f t="shared" si="13"/>
        <v>1.4483293562851338</v>
      </c>
      <c r="J23" s="102">
        <v>0</v>
      </c>
      <c r="K23" s="43">
        <v>44.394199999999998</v>
      </c>
      <c r="L23" s="52" t="str">
        <f t="shared" si="14"/>
        <v xml:space="preserve"> </v>
      </c>
      <c r="M23" s="69">
        <v>8.4354099999999992</v>
      </c>
      <c r="N23" s="43">
        <v>7.4479799999999994</v>
      </c>
      <c r="O23" s="52">
        <f t="shared" si="15"/>
        <v>0.88294226362441186</v>
      </c>
      <c r="P23" s="69"/>
      <c r="Q23" s="43"/>
      <c r="R23" s="52" t="str">
        <f t="shared" si="16"/>
        <v xml:space="preserve"> </v>
      </c>
      <c r="S23" s="69">
        <v>4.8259999999999996</v>
      </c>
      <c r="T23" s="43">
        <v>4.8259999999999996</v>
      </c>
      <c r="U23" s="52">
        <f t="shared" si="27"/>
        <v>1</v>
      </c>
      <c r="V23" s="69"/>
      <c r="W23" s="43"/>
      <c r="X23" s="52" t="str">
        <f t="shared" si="17"/>
        <v xml:space="preserve"> </v>
      </c>
      <c r="Y23" s="42"/>
      <c r="Z23" s="43"/>
      <c r="AA23" s="52" t="str">
        <f t="shared" si="18"/>
        <v xml:space="preserve"> </v>
      </c>
      <c r="AB23" s="69"/>
      <c r="AC23" s="43"/>
      <c r="AD23" s="52" t="str">
        <f t="shared" si="19"/>
        <v xml:space="preserve"> </v>
      </c>
      <c r="AE23" s="69"/>
      <c r="AF23" s="43"/>
      <c r="AG23" s="54" t="str">
        <f t="shared" si="25"/>
        <v xml:space="preserve"> </v>
      </c>
      <c r="AH23" s="69"/>
      <c r="AI23" s="43"/>
      <c r="AJ23" s="54" t="str">
        <f t="shared" si="30"/>
        <v xml:space="preserve"> </v>
      </c>
      <c r="AK23" s="69"/>
      <c r="AL23" s="43"/>
      <c r="AM23" s="54" t="str">
        <f t="shared" si="20"/>
        <v xml:space="preserve"> </v>
      </c>
      <c r="AN23" s="69"/>
      <c r="AO23" s="43"/>
      <c r="AP23" s="54" t="str">
        <f t="shared" si="32"/>
        <v xml:space="preserve"> </v>
      </c>
      <c r="AQ23" s="69"/>
      <c r="AR23" s="43"/>
      <c r="AS23" s="54" t="str">
        <f t="shared" si="26"/>
        <v xml:space="preserve"> </v>
      </c>
      <c r="AT23" s="87">
        <f t="shared" si="34"/>
        <v>0</v>
      </c>
      <c r="AU23" s="101">
        <f t="shared" si="23"/>
        <v>0</v>
      </c>
      <c r="AV23" s="54" t="str">
        <f t="shared" si="24"/>
        <v xml:space="preserve"> </v>
      </c>
    </row>
    <row r="24" spans="1:49" s="18" customFormat="1" ht="15.6" x14ac:dyDescent="0.3">
      <c r="A24" s="67"/>
      <c r="B24" s="67">
        <v>11</v>
      </c>
      <c r="C24" s="68" t="s">
        <v>12</v>
      </c>
      <c r="D24" s="45">
        <f>G24+M24+J24+P24+S24+V24+Y24+AB24+AE24</f>
        <v>152.46194000000003</v>
      </c>
      <c r="E24" s="43">
        <f t="shared" si="36"/>
        <v>204.48873</v>
      </c>
      <c r="F24" s="52">
        <f t="shared" si="12"/>
        <v>1.3412444443511604</v>
      </c>
      <c r="G24" s="69">
        <v>53.676600000000001</v>
      </c>
      <c r="H24" s="43">
        <v>59.494300000000003</v>
      </c>
      <c r="I24" s="52">
        <f t="shared" si="13"/>
        <v>1.1083842866351445</v>
      </c>
      <c r="J24" s="102">
        <v>0</v>
      </c>
      <c r="K24" s="43">
        <v>23.96809</v>
      </c>
      <c r="L24" s="52" t="str">
        <f t="shared" si="14"/>
        <v xml:space="preserve"> </v>
      </c>
      <c r="M24" s="69">
        <v>75.667000000000002</v>
      </c>
      <c r="N24" s="43">
        <v>98.233000000000004</v>
      </c>
      <c r="O24" s="52">
        <f t="shared" si="15"/>
        <v>1.2982277611111845</v>
      </c>
      <c r="P24" s="69"/>
      <c r="Q24" s="43"/>
      <c r="R24" s="52" t="str">
        <f t="shared" si="16"/>
        <v xml:space="preserve"> </v>
      </c>
      <c r="S24" s="69">
        <v>22.231860000000001</v>
      </c>
      <c r="T24" s="43">
        <v>21.906860000000002</v>
      </c>
      <c r="U24" s="52">
        <f t="shared" si="27"/>
        <v>0.9853813401127931</v>
      </c>
      <c r="V24" s="69"/>
      <c r="W24" s="43"/>
      <c r="X24" s="52" t="str">
        <f>IF(W24=0," ",IF(W24/V24*100&gt;200,"св.200",W24/V24))</f>
        <v xml:space="preserve"> </v>
      </c>
      <c r="Y24" s="42"/>
      <c r="Z24" s="43"/>
      <c r="AA24" s="52" t="str">
        <f t="shared" si="18"/>
        <v xml:space="preserve"> </v>
      </c>
      <c r="AB24" s="69"/>
      <c r="AC24" s="43"/>
      <c r="AD24" s="52" t="str">
        <f t="shared" si="19"/>
        <v xml:space="preserve"> </v>
      </c>
      <c r="AE24" s="69">
        <v>0.88648000000000005</v>
      </c>
      <c r="AF24" s="43">
        <v>0.88648000000000005</v>
      </c>
      <c r="AG24" s="54">
        <f t="shared" si="25"/>
        <v>1</v>
      </c>
      <c r="AH24" s="69"/>
      <c r="AI24" s="43"/>
      <c r="AJ24" s="54" t="str">
        <f t="shared" si="30"/>
        <v xml:space="preserve"> </v>
      </c>
      <c r="AK24" s="69"/>
      <c r="AL24" s="43"/>
      <c r="AM24" s="54" t="str">
        <f t="shared" si="20"/>
        <v xml:space="preserve"> </v>
      </c>
      <c r="AN24" s="69"/>
      <c r="AO24" s="43"/>
      <c r="AP24" s="54" t="str">
        <f t="shared" si="32"/>
        <v xml:space="preserve"> </v>
      </c>
      <c r="AQ24" s="69"/>
      <c r="AR24" s="43"/>
      <c r="AS24" s="54" t="str">
        <f t="shared" si="26"/>
        <v xml:space="preserve"> </v>
      </c>
      <c r="AT24" s="87">
        <f t="shared" si="34"/>
        <v>0.88648000000000005</v>
      </c>
      <c r="AU24" s="101">
        <f t="shared" si="34"/>
        <v>0.88648000000000005</v>
      </c>
      <c r="AV24" s="54">
        <f t="shared" si="24"/>
        <v>1</v>
      </c>
    </row>
    <row r="25" spans="1:49" s="18" customFormat="1" ht="15.6" x14ac:dyDescent="0.3">
      <c r="A25" s="67"/>
      <c r="B25" s="67">
        <v>12</v>
      </c>
      <c r="C25" s="68" t="s">
        <v>13</v>
      </c>
      <c r="D25" s="45">
        <f t="shared" si="21"/>
        <v>81.787869999999998</v>
      </c>
      <c r="E25" s="43">
        <f t="shared" si="36"/>
        <v>116.26271999999999</v>
      </c>
      <c r="F25" s="52">
        <f t="shared" si="12"/>
        <v>1.421515439881244</v>
      </c>
      <c r="G25" s="69">
        <v>31.3446</v>
      </c>
      <c r="H25" s="43">
        <v>24.076650000000001</v>
      </c>
      <c r="I25" s="52">
        <f t="shared" si="13"/>
        <v>0.7681275243582627</v>
      </c>
      <c r="J25" s="102">
        <v>0</v>
      </c>
      <c r="K25" s="43">
        <v>22.421799999999998</v>
      </c>
      <c r="L25" s="52" t="str">
        <f t="shared" si="14"/>
        <v xml:space="preserve"> </v>
      </c>
      <c r="M25" s="69">
        <v>45.643000000000001</v>
      </c>
      <c r="N25" s="43">
        <v>64.963999999999999</v>
      </c>
      <c r="O25" s="52">
        <f t="shared" si="15"/>
        <v>1.4233069693052602</v>
      </c>
      <c r="P25" s="69"/>
      <c r="Q25" s="43"/>
      <c r="R25" s="52" t="str">
        <f t="shared" si="16"/>
        <v xml:space="preserve"> </v>
      </c>
      <c r="S25" s="69">
        <v>4.8</v>
      </c>
      <c r="T25" s="43">
        <v>4.8</v>
      </c>
      <c r="U25" s="52">
        <f t="shared" si="27"/>
        <v>1</v>
      </c>
      <c r="V25" s="69"/>
      <c r="W25" s="43"/>
      <c r="X25" s="52" t="str">
        <f t="shared" si="17"/>
        <v xml:space="preserve"> </v>
      </c>
      <c r="Y25" s="42"/>
      <c r="Z25" s="43"/>
      <c r="AA25" s="52" t="str">
        <f t="shared" si="18"/>
        <v xml:space="preserve"> </v>
      </c>
      <c r="AB25" s="69"/>
      <c r="AC25" s="43"/>
      <c r="AD25" s="52" t="str">
        <f t="shared" si="19"/>
        <v xml:space="preserve"> </v>
      </c>
      <c r="AE25" s="69">
        <v>2.7E-4</v>
      </c>
      <c r="AF25" s="43">
        <v>2.7E-4</v>
      </c>
      <c r="AG25" s="54">
        <f t="shared" si="25"/>
        <v>1</v>
      </c>
      <c r="AH25" s="69"/>
      <c r="AI25" s="43"/>
      <c r="AJ25" s="54" t="str">
        <f t="shared" si="30"/>
        <v xml:space="preserve"> </v>
      </c>
      <c r="AK25" s="69"/>
      <c r="AL25" s="43"/>
      <c r="AM25" s="54" t="str">
        <f t="shared" si="20"/>
        <v xml:space="preserve"> </v>
      </c>
      <c r="AN25" s="69"/>
      <c r="AO25" s="43"/>
      <c r="AP25" s="54" t="str">
        <f t="shared" si="32"/>
        <v xml:space="preserve"> </v>
      </c>
      <c r="AQ25" s="69"/>
      <c r="AR25" s="43"/>
      <c r="AS25" s="54" t="str">
        <f t="shared" si="26"/>
        <v xml:space="preserve"> </v>
      </c>
      <c r="AT25" s="87">
        <f t="shared" si="34"/>
        <v>2.7E-4</v>
      </c>
      <c r="AU25" s="101">
        <f t="shared" si="34"/>
        <v>2.7E-4</v>
      </c>
      <c r="AV25" s="54">
        <f t="shared" si="24"/>
        <v>1</v>
      </c>
    </row>
    <row r="26" spans="1:49" s="18" customFormat="1" ht="15.6" x14ac:dyDescent="0.3">
      <c r="A26" s="67"/>
      <c r="B26" s="67">
        <v>13</v>
      </c>
      <c r="C26" s="68" t="s">
        <v>176</v>
      </c>
      <c r="D26" s="45">
        <f t="shared" si="21"/>
        <v>618.62241999999992</v>
      </c>
      <c r="E26" s="43">
        <f t="shared" si="36"/>
        <v>1348.3855200000003</v>
      </c>
      <c r="F26" s="52" t="str">
        <f t="shared" si="12"/>
        <v>св.200</v>
      </c>
      <c r="G26" s="69">
        <v>255.56289999999998</v>
      </c>
      <c r="H26" s="43">
        <v>893.89661999999998</v>
      </c>
      <c r="I26" s="52" t="str">
        <f t="shared" si="13"/>
        <v>св.200</v>
      </c>
      <c r="J26" s="102">
        <v>0</v>
      </c>
      <c r="K26" s="43">
        <v>121.49772999999999</v>
      </c>
      <c r="L26" s="52" t="str">
        <f t="shared" si="14"/>
        <v xml:space="preserve"> </v>
      </c>
      <c r="M26" s="69">
        <v>336.94022999999999</v>
      </c>
      <c r="N26" s="43">
        <v>289.90757000000002</v>
      </c>
      <c r="O26" s="52">
        <f t="shared" si="15"/>
        <v>0.86041245356780349</v>
      </c>
      <c r="P26" s="69"/>
      <c r="Q26" s="43"/>
      <c r="R26" s="52" t="str">
        <f t="shared" si="16"/>
        <v xml:space="preserve"> </v>
      </c>
      <c r="S26" s="69">
        <v>26.118599999999997</v>
      </c>
      <c r="T26" s="43">
        <v>43.082910000000005</v>
      </c>
      <c r="U26" s="52">
        <f>IF(T26=0," ",IF(T26/S26*100&gt;200,"св.200",T26/S26))</f>
        <v>1.64951069352875</v>
      </c>
      <c r="V26" s="69"/>
      <c r="W26" s="43"/>
      <c r="X26" s="52" t="str">
        <f t="shared" si="17"/>
        <v xml:space="preserve"> </v>
      </c>
      <c r="Y26" s="42"/>
      <c r="Z26" s="43"/>
      <c r="AA26" s="52" t="str">
        <f t="shared" si="18"/>
        <v xml:space="preserve"> </v>
      </c>
      <c r="AB26" s="69"/>
      <c r="AC26" s="43"/>
      <c r="AD26" s="52" t="str">
        <f t="shared" si="19"/>
        <v xml:space="preserve"> </v>
      </c>
      <c r="AE26" s="69">
        <v>6.8999999999999997E-4</v>
      </c>
      <c r="AF26" s="43">
        <v>6.8999999999999997E-4</v>
      </c>
      <c r="AG26" s="54">
        <f t="shared" si="25"/>
        <v>1</v>
      </c>
      <c r="AH26" s="69"/>
      <c r="AI26" s="43"/>
      <c r="AJ26" s="54" t="str">
        <f t="shared" si="30"/>
        <v xml:space="preserve"> </v>
      </c>
      <c r="AK26" s="69"/>
      <c r="AL26" s="43"/>
      <c r="AM26" s="54" t="str">
        <f>IF(AL26=0," ",IF(AL26/AK26*100&gt;200,"св.200",AL26/AK26))</f>
        <v xml:space="preserve"> </v>
      </c>
      <c r="AN26" s="69"/>
      <c r="AO26" s="43"/>
      <c r="AP26" s="54" t="str">
        <f t="shared" si="32"/>
        <v xml:space="preserve"> </v>
      </c>
      <c r="AQ26" s="69"/>
      <c r="AR26" s="43"/>
      <c r="AS26" s="54" t="str">
        <f t="shared" si="26"/>
        <v xml:space="preserve"> </v>
      </c>
      <c r="AT26" s="87">
        <f t="shared" si="34"/>
        <v>6.8999999999999997E-4</v>
      </c>
      <c r="AU26" s="101">
        <f t="shared" si="34"/>
        <v>6.8999999999999997E-4</v>
      </c>
      <c r="AV26" s="54">
        <f t="shared" si="24"/>
        <v>1</v>
      </c>
    </row>
    <row r="27" spans="1:49" s="18" customFormat="1" ht="15.6" x14ac:dyDescent="0.3">
      <c r="A27" s="67"/>
      <c r="B27" s="67">
        <v>14</v>
      </c>
      <c r="C27" s="68" t="s">
        <v>14</v>
      </c>
      <c r="D27" s="45">
        <f t="shared" si="21"/>
        <v>261.24639999999999</v>
      </c>
      <c r="E27" s="43">
        <f t="shared" si="36"/>
        <v>572.12909000000013</v>
      </c>
      <c r="F27" s="52" t="str">
        <f t="shared" si="12"/>
        <v>св.200</v>
      </c>
      <c r="G27" s="69">
        <v>87.718699999999998</v>
      </c>
      <c r="H27" s="43">
        <v>368.0505</v>
      </c>
      <c r="I27" s="52" t="str">
        <f t="shared" si="13"/>
        <v>св.200</v>
      </c>
      <c r="J27" s="102">
        <v>0</v>
      </c>
      <c r="K27" s="43">
        <v>24.630890000000001</v>
      </c>
      <c r="L27" s="52" t="str">
        <f t="shared" si="14"/>
        <v xml:space="preserve"> </v>
      </c>
      <c r="M27" s="69">
        <v>159.31715</v>
      </c>
      <c r="N27" s="43">
        <v>165.33615</v>
      </c>
      <c r="O27" s="52">
        <f t="shared" si="15"/>
        <v>1.0377799879046292</v>
      </c>
      <c r="P27" s="69"/>
      <c r="Q27" s="43"/>
      <c r="R27" s="52" t="str">
        <f t="shared" si="16"/>
        <v xml:space="preserve"> </v>
      </c>
      <c r="S27" s="69">
        <v>14.194799999999999</v>
      </c>
      <c r="T27" s="43">
        <v>14.095799999999999</v>
      </c>
      <c r="U27" s="52">
        <f>IF(T27=0," ",IF(T27/S27*100&gt;200,"св.200",T27/S27))</f>
        <v>0.9930256150139487</v>
      </c>
      <c r="V27" s="69"/>
      <c r="W27" s="43"/>
      <c r="X27" s="52" t="str">
        <f t="shared" si="17"/>
        <v xml:space="preserve"> </v>
      </c>
      <c r="Y27" s="42"/>
      <c r="Z27" s="43"/>
      <c r="AA27" s="52" t="str">
        <f t="shared" si="18"/>
        <v xml:space="preserve"> </v>
      </c>
      <c r="AB27" s="69"/>
      <c r="AC27" s="43"/>
      <c r="AD27" s="52" t="str">
        <f t="shared" si="19"/>
        <v xml:space="preserve"> </v>
      </c>
      <c r="AE27" s="69">
        <v>1.575E-2</v>
      </c>
      <c r="AF27" s="43">
        <v>1.575E-2</v>
      </c>
      <c r="AG27" s="54">
        <f t="shared" si="25"/>
        <v>1</v>
      </c>
      <c r="AH27" s="69"/>
      <c r="AI27" s="43"/>
      <c r="AJ27" s="54" t="str">
        <f t="shared" si="30"/>
        <v xml:space="preserve"> </v>
      </c>
      <c r="AK27" s="69"/>
      <c r="AL27" s="43"/>
      <c r="AM27" s="54" t="str">
        <f t="shared" si="20"/>
        <v xml:space="preserve"> </v>
      </c>
      <c r="AN27" s="69"/>
      <c r="AO27" s="43"/>
      <c r="AP27" s="54" t="str">
        <f t="shared" si="32"/>
        <v xml:space="preserve"> </v>
      </c>
      <c r="AQ27" s="69">
        <v>3.9700000000000004E-3</v>
      </c>
      <c r="AR27" s="43">
        <v>3.9700000000000004E-3</v>
      </c>
      <c r="AS27" s="54">
        <f t="shared" si="26"/>
        <v>1</v>
      </c>
      <c r="AT27" s="87">
        <f t="shared" si="34"/>
        <v>1.1779999999999999E-2</v>
      </c>
      <c r="AU27" s="101">
        <f t="shared" si="34"/>
        <v>1.1779999999999999E-2</v>
      </c>
      <c r="AV27" s="54">
        <f t="shared" si="24"/>
        <v>1</v>
      </c>
    </row>
    <row r="28" spans="1:49" s="18" customFormat="1" ht="15.6" x14ac:dyDescent="0.3">
      <c r="A28" s="67"/>
      <c r="B28" s="67">
        <v>15</v>
      </c>
      <c r="C28" s="68" t="s">
        <v>152</v>
      </c>
      <c r="D28" s="45">
        <f t="shared" si="21"/>
        <v>4820.1514299999999</v>
      </c>
      <c r="E28" s="43">
        <f t="shared" si="36"/>
        <v>4777.9207399999996</v>
      </c>
      <c r="F28" s="52">
        <f t="shared" si="12"/>
        <v>0.99123872131129287</v>
      </c>
      <c r="G28" s="69">
        <v>4456.0370800000001</v>
      </c>
      <c r="H28" s="43">
        <v>4278.4775999999993</v>
      </c>
      <c r="I28" s="52">
        <f t="shared" si="13"/>
        <v>0.9601530515091673</v>
      </c>
      <c r="J28" s="102">
        <v>0</v>
      </c>
      <c r="K28" s="43">
        <v>97.639929999999993</v>
      </c>
      <c r="L28" s="52" t="str">
        <f t="shared" si="14"/>
        <v xml:space="preserve"> </v>
      </c>
      <c r="M28" s="69">
        <v>337.40442999999999</v>
      </c>
      <c r="N28" s="43">
        <v>379.83620999999999</v>
      </c>
      <c r="O28" s="52">
        <f t="shared" si="15"/>
        <v>1.1257594039295808</v>
      </c>
      <c r="P28" s="69">
        <v>0.84</v>
      </c>
      <c r="Q28" s="43"/>
      <c r="R28" s="52">
        <f t="shared" si="16"/>
        <v>0</v>
      </c>
      <c r="S28" s="69">
        <v>25.869919999999997</v>
      </c>
      <c r="T28" s="43">
        <v>21.966999999999999</v>
      </c>
      <c r="U28" s="52">
        <f>IF(T28=0," ",IF(T28/S28*100&gt;200,"св.200",T28/S28))</f>
        <v>0.84913289256402813</v>
      </c>
      <c r="V28" s="69"/>
      <c r="W28" s="43"/>
      <c r="X28" s="52" t="str">
        <f t="shared" si="17"/>
        <v xml:space="preserve"> </v>
      </c>
      <c r="Y28" s="42"/>
      <c r="Z28" s="43"/>
      <c r="AA28" s="52" t="str">
        <f t="shared" si="18"/>
        <v xml:space="preserve"> </v>
      </c>
      <c r="AB28" s="69"/>
      <c r="AC28" s="43"/>
      <c r="AD28" s="52" t="str">
        <f t="shared" si="19"/>
        <v xml:space="preserve"> </v>
      </c>
      <c r="AE28" s="69"/>
      <c r="AF28" s="43"/>
      <c r="AG28" s="54" t="str">
        <f t="shared" si="25"/>
        <v xml:space="preserve"> </v>
      </c>
      <c r="AH28" s="69"/>
      <c r="AI28" s="43"/>
      <c r="AJ28" s="54" t="str">
        <f t="shared" si="30"/>
        <v xml:space="preserve"> </v>
      </c>
      <c r="AK28" s="69"/>
      <c r="AL28" s="43"/>
      <c r="AM28" s="54" t="str">
        <f t="shared" si="20"/>
        <v xml:space="preserve"> </v>
      </c>
      <c r="AN28" s="69"/>
      <c r="AO28" s="43"/>
      <c r="AP28" s="54" t="str">
        <f t="shared" si="32"/>
        <v xml:space="preserve"> </v>
      </c>
      <c r="AQ28" s="69"/>
      <c r="AR28" s="43"/>
      <c r="AS28" s="54" t="str">
        <f t="shared" si="26"/>
        <v xml:space="preserve"> </v>
      </c>
      <c r="AT28" s="87">
        <f t="shared" si="34"/>
        <v>0</v>
      </c>
      <c r="AU28" s="101">
        <f t="shared" si="34"/>
        <v>0</v>
      </c>
      <c r="AV28" s="54" t="str">
        <f t="shared" si="24"/>
        <v xml:space="preserve"> </v>
      </c>
    </row>
    <row r="29" spans="1:49" s="18" customFormat="1" ht="15.6" x14ac:dyDescent="0.3">
      <c r="A29" s="67"/>
      <c r="B29" s="67">
        <v>16</v>
      </c>
      <c r="C29" s="68" t="s">
        <v>15</v>
      </c>
      <c r="D29" s="45">
        <f t="shared" si="21"/>
        <v>309.60228999999998</v>
      </c>
      <c r="E29" s="43">
        <f t="shared" si="36"/>
        <v>152.70657</v>
      </c>
      <c r="F29" s="52">
        <f t="shared" si="12"/>
        <v>0.49323462691441983</v>
      </c>
      <c r="G29" s="69">
        <v>233.98378</v>
      </c>
      <c r="H29" s="43">
        <v>63.156849999999999</v>
      </c>
      <c r="I29" s="52">
        <f t="shared" si="13"/>
        <v>0.26991977820001029</v>
      </c>
      <c r="J29" s="102">
        <v>0</v>
      </c>
      <c r="K29" s="43">
        <v>27.61346</v>
      </c>
      <c r="L29" s="52" t="str">
        <f t="shared" si="14"/>
        <v xml:space="preserve"> </v>
      </c>
      <c r="M29" s="69">
        <v>34.753569999999996</v>
      </c>
      <c r="N29" s="43">
        <v>21.159020000000002</v>
      </c>
      <c r="O29" s="52">
        <f t="shared" si="15"/>
        <v>0.60883011443140955</v>
      </c>
      <c r="P29" s="69"/>
      <c r="Q29" s="43"/>
      <c r="R29" s="52" t="str">
        <f t="shared" ref="R29:R32" si="37">IF(Q29=0," ",IF(Q29/P29*100&gt;200,"св.200",Q29/P29))</f>
        <v xml:space="preserve"> </v>
      </c>
      <c r="S29" s="69">
        <v>20.867999999999999</v>
      </c>
      <c r="T29" s="43">
        <v>20.620999999999999</v>
      </c>
      <c r="U29" s="52">
        <f t="shared" ref="U29:U32" si="38">IF(T29=0," ",IF(T29/S29*100&gt;200,"св.200",T29/S29))</f>
        <v>0.9881636956105041</v>
      </c>
      <c r="V29" s="69"/>
      <c r="W29" s="43"/>
      <c r="X29" s="52" t="str">
        <f t="shared" si="17"/>
        <v xml:space="preserve"> </v>
      </c>
      <c r="Y29" s="42"/>
      <c r="Z29" s="43"/>
      <c r="AA29" s="52" t="str">
        <f t="shared" si="18"/>
        <v xml:space="preserve"> </v>
      </c>
      <c r="AB29" s="69"/>
      <c r="AC29" s="43"/>
      <c r="AD29" s="52" t="str">
        <f t="shared" si="19"/>
        <v xml:space="preserve"> </v>
      </c>
      <c r="AE29" s="69">
        <v>19.996939999999999</v>
      </c>
      <c r="AF29" s="43">
        <v>20.15624</v>
      </c>
      <c r="AG29" s="54">
        <f t="shared" si="25"/>
        <v>1.0079662188314813</v>
      </c>
      <c r="AH29" s="69"/>
      <c r="AI29" s="43"/>
      <c r="AJ29" s="54" t="str">
        <f>IF(AI29=0," ",IF(AI29/AH29*100&gt;200,"св.200",AI29/AH29))</f>
        <v xml:space="preserve"> </v>
      </c>
      <c r="AK29" s="69"/>
      <c r="AL29" s="43">
        <v>0.15930000000000002</v>
      </c>
      <c r="AM29" s="54" t="str">
        <f t="shared" si="20"/>
        <v xml:space="preserve"> </v>
      </c>
      <c r="AN29" s="69">
        <v>7.76</v>
      </c>
      <c r="AO29" s="43">
        <v>7.76</v>
      </c>
      <c r="AP29" s="54">
        <f t="shared" si="32"/>
        <v>1</v>
      </c>
      <c r="AQ29" s="69">
        <v>2.1115699999999999</v>
      </c>
      <c r="AR29" s="43">
        <v>2.1115699999999999</v>
      </c>
      <c r="AS29" s="54">
        <f t="shared" ref="AS29:AS33" si="39">IF(AR29=0," ",IF(AR29/AQ29*100&gt;200,"св.200",AR29/AQ29))</f>
        <v>1</v>
      </c>
      <c r="AT29" s="87">
        <f t="shared" si="34"/>
        <v>10.125369999999998</v>
      </c>
      <c r="AU29" s="101">
        <f t="shared" si="34"/>
        <v>10.125369999999998</v>
      </c>
      <c r="AV29" s="54">
        <f t="shared" si="24"/>
        <v>1</v>
      </c>
    </row>
    <row r="30" spans="1:49" s="18" customFormat="1" ht="15.6" x14ac:dyDescent="0.3">
      <c r="A30" s="67"/>
      <c r="B30" s="67">
        <v>17</v>
      </c>
      <c r="C30" s="68" t="s">
        <v>171</v>
      </c>
      <c r="D30" s="45">
        <f t="shared" si="21"/>
        <v>1124.68696</v>
      </c>
      <c r="E30" s="43">
        <f t="shared" si="36"/>
        <v>913.80016000000012</v>
      </c>
      <c r="F30" s="52">
        <f t="shared" si="12"/>
        <v>0.81249289135529779</v>
      </c>
      <c r="G30" s="69">
        <v>830.4</v>
      </c>
      <c r="H30" s="43">
        <v>642.91578000000004</v>
      </c>
      <c r="I30" s="52">
        <f t="shared" si="13"/>
        <v>0.77422420520231217</v>
      </c>
      <c r="J30" s="102">
        <v>0</v>
      </c>
      <c r="K30" s="43">
        <v>16.126110000000001</v>
      </c>
      <c r="L30" s="52" t="str">
        <f t="shared" si="14"/>
        <v xml:space="preserve"> </v>
      </c>
      <c r="M30" s="69">
        <v>195.41210999999998</v>
      </c>
      <c r="N30" s="43">
        <v>185.22592</v>
      </c>
      <c r="O30" s="52">
        <f t="shared" si="15"/>
        <v>0.94787329198789172</v>
      </c>
      <c r="P30" s="69">
        <v>29.096990000000002</v>
      </c>
      <c r="Q30" s="43">
        <v>3.2539899999999999</v>
      </c>
      <c r="R30" s="52">
        <f t="shared" si="37"/>
        <v>0.11183252975651432</v>
      </c>
      <c r="S30" s="69">
        <v>69.536880000000011</v>
      </c>
      <c r="T30" s="43">
        <v>66.278360000000006</v>
      </c>
      <c r="U30" s="52">
        <f t="shared" si="38"/>
        <v>0.95313968645127589</v>
      </c>
      <c r="V30" s="69"/>
      <c r="W30" s="43"/>
      <c r="X30" s="52" t="str">
        <f t="shared" si="17"/>
        <v xml:space="preserve"> </v>
      </c>
      <c r="Y30" s="42"/>
      <c r="Z30" s="43"/>
      <c r="AA30" s="52" t="str">
        <f t="shared" si="18"/>
        <v xml:space="preserve"> </v>
      </c>
      <c r="AB30" s="69"/>
      <c r="AC30" s="43"/>
      <c r="AD30" s="52" t="str">
        <f t="shared" si="19"/>
        <v xml:space="preserve"> </v>
      </c>
      <c r="AE30" s="69">
        <v>0.24098</v>
      </c>
      <c r="AF30" s="43"/>
      <c r="AG30" s="54">
        <f t="shared" si="25"/>
        <v>0</v>
      </c>
      <c r="AH30" s="69"/>
      <c r="AI30" s="43"/>
      <c r="AJ30" s="54" t="str">
        <f t="shared" si="30"/>
        <v xml:space="preserve"> </v>
      </c>
      <c r="AK30" s="69"/>
      <c r="AL30" s="43"/>
      <c r="AM30" s="54" t="str">
        <f t="shared" si="20"/>
        <v xml:space="preserve"> </v>
      </c>
      <c r="AN30" s="69"/>
      <c r="AO30" s="43"/>
      <c r="AP30" s="54" t="str">
        <f t="shared" si="32"/>
        <v xml:space="preserve"> </v>
      </c>
      <c r="AQ30" s="69"/>
      <c r="AR30" s="43"/>
      <c r="AS30" s="54" t="str">
        <f t="shared" si="39"/>
        <v xml:space="preserve"> </v>
      </c>
      <c r="AT30" s="87">
        <f t="shared" si="34"/>
        <v>0.24098</v>
      </c>
      <c r="AU30" s="101">
        <f t="shared" si="34"/>
        <v>0</v>
      </c>
      <c r="AV30" s="54">
        <f t="shared" si="24"/>
        <v>0</v>
      </c>
    </row>
    <row r="31" spans="1:49" s="18" customFormat="1" ht="15.6" x14ac:dyDescent="0.3">
      <c r="A31" s="67"/>
      <c r="B31" s="67">
        <v>18</v>
      </c>
      <c r="C31" s="68" t="s">
        <v>175</v>
      </c>
      <c r="D31" s="45">
        <f t="shared" si="21"/>
        <v>3241.1505400000001</v>
      </c>
      <c r="E31" s="43">
        <f t="shared" si="36"/>
        <v>3796.3526700000002</v>
      </c>
      <c r="F31" s="52">
        <f t="shared" si="12"/>
        <v>1.1712978533851131</v>
      </c>
      <c r="G31" s="69">
        <v>2219.8279600000001</v>
      </c>
      <c r="H31" s="43">
        <v>2190.7290600000001</v>
      </c>
      <c r="I31" s="52">
        <f t="shared" si="13"/>
        <v>0.98689137152772866</v>
      </c>
      <c r="J31" s="102">
        <v>0</v>
      </c>
      <c r="K31" s="43">
        <v>167.00418999999999</v>
      </c>
      <c r="L31" s="52" t="str">
        <f t="shared" si="14"/>
        <v xml:space="preserve"> </v>
      </c>
      <c r="M31" s="69">
        <v>885.09980000000007</v>
      </c>
      <c r="N31" s="43">
        <v>800.52242000000001</v>
      </c>
      <c r="O31" s="52">
        <f t="shared" si="15"/>
        <v>0.90444311477643535</v>
      </c>
      <c r="P31" s="69">
        <v>41.361599999999996</v>
      </c>
      <c r="Q31" s="43">
        <v>1.0415999999999999</v>
      </c>
      <c r="R31" s="52">
        <f t="shared" si="37"/>
        <v>2.5182778229082048E-2</v>
      </c>
      <c r="S31" s="69">
        <v>94.820669999999993</v>
      </c>
      <c r="T31" s="43">
        <v>111.95289</v>
      </c>
      <c r="U31" s="52">
        <f t="shared" si="38"/>
        <v>1.1806802251028179</v>
      </c>
      <c r="V31" s="69"/>
      <c r="W31" s="43"/>
      <c r="X31" s="52" t="str">
        <f t="shared" si="17"/>
        <v xml:space="preserve"> </v>
      </c>
      <c r="Y31" s="42"/>
      <c r="Z31" s="43"/>
      <c r="AA31" s="52" t="str">
        <f t="shared" si="18"/>
        <v xml:space="preserve"> </v>
      </c>
      <c r="AB31" s="69"/>
      <c r="AC31" s="43">
        <v>525.06200000000001</v>
      </c>
      <c r="AD31" s="52" t="str">
        <f t="shared" si="19"/>
        <v xml:space="preserve"> </v>
      </c>
      <c r="AE31" s="69">
        <v>4.0509999999999997E-2</v>
      </c>
      <c r="AF31" s="43">
        <v>4.0509999999999997E-2</v>
      </c>
      <c r="AG31" s="54">
        <f t="shared" si="25"/>
        <v>1</v>
      </c>
      <c r="AH31" s="69"/>
      <c r="AI31" s="43"/>
      <c r="AJ31" s="54" t="str">
        <f t="shared" si="30"/>
        <v xml:space="preserve"> </v>
      </c>
      <c r="AK31" s="69"/>
      <c r="AL31" s="43"/>
      <c r="AM31" s="54" t="str">
        <f t="shared" si="20"/>
        <v xml:space="preserve"> </v>
      </c>
      <c r="AN31" s="69">
        <v>1.575E-2</v>
      </c>
      <c r="AO31" s="43">
        <v>1.575E-2</v>
      </c>
      <c r="AP31" s="54">
        <f t="shared" si="32"/>
        <v>1</v>
      </c>
      <c r="AQ31" s="69"/>
      <c r="AR31" s="43"/>
      <c r="AS31" s="54" t="str">
        <f t="shared" si="39"/>
        <v xml:space="preserve"> </v>
      </c>
      <c r="AT31" s="87">
        <f>AE31-AH31-AK31-AN31-AQ31</f>
        <v>2.4759999999999997E-2</v>
      </c>
      <c r="AU31" s="101">
        <f>AF31-AI31-AL31-AO31-AR31</f>
        <v>2.4759999999999997E-2</v>
      </c>
      <c r="AV31" s="54">
        <f>IF(AT31=0," ",IF(AU31/AT31*100&gt;200,"св.200",AU31/AT31))</f>
        <v>1</v>
      </c>
      <c r="AW31" s="72"/>
    </row>
    <row r="32" spans="1:49" s="18" customFormat="1" ht="15.6" x14ac:dyDescent="0.3">
      <c r="A32" s="67"/>
      <c r="B32" s="67">
        <v>19</v>
      </c>
      <c r="C32" s="68" t="s">
        <v>16</v>
      </c>
      <c r="D32" s="45">
        <f t="shared" si="21"/>
        <v>2146.3812100000005</v>
      </c>
      <c r="E32" s="43">
        <f t="shared" si="36"/>
        <v>2426.6370400000001</v>
      </c>
      <c r="F32" s="52">
        <f t="shared" si="12"/>
        <v>1.1305713210189721</v>
      </c>
      <c r="G32" s="69">
        <v>1984.2808300000002</v>
      </c>
      <c r="H32" s="43">
        <v>2226.6687299999999</v>
      </c>
      <c r="I32" s="52">
        <f t="shared" si="13"/>
        <v>1.1221540299817339</v>
      </c>
      <c r="J32" s="102">
        <v>0</v>
      </c>
      <c r="K32" s="43">
        <v>46.500540000000001</v>
      </c>
      <c r="L32" s="52" t="str">
        <f t="shared" si="14"/>
        <v xml:space="preserve"> </v>
      </c>
      <c r="M32" s="69">
        <v>127.60322000000001</v>
      </c>
      <c r="N32" s="43">
        <v>103.60849</v>
      </c>
      <c r="O32" s="52">
        <f t="shared" si="15"/>
        <v>0.81195827189940817</v>
      </c>
      <c r="P32" s="69">
        <v>6.2068999999999992</v>
      </c>
      <c r="Q32" s="43">
        <v>19.304419999999997</v>
      </c>
      <c r="R32" s="52" t="str">
        <f t="shared" si="37"/>
        <v>св.200</v>
      </c>
      <c r="S32" s="69">
        <v>28.144259999999999</v>
      </c>
      <c r="T32" s="43">
        <v>30.408860000000001</v>
      </c>
      <c r="U32" s="52">
        <f t="shared" si="38"/>
        <v>1.0804640093575031</v>
      </c>
      <c r="V32" s="69"/>
      <c r="W32" s="43"/>
      <c r="X32" s="52" t="str">
        <f t="shared" si="17"/>
        <v xml:space="preserve"> </v>
      </c>
      <c r="Y32" s="42"/>
      <c r="Z32" s="43"/>
      <c r="AA32" s="52" t="str">
        <f t="shared" si="18"/>
        <v xml:space="preserve"> </v>
      </c>
      <c r="AB32" s="69"/>
      <c r="AC32" s="43"/>
      <c r="AD32" s="52" t="str">
        <f t="shared" si="19"/>
        <v xml:space="preserve"> </v>
      </c>
      <c r="AE32" s="69">
        <v>0.14599999999999999</v>
      </c>
      <c r="AF32" s="43">
        <v>0.14599999999999999</v>
      </c>
      <c r="AG32" s="54">
        <f t="shared" si="25"/>
        <v>1</v>
      </c>
      <c r="AH32" s="69"/>
      <c r="AI32" s="43"/>
      <c r="AJ32" s="54" t="str">
        <f t="shared" si="30"/>
        <v xml:space="preserve"> </v>
      </c>
      <c r="AK32" s="69"/>
      <c r="AL32" s="43"/>
      <c r="AM32" s="54" t="str">
        <f t="shared" si="20"/>
        <v xml:space="preserve"> </v>
      </c>
      <c r="AN32" s="69">
        <v>0.14599999999999999</v>
      </c>
      <c r="AO32" s="43">
        <v>0.14599999999999999</v>
      </c>
      <c r="AP32" s="54">
        <f t="shared" si="32"/>
        <v>1</v>
      </c>
      <c r="AQ32" s="69"/>
      <c r="AR32" s="43"/>
      <c r="AS32" s="54" t="str">
        <f t="shared" si="39"/>
        <v xml:space="preserve"> </v>
      </c>
      <c r="AT32" s="87">
        <f t="shared" si="34"/>
        <v>0</v>
      </c>
      <c r="AU32" s="101">
        <f t="shared" si="34"/>
        <v>0</v>
      </c>
      <c r="AV32" s="54" t="str">
        <f t="shared" si="24"/>
        <v xml:space="preserve"> </v>
      </c>
    </row>
    <row r="33" spans="1:101" s="18" customFormat="1" ht="15.6" x14ac:dyDescent="0.3">
      <c r="A33" s="67"/>
      <c r="B33" s="67">
        <v>20</v>
      </c>
      <c r="C33" s="68" t="s">
        <v>17</v>
      </c>
      <c r="D33" s="45">
        <f t="shared" si="21"/>
        <v>474.53070999999994</v>
      </c>
      <c r="E33" s="43">
        <f t="shared" si="36"/>
        <v>455.00208000000009</v>
      </c>
      <c r="F33" s="52">
        <f t="shared" si="12"/>
        <v>0.95884643588188456</v>
      </c>
      <c r="G33" s="69">
        <v>148.88282999999998</v>
      </c>
      <c r="H33" s="43">
        <v>89.334339999999997</v>
      </c>
      <c r="I33" s="52">
        <f t="shared" si="13"/>
        <v>0.60003117888073465</v>
      </c>
      <c r="J33" s="102">
        <v>0</v>
      </c>
      <c r="K33" s="43">
        <v>57.987699999999997</v>
      </c>
      <c r="L33" s="52" t="str">
        <f t="shared" si="14"/>
        <v xml:space="preserve"> </v>
      </c>
      <c r="M33" s="69">
        <v>301.06567999999999</v>
      </c>
      <c r="N33" s="43">
        <v>277.96914000000004</v>
      </c>
      <c r="O33" s="52">
        <f t="shared" si="15"/>
        <v>0.9232840488494074</v>
      </c>
      <c r="P33" s="69"/>
      <c r="Q33" s="43"/>
      <c r="R33" s="52" t="str">
        <f t="shared" si="16"/>
        <v xml:space="preserve"> </v>
      </c>
      <c r="S33" s="69">
        <v>24.3</v>
      </c>
      <c r="T33" s="43">
        <v>29.385999999999999</v>
      </c>
      <c r="U33" s="52">
        <f t="shared" ref="U33" si="40">IF(T33=0," ",IF(T33/S33*100&gt;200,"св.200",T33/S33))</f>
        <v>1.2093004115226336</v>
      </c>
      <c r="V33" s="69"/>
      <c r="W33" s="43"/>
      <c r="X33" s="52" t="str">
        <f t="shared" si="17"/>
        <v xml:space="preserve"> </v>
      </c>
      <c r="Y33" s="42"/>
      <c r="Z33" s="43"/>
      <c r="AA33" s="52" t="str">
        <f t="shared" si="18"/>
        <v xml:space="preserve"> </v>
      </c>
      <c r="AB33" s="90"/>
      <c r="AC33" s="43"/>
      <c r="AD33" s="52" t="str">
        <f t="shared" si="19"/>
        <v xml:space="preserve"> </v>
      </c>
      <c r="AE33" s="69">
        <v>0.28220000000000001</v>
      </c>
      <c r="AF33" s="43">
        <v>0.32489999999999997</v>
      </c>
      <c r="AG33" s="54">
        <f t="shared" si="25"/>
        <v>1.1513111268603826</v>
      </c>
      <c r="AH33" s="69"/>
      <c r="AI33" s="43"/>
      <c r="AJ33" s="54" t="str">
        <f t="shared" si="30"/>
        <v xml:space="preserve"> </v>
      </c>
      <c r="AK33" s="69"/>
      <c r="AL33" s="43">
        <v>4.2999999999999997E-2</v>
      </c>
      <c r="AM33" s="54" t="str">
        <f t="shared" si="20"/>
        <v xml:space="preserve"> </v>
      </c>
      <c r="AN33" s="69"/>
      <c r="AO33" s="43"/>
      <c r="AP33" s="54" t="str">
        <f t="shared" si="32"/>
        <v xml:space="preserve"> </v>
      </c>
      <c r="AQ33" s="69"/>
      <c r="AR33" s="43"/>
      <c r="AS33" s="54" t="str">
        <f t="shared" si="39"/>
        <v xml:space="preserve"> </v>
      </c>
      <c r="AT33" s="87">
        <f t="shared" si="34"/>
        <v>0.28220000000000001</v>
      </c>
      <c r="AU33" s="101">
        <f t="shared" si="34"/>
        <v>0.28189999999999998</v>
      </c>
      <c r="AV33" s="54">
        <f t="shared" si="24"/>
        <v>0.99893692416725721</v>
      </c>
    </row>
    <row r="34" spans="1:101" s="18" customFormat="1" ht="15.6" x14ac:dyDescent="0.3">
      <c r="A34" s="67"/>
      <c r="B34" s="67">
        <v>21</v>
      </c>
      <c r="C34" s="68" t="s">
        <v>18</v>
      </c>
      <c r="D34" s="45">
        <f t="shared" si="21"/>
        <v>583.41014000000007</v>
      </c>
      <c r="E34" s="43">
        <f t="shared" si="36"/>
        <v>662.50743</v>
      </c>
      <c r="F34" s="52">
        <f t="shared" si="12"/>
        <v>1.1355775029895776</v>
      </c>
      <c r="G34" s="69">
        <v>233.92579000000001</v>
      </c>
      <c r="H34" s="43">
        <v>268.59906999999998</v>
      </c>
      <c r="I34" s="52">
        <f t="shared" si="13"/>
        <v>1.1482234173495791</v>
      </c>
      <c r="J34" s="102">
        <v>0</v>
      </c>
      <c r="K34" s="43">
        <v>31.258040000000001</v>
      </c>
      <c r="L34" s="52" t="str">
        <f t="shared" si="14"/>
        <v xml:space="preserve"> </v>
      </c>
      <c r="M34" s="69">
        <v>338.19870000000003</v>
      </c>
      <c r="N34" s="43">
        <v>351.36466999999999</v>
      </c>
      <c r="O34" s="52">
        <f t="shared" si="15"/>
        <v>1.0389296883755021</v>
      </c>
      <c r="P34" s="69"/>
      <c r="Q34" s="43"/>
      <c r="R34" s="52" t="str">
        <f t="shared" si="16"/>
        <v xml:space="preserve"> </v>
      </c>
      <c r="S34" s="69">
        <v>11.268000000000001</v>
      </c>
      <c r="T34" s="43">
        <v>11.268000000000001</v>
      </c>
      <c r="U34" s="52">
        <f t="shared" si="27"/>
        <v>1</v>
      </c>
      <c r="V34" s="69"/>
      <c r="W34" s="43"/>
      <c r="X34" s="52" t="str">
        <f t="shared" si="17"/>
        <v xml:space="preserve"> </v>
      </c>
      <c r="Y34" s="42"/>
      <c r="Z34" s="43"/>
      <c r="AA34" s="52" t="str">
        <f t="shared" si="18"/>
        <v xml:space="preserve"> </v>
      </c>
      <c r="AB34" s="69"/>
      <c r="AC34" s="43"/>
      <c r="AD34" s="52" t="str">
        <f t="shared" si="19"/>
        <v xml:space="preserve"> </v>
      </c>
      <c r="AE34" s="69">
        <v>1.7649999999999999E-2</v>
      </c>
      <c r="AF34" s="43">
        <v>1.7649999999999999E-2</v>
      </c>
      <c r="AG34" s="54">
        <f t="shared" si="25"/>
        <v>1</v>
      </c>
      <c r="AH34" s="69"/>
      <c r="AI34" s="43"/>
      <c r="AJ34" s="54" t="str">
        <f t="shared" si="30"/>
        <v xml:space="preserve"> </v>
      </c>
      <c r="AK34" s="69"/>
      <c r="AL34" s="43"/>
      <c r="AM34" s="54" t="str">
        <f t="shared" si="20"/>
        <v xml:space="preserve"> </v>
      </c>
      <c r="AN34" s="69"/>
      <c r="AO34" s="43"/>
      <c r="AP34" s="54" t="str">
        <f t="shared" si="32"/>
        <v xml:space="preserve"> </v>
      </c>
      <c r="AQ34" s="69">
        <v>1.7649999999999999E-2</v>
      </c>
      <c r="AR34" s="43">
        <v>1.7649999999999999E-2</v>
      </c>
      <c r="AS34" s="54">
        <f t="shared" si="26"/>
        <v>1</v>
      </c>
      <c r="AT34" s="87">
        <f t="shared" si="34"/>
        <v>0</v>
      </c>
      <c r="AU34" s="101">
        <f t="shared" si="34"/>
        <v>0</v>
      </c>
      <c r="AV34" s="54" t="str">
        <f t="shared" si="24"/>
        <v xml:space="preserve"> </v>
      </c>
    </row>
    <row r="35" spans="1:101" s="20" customFormat="1" ht="28.5" customHeight="1" x14ac:dyDescent="0.25">
      <c r="A35" s="70"/>
      <c r="B35" s="70"/>
      <c r="C35" s="71" t="s">
        <v>34</v>
      </c>
      <c r="D35" s="82">
        <f>D6+D13</f>
        <v>247438.22764000003</v>
      </c>
      <c r="E35" s="57">
        <f t="shared" ref="E35" si="41">(H35+N35+Q35+T35+W35+Z35+AC35+AF35)</f>
        <v>222218.78198</v>
      </c>
      <c r="F35" s="58">
        <f t="shared" si="12"/>
        <v>0.89807781157933275</v>
      </c>
      <c r="G35" s="85">
        <f>G6+G13</f>
        <v>33107.786940000005</v>
      </c>
      <c r="H35" s="57">
        <f>H6+H13</f>
        <v>36575.65223</v>
      </c>
      <c r="I35" s="58">
        <f t="shared" si="13"/>
        <v>1.1047447023953814</v>
      </c>
      <c r="J35" s="85">
        <f t="shared" ref="J35" si="42">J6+J13</f>
        <v>0</v>
      </c>
      <c r="K35" s="57">
        <f>K6+K13</f>
        <v>5522.6248599999999</v>
      </c>
      <c r="L35" s="58" t="str">
        <f t="shared" si="14"/>
        <v xml:space="preserve"> </v>
      </c>
      <c r="M35" s="85">
        <f t="shared" ref="M35" si="43">M6+M13</f>
        <v>23031.491090000003</v>
      </c>
      <c r="N35" s="57">
        <f>N6+N13</f>
        <v>21824.625379999998</v>
      </c>
      <c r="O35" s="58">
        <f t="shared" si="15"/>
        <v>0.94759932367018951</v>
      </c>
      <c r="P35" s="85">
        <f t="shared" ref="P35" si="44">P6+P13</f>
        <v>210.87777</v>
      </c>
      <c r="Q35" s="57">
        <f>Q6+Q13</f>
        <v>339.54678999999999</v>
      </c>
      <c r="R35" s="58">
        <f t="shared" si="16"/>
        <v>1.6101592405875687</v>
      </c>
      <c r="S35" s="85">
        <f t="shared" ref="S35" si="45">S6+S13</f>
        <v>3867.2439100000001</v>
      </c>
      <c r="T35" s="57">
        <f>T6+T13</f>
        <v>4278.2581200000004</v>
      </c>
      <c r="U35" s="58">
        <f t="shared" si="27"/>
        <v>1.1062809120824242</v>
      </c>
      <c r="V35" s="85">
        <f t="shared" ref="V35" si="46">V6+V13</f>
        <v>80928.263330000002</v>
      </c>
      <c r="W35" s="57">
        <f>W6+W13</f>
        <v>63858.096539999999</v>
      </c>
      <c r="X35" s="58">
        <f t="shared" si="17"/>
        <v>0.78907039286888891</v>
      </c>
      <c r="Y35" s="85">
        <f t="shared" ref="Y35" si="47">Y6+Y13</f>
        <v>106008.97041000002</v>
      </c>
      <c r="Z35" s="57">
        <f>Z6+Z13</f>
        <v>94696.876400000008</v>
      </c>
      <c r="AA35" s="58">
        <f t="shared" si="18"/>
        <v>0.89329116237758566</v>
      </c>
      <c r="AB35" s="85">
        <f t="shared" ref="AB35" si="48">AB6+AB13</f>
        <v>243.49215999999998</v>
      </c>
      <c r="AC35" s="57">
        <f>AC6+AC13</f>
        <v>569.40016000000003</v>
      </c>
      <c r="AD35" s="58" t="str">
        <f t="shared" si="19"/>
        <v>св.200</v>
      </c>
      <c r="AE35" s="85">
        <f t="shared" ref="AE35" si="49">AE13+AE6</f>
        <v>40.102029999999999</v>
      </c>
      <c r="AF35" s="57">
        <f>AF6+AF13</f>
        <v>76.326359999999994</v>
      </c>
      <c r="AG35" s="58">
        <f t="shared" si="25"/>
        <v>1.9033041469471743</v>
      </c>
      <c r="AH35" s="85">
        <f t="shared" ref="AH35" si="50">AH13+AH6</f>
        <v>8.5873200000000001</v>
      </c>
      <c r="AI35" s="57">
        <f>AI6+AI13</f>
        <v>8.5873200000000001</v>
      </c>
      <c r="AJ35" s="58">
        <f t="shared" si="30"/>
        <v>1</v>
      </c>
      <c r="AK35" s="85">
        <f t="shared" ref="AK35" si="51">AK13+AK6</f>
        <v>2.8306100000000001</v>
      </c>
      <c r="AL35" s="57">
        <f>AL6+AL13</f>
        <v>39.512830000000001</v>
      </c>
      <c r="AM35" s="58" t="str">
        <f t="shared" si="20"/>
        <v>св.200</v>
      </c>
      <c r="AN35" s="85">
        <f t="shared" ref="AN35" si="52">AN13+AN6</f>
        <v>0.70001999999999998</v>
      </c>
      <c r="AO35" s="57">
        <f>AO6+AO13</f>
        <v>9.718020000000001</v>
      </c>
      <c r="AP35" s="58" t="str">
        <f t="shared" si="32"/>
        <v>св.200</v>
      </c>
      <c r="AQ35" s="85">
        <f t="shared" ref="AQ35" si="53">AQ13+AQ6</f>
        <v>4.0406300000000002</v>
      </c>
      <c r="AR35" s="57">
        <f>AR6+AR13</f>
        <v>4.0233100000000004</v>
      </c>
      <c r="AS35" s="58">
        <f t="shared" si="26"/>
        <v>0.9957135397202912</v>
      </c>
      <c r="AT35" s="85">
        <f t="shared" ref="AT35" si="54">AT13+AT6</f>
        <v>23.943450000000002</v>
      </c>
      <c r="AU35" s="57">
        <f>AU6+AU13</f>
        <v>14.484879999999986</v>
      </c>
      <c r="AV35" s="55">
        <f t="shared" si="35"/>
        <v>0.60496210863513755</v>
      </c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</row>
    <row r="36" spans="1:101" s="18" customFormat="1" x14ac:dyDescent="0.3">
      <c r="C36" s="21"/>
      <c r="D36" s="29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I36" s="21"/>
      <c r="AL36" s="21"/>
      <c r="AO36" s="21"/>
      <c r="AR36" s="21"/>
    </row>
    <row r="37" spans="1:101" ht="9.75" customHeight="1" x14ac:dyDescent="0.3">
      <c r="C37" s="31"/>
      <c r="D37" s="29"/>
      <c r="E37" s="30"/>
      <c r="F37" s="32"/>
      <c r="AP37" s="24"/>
    </row>
    <row r="38" spans="1:101" s="18" customFormat="1" ht="34.5" customHeight="1" x14ac:dyDescent="0.3">
      <c r="C38" s="56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42" spans="1:101" x14ac:dyDescent="0.3">
      <c r="I42" s="62"/>
      <c r="L42" s="62"/>
    </row>
    <row r="44" spans="1:101" x14ac:dyDescent="0.3">
      <c r="I44" s="62"/>
      <c r="L44" s="62"/>
    </row>
  </sheetData>
  <mergeCells count="35">
    <mergeCell ref="D38:T38"/>
    <mergeCell ref="AG3:AG4"/>
    <mergeCell ref="AA2:AA4"/>
    <mergeCell ref="Y2:Z3"/>
    <mergeCell ref="AD2:AD4"/>
    <mergeCell ref="AB2:AC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78" zoomScaleNormal="78" workbookViewId="0">
      <pane xSplit="3" ySplit="4" topLeftCell="D125" activePane="bottomRight" state="frozen"/>
      <selection activeCell="C1" sqref="C1"/>
      <selection pane="topRight" activeCell="D1" sqref="D1"/>
      <selection pane="bottomLeft" activeCell="C5" sqref="C5"/>
      <selection pane="bottomRight" activeCell="G8" sqref="G8"/>
    </sheetView>
  </sheetViews>
  <sheetFormatPr defaultRowHeight="15.6" outlineLevelRow="1" outlineLevelCol="1" x14ac:dyDescent="0.3"/>
  <cols>
    <col min="1" max="1" width="7.88671875" hidden="1" customWidth="1"/>
    <col min="2" max="2" width="10" hidden="1" customWidth="1"/>
    <col min="3" max="3" width="31.44140625" customWidth="1"/>
    <col min="4" max="4" width="14.6640625" style="18" customWidth="1"/>
    <col min="5" max="5" width="14.6640625" customWidth="1"/>
    <col min="6" max="6" width="12.6640625" customWidth="1" outlineLevel="1"/>
    <col min="7" max="7" width="14.6640625" style="93" customWidth="1"/>
    <col min="8" max="8" width="14.6640625" style="47" customWidth="1"/>
    <col min="9" max="9" width="12.6640625" style="22" customWidth="1" outlineLevel="1"/>
    <col min="10" max="10" width="14.6640625" style="93" customWidth="1"/>
    <col min="11" max="11" width="14.6640625" style="47" customWidth="1"/>
    <col min="12" max="12" width="12.6640625" style="22" customWidth="1" outlineLevel="1"/>
    <col min="13" max="13" width="14.6640625" style="93" customWidth="1"/>
    <col min="14" max="14" width="14.6640625" style="47" customWidth="1"/>
    <col min="15" max="15" width="12.6640625" style="22" customWidth="1" outlineLevel="1"/>
    <col min="16" max="16" width="14" style="93" customWidth="1"/>
    <col min="17" max="17" width="14.6640625" style="47" customWidth="1"/>
    <col min="18" max="18" width="12.6640625" style="22" customWidth="1" outlineLevel="1"/>
  </cols>
  <sheetData>
    <row r="1" spans="1:22" ht="26.25" customHeight="1" x14ac:dyDescent="0.3">
      <c r="B1" s="49"/>
      <c r="C1" s="114" t="s">
        <v>194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49"/>
    </row>
    <row r="2" spans="1:22" ht="35.25" customHeight="1" x14ac:dyDescent="0.3">
      <c r="A2" s="115"/>
      <c r="B2" s="117"/>
      <c r="C2" s="106" t="s">
        <v>25</v>
      </c>
      <c r="D2" s="107" t="s">
        <v>134</v>
      </c>
      <c r="E2" s="107"/>
      <c r="F2" s="106" t="s">
        <v>133</v>
      </c>
      <c r="G2" s="111" t="s">
        <v>185</v>
      </c>
      <c r="H2" s="111"/>
      <c r="I2" s="106" t="s">
        <v>133</v>
      </c>
      <c r="J2" s="111" t="s">
        <v>173</v>
      </c>
      <c r="K2" s="111"/>
      <c r="L2" s="106" t="s">
        <v>133</v>
      </c>
      <c r="M2" s="111" t="s">
        <v>20</v>
      </c>
      <c r="N2" s="111"/>
      <c r="O2" s="106" t="s">
        <v>133</v>
      </c>
      <c r="P2" s="111" t="s">
        <v>21</v>
      </c>
      <c r="Q2" s="111"/>
      <c r="R2" s="106" t="s">
        <v>133</v>
      </c>
      <c r="S2" s="1"/>
      <c r="T2" s="1"/>
      <c r="U2" s="1"/>
      <c r="V2" s="1"/>
    </row>
    <row r="3" spans="1:22" ht="22.5" customHeight="1" x14ac:dyDescent="0.3">
      <c r="A3" s="116"/>
      <c r="B3" s="116"/>
      <c r="C3" s="106"/>
      <c r="D3" s="80" t="s">
        <v>187</v>
      </c>
      <c r="E3" s="64" t="s">
        <v>193</v>
      </c>
      <c r="F3" s="106"/>
      <c r="G3" s="80" t="s">
        <v>187</v>
      </c>
      <c r="H3" s="64" t="s">
        <v>193</v>
      </c>
      <c r="I3" s="106"/>
      <c r="J3" s="80" t="s">
        <v>187</v>
      </c>
      <c r="K3" s="64" t="s">
        <v>193</v>
      </c>
      <c r="L3" s="106"/>
      <c r="M3" s="80" t="s">
        <v>187</v>
      </c>
      <c r="N3" s="64" t="s">
        <v>193</v>
      </c>
      <c r="O3" s="106"/>
      <c r="P3" s="80" t="s">
        <v>187</v>
      </c>
      <c r="Q3" s="64" t="s">
        <v>193</v>
      </c>
      <c r="R3" s="106"/>
      <c r="S3" s="1"/>
      <c r="T3" s="1"/>
      <c r="U3" s="1"/>
      <c r="V3" s="1"/>
    </row>
    <row r="4" spans="1:22" s="99" customFormat="1" ht="13.8" x14ac:dyDescent="0.3">
      <c r="A4" s="95" t="s">
        <v>31</v>
      </c>
      <c r="B4" s="95" t="s">
        <v>32</v>
      </c>
      <c r="C4" s="96" t="s">
        <v>33</v>
      </c>
      <c r="D4" s="97">
        <v>1</v>
      </c>
      <c r="E4" s="96">
        <v>2</v>
      </c>
      <c r="F4" s="96">
        <v>3</v>
      </c>
      <c r="G4" s="97">
        <v>4</v>
      </c>
      <c r="H4" s="96">
        <v>5</v>
      </c>
      <c r="I4" s="96">
        <v>6</v>
      </c>
      <c r="J4" s="97">
        <f>I4+1</f>
        <v>7</v>
      </c>
      <c r="K4" s="96">
        <v>5</v>
      </c>
      <c r="L4" s="97">
        <f t="shared" ref="L4:R4" si="0">K4+1</f>
        <v>6</v>
      </c>
      <c r="M4" s="97">
        <f t="shared" si="0"/>
        <v>7</v>
      </c>
      <c r="N4" s="96">
        <v>5</v>
      </c>
      <c r="O4" s="97">
        <f t="shared" si="0"/>
        <v>6</v>
      </c>
      <c r="P4" s="97">
        <f t="shared" si="0"/>
        <v>7</v>
      </c>
      <c r="Q4" s="96">
        <v>5</v>
      </c>
      <c r="R4" s="97">
        <f t="shared" si="0"/>
        <v>6</v>
      </c>
      <c r="S4" s="98">
        <v>1000</v>
      </c>
      <c r="T4" s="98"/>
      <c r="U4" s="98"/>
      <c r="V4" s="98"/>
    </row>
    <row r="5" spans="1:22" ht="27" customHeight="1" x14ac:dyDescent="0.3">
      <c r="A5" s="11">
        <v>1</v>
      </c>
      <c r="B5" s="15"/>
      <c r="C5" s="66" t="s">
        <v>132</v>
      </c>
      <c r="D5" s="81">
        <f>SUM(D6:D9)</f>
        <v>588.91318000000001</v>
      </c>
      <c r="E5" s="41">
        <f>SUM(E6:E9)</f>
        <v>644.27188999999998</v>
      </c>
      <c r="F5" s="50">
        <f t="shared" ref="F5:F36" si="1">IF(D5=0," ",IF(E5/D5*100&gt;200,"св.200",E5/D5))</f>
        <v>1.0940014791314401</v>
      </c>
      <c r="G5" s="81">
        <f>SUM(G6:G9)</f>
        <v>40.526410000000006</v>
      </c>
      <c r="H5" s="41">
        <f>SUM(H6:H9)</f>
        <v>173.08098000000001</v>
      </c>
      <c r="I5" s="50" t="str">
        <f t="shared" ref="I5:I47" si="2">IF(G5=0," ",IF(H5/G5*100&gt;200,"св.200",H5/G5))</f>
        <v>св.200</v>
      </c>
      <c r="J5" s="81">
        <f>SUM(J6:J9)</f>
        <v>18.600000000000001</v>
      </c>
      <c r="K5" s="41">
        <f>SUM(K6:K9)</f>
        <v>18.600000000000001</v>
      </c>
      <c r="L5" s="50">
        <f t="shared" ref="L5:L35" si="3">IF(J5=0," ",IF(K5/J5*100&gt;200,"св.200",K5/J5))</f>
        <v>1</v>
      </c>
      <c r="M5" s="81">
        <f>SUM(M6:M9)</f>
        <v>169.90771000000001</v>
      </c>
      <c r="N5" s="41">
        <f>SUM(N6:N9)</f>
        <v>125.29241999999998</v>
      </c>
      <c r="O5" s="50">
        <f t="shared" ref="O5:O36" si="4">IF(M5=0," ",IF(N5/M5*100&gt;200,"св.200",N5/M5))</f>
        <v>0.73741456464806676</v>
      </c>
      <c r="P5" s="81">
        <f>SUM(P6:P9)</f>
        <v>359.87905999999998</v>
      </c>
      <c r="Q5" s="41">
        <f>SUM(Q6:Q9)</f>
        <v>327.29849000000002</v>
      </c>
      <c r="R5" s="50">
        <f t="shared" ref="R5:R36" si="5">IF(P5=0," ",IF(Q5/P5*100&gt;200,"св.200",Q5/P5))</f>
        <v>0.90946800294521168</v>
      </c>
      <c r="S5" s="1"/>
      <c r="T5" s="1"/>
      <c r="U5" s="1"/>
      <c r="V5" s="1"/>
    </row>
    <row r="6" spans="1:22" s="8" customFormat="1" ht="15" customHeight="1" outlineLevel="1" x14ac:dyDescent="0.3">
      <c r="A6" s="10"/>
      <c r="B6" s="10">
        <v>1</v>
      </c>
      <c r="C6" s="9" t="s">
        <v>180</v>
      </c>
      <c r="D6" s="42">
        <f t="shared" ref="D6:D16" si="6">G6+J6+M6+P6</f>
        <v>314.39357000000001</v>
      </c>
      <c r="E6" s="43">
        <f t="shared" ref="E6:E9" si="7">(H6+K6+N6+Q6)</f>
        <v>405.17435</v>
      </c>
      <c r="F6" s="73">
        <f t="shared" si="1"/>
        <v>1.2887488443227384</v>
      </c>
      <c r="G6" s="45">
        <v>39.08522</v>
      </c>
      <c r="H6" s="43">
        <v>172.45189000000002</v>
      </c>
      <c r="I6" s="73" t="str">
        <f t="shared" si="2"/>
        <v>св.200</v>
      </c>
      <c r="J6" s="45">
        <v>18.600000000000001</v>
      </c>
      <c r="K6" s="43">
        <v>18.600000000000001</v>
      </c>
      <c r="L6" s="73">
        <f t="shared" si="3"/>
        <v>1</v>
      </c>
      <c r="M6" s="45">
        <v>104.04897</v>
      </c>
      <c r="N6" s="43">
        <v>80.399779999999993</v>
      </c>
      <c r="O6" s="73">
        <f>IF(M6=0," ",IF(N6/M6*100&gt;200,"св.200",N6/M6))</f>
        <v>0.77271096484664858</v>
      </c>
      <c r="P6" s="45">
        <v>152.65938</v>
      </c>
      <c r="Q6" s="43">
        <v>133.72268</v>
      </c>
      <c r="R6" s="73">
        <f t="shared" si="5"/>
        <v>0.87595455975256808</v>
      </c>
      <c r="S6" s="1"/>
      <c r="T6" s="1"/>
      <c r="U6" s="1"/>
      <c r="V6" s="1"/>
    </row>
    <row r="7" spans="1:22" s="8" customFormat="1" ht="15" customHeight="1" outlineLevel="1" x14ac:dyDescent="0.3">
      <c r="A7" s="10"/>
      <c r="B7" s="10">
        <v>2</v>
      </c>
      <c r="C7" s="9" t="s">
        <v>131</v>
      </c>
      <c r="D7" s="42">
        <f t="shared" si="6"/>
        <v>54.338710000000006</v>
      </c>
      <c r="E7" s="43">
        <f t="shared" si="7"/>
        <v>40.333259999999996</v>
      </c>
      <c r="F7" s="73">
        <f t="shared" si="1"/>
        <v>0.74225648713412573</v>
      </c>
      <c r="G7" s="45">
        <v>0.89345000000000008</v>
      </c>
      <c r="H7" s="43">
        <v>0</v>
      </c>
      <c r="I7" s="73">
        <f t="shared" si="2"/>
        <v>0</v>
      </c>
      <c r="J7" s="45"/>
      <c r="K7" s="43"/>
      <c r="L7" s="73" t="str">
        <f t="shared" si="3"/>
        <v xml:space="preserve"> </v>
      </c>
      <c r="M7" s="45">
        <v>21.035070000000001</v>
      </c>
      <c r="N7" s="43">
        <v>9.1580700000000004</v>
      </c>
      <c r="O7" s="73">
        <f>IF(M7=0," ",IF(N7/M7*100&gt;200,"св.200",N7/M7))</f>
        <v>0.43537150102186489</v>
      </c>
      <c r="P7" s="45">
        <v>32.41019</v>
      </c>
      <c r="Q7" s="43">
        <v>31.175189999999997</v>
      </c>
      <c r="R7" s="73">
        <f t="shared" si="5"/>
        <v>0.9618947004013243</v>
      </c>
      <c r="S7" s="1"/>
      <c r="T7" s="1"/>
      <c r="U7" s="1"/>
      <c r="V7" s="1"/>
    </row>
    <row r="8" spans="1:22" s="8" customFormat="1" ht="15" customHeight="1" outlineLevel="1" x14ac:dyDescent="0.3">
      <c r="A8" s="10"/>
      <c r="B8" s="10">
        <v>3</v>
      </c>
      <c r="C8" s="9" t="s">
        <v>130</v>
      </c>
      <c r="D8" s="42">
        <f t="shared" si="6"/>
        <v>150.99119999999999</v>
      </c>
      <c r="E8" s="43">
        <f t="shared" si="7"/>
        <v>131.43468000000001</v>
      </c>
      <c r="F8" s="73">
        <f t="shared" si="1"/>
        <v>0.87047907427717652</v>
      </c>
      <c r="G8" s="45">
        <v>0.24889</v>
      </c>
      <c r="H8" s="43">
        <v>0.29885</v>
      </c>
      <c r="I8" s="73">
        <f t="shared" si="2"/>
        <v>1.2007312467355056</v>
      </c>
      <c r="J8" s="45"/>
      <c r="K8" s="43"/>
      <c r="L8" s="73" t="str">
        <f t="shared" si="3"/>
        <v xml:space="preserve"> </v>
      </c>
      <c r="M8" s="45">
        <v>39.302050000000001</v>
      </c>
      <c r="N8" s="43">
        <v>30.40476</v>
      </c>
      <c r="O8" s="73">
        <f>IF(M8=0," ",IF(N8/M8*100&gt;200,"св.200",N8/M8))</f>
        <v>0.77361766116525721</v>
      </c>
      <c r="P8" s="45">
        <v>111.44025999999999</v>
      </c>
      <c r="Q8" s="43">
        <v>100.73107</v>
      </c>
      <c r="R8" s="73">
        <f t="shared" si="5"/>
        <v>0.90390196505284537</v>
      </c>
      <c r="S8" s="1"/>
      <c r="T8" s="1"/>
      <c r="U8" s="1"/>
      <c r="V8" s="1"/>
    </row>
    <row r="9" spans="1:22" s="8" customFormat="1" ht="15" customHeight="1" outlineLevel="1" x14ac:dyDescent="0.3">
      <c r="A9" s="10"/>
      <c r="B9" s="10">
        <v>4</v>
      </c>
      <c r="C9" s="9" t="s">
        <v>129</v>
      </c>
      <c r="D9" s="42">
        <f t="shared" si="6"/>
        <v>69.189700000000002</v>
      </c>
      <c r="E9" s="43">
        <f t="shared" si="7"/>
        <v>67.329599999999999</v>
      </c>
      <c r="F9" s="73">
        <f t="shared" si="1"/>
        <v>0.9731159406674692</v>
      </c>
      <c r="G9" s="45">
        <v>0.29885</v>
      </c>
      <c r="H9" s="43">
        <v>0.33024000000000003</v>
      </c>
      <c r="I9" s="73">
        <f t="shared" si="2"/>
        <v>1.1050359712230218</v>
      </c>
      <c r="J9" s="45"/>
      <c r="K9" s="43"/>
      <c r="L9" s="73" t="str">
        <f t="shared" si="3"/>
        <v xml:space="preserve"> </v>
      </c>
      <c r="M9" s="45">
        <v>5.5216199999999995</v>
      </c>
      <c r="N9" s="43">
        <v>5.3298100000000002</v>
      </c>
      <c r="O9" s="73">
        <f>IF(M9=0," ",IF(N9/M9*100&gt;200,"св.200",N9/M9))</f>
        <v>0.96526200644013904</v>
      </c>
      <c r="P9" s="45">
        <v>63.369230000000002</v>
      </c>
      <c r="Q9" s="43">
        <v>61.669550000000001</v>
      </c>
      <c r="R9" s="73">
        <f t="shared" si="5"/>
        <v>0.97317814971082972</v>
      </c>
      <c r="S9" s="1"/>
      <c r="T9" s="1"/>
      <c r="U9" s="1"/>
      <c r="V9" s="1"/>
    </row>
    <row r="10" spans="1:22" ht="30" customHeight="1" x14ac:dyDescent="0.3">
      <c r="A10" s="11">
        <v>2</v>
      </c>
      <c r="B10" s="15"/>
      <c r="C10" s="66" t="s">
        <v>128</v>
      </c>
      <c r="D10" s="81">
        <f>SUM(D11:D16)</f>
        <v>3508.2571200000002</v>
      </c>
      <c r="E10" s="41">
        <f>SUM(E11:E16)</f>
        <v>3404.6448500000001</v>
      </c>
      <c r="F10" s="50">
        <f t="shared" si="1"/>
        <v>0.97046616982280931</v>
      </c>
      <c r="G10" s="81">
        <f>SUM(G11:G16)</f>
        <v>1222.5536500000001</v>
      </c>
      <c r="H10" s="41">
        <f>SUM(H11:H16)</f>
        <v>1306.2863</v>
      </c>
      <c r="I10" s="50">
        <f t="shared" si="2"/>
        <v>1.0684899595203858</v>
      </c>
      <c r="J10" s="81">
        <f>SUM(J11:J16)</f>
        <v>0</v>
      </c>
      <c r="K10" s="41">
        <f>SUM(K11:K16)</f>
        <v>0</v>
      </c>
      <c r="L10" s="50" t="str">
        <f t="shared" si="3"/>
        <v xml:space="preserve"> </v>
      </c>
      <c r="M10" s="81">
        <f>SUM(M11:M16)</f>
        <v>449.40094999999997</v>
      </c>
      <c r="N10" s="41">
        <f>SUM(N11:N16)</f>
        <v>395.33920999999998</v>
      </c>
      <c r="O10" s="50">
        <f t="shared" si="4"/>
        <v>0.87970265750439558</v>
      </c>
      <c r="P10" s="81">
        <f>SUM(P11:P16)</f>
        <v>1836.3025199999997</v>
      </c>
      <c r="Q10" s="41">
        <f>SUM(Q11:Q16)</f>
        <v>1703.0193400000001</v>
      </c>
      <c r="R10" s="50">
        <f t="shared" si="5"/>
        <v>0.92741763486770157</v>
      </c>
      <c r="S10" s="1"/>
      <c r="T10" s="1"/>
      <c r="U10" s="1"/>
      <c r="V10" s="1"/>
    </row>
    <row r="11" spans="1:22" s="8" customFormat="1" ht="15.75" customHeight="1" outlineLevel="1" x14ac:dyDescent="0.3">
      <c r="A11" s="10"/>
      <c r="B11" s="10">
        <v>1</v>
      </c>
      <c r="C11" s="9" t="s">
        <v>127</v>
      </c>
      <c r="D11" s="42">
        <f t="shared" si="6"/>
        <v>309.61135000000002</v>
      </c>
      <c r="E11" s="43">
        <f t="shared" ref="E11:E16" si="8">(H11+K11+N11+Q11)</f>
        <v>290.61563000000001</v>
      </c>
      <c r="F11" s="73">
        <f t="shared" si="1"/>
        <v>0.93864656447510719</v>
      </c>
      <c r="G11" s="45">
        <v>15.37257</v>
      </c>
      <c r="H11" s="43">
        <v>13.40601</v>
      </c>
      <c r="I11" s="73">
        <f t="shared" si="2"/>
        <v>0.8720734398997696</v>
      </c>
      <c r="J11" s="45"/>
      <c r="K11" s="43"/>
      <c r="L11" s="73" t="str">
        <f t="shared" si="3"/>
        <v xml:space="preserve"> </v>
      </c>
      <c r="M11" s="45">
        <v>118.13297999999999</v>
      </c>
      <c r="N11" s="43">
        <v>111.15667999999999</v>
      </c>
      <c r="O11" s="73">
        <f t="shared" si="4"/>
        <v>0.94094536513004245</v>
      </c>
      <c r="P11" s="45">
        <v>176.10579999999999</v>
      </c>
      <c r="Q11" s="43">
        <v>166.05294000000001</v>
      </c>
      <c r="R11" s="73">
        <f t="shared" si="5"/>
        <v>0.94291579266554548</v>
      </c>
      <c r="S11" s="1"/>
      <c r="T11" s="1"/>
      <c r="U11" s="1"/>
      <c r="V11" s="1"/>
    </row>
    <row r="12" spans="1:22" s="8" customFormat="1" ht="15" customHeight="1" outlineLevel="1" x14ac:dyDescent="0.3">
      <c r="A12" s="10"/>
      <c r="B12" s="10">
        <v>2</v>
      </c>
      <c r="C12" s="9" t="s">
        <v>126</v>
      </c>
      <c r="D12" s="42">
        <f t="shared" si="6"/>
        <v>1068.18075</v>
      </c>
      <c r="E12" s="43">
        <f t="shared" si="8"/>
        <v>1155.3363899999999</v>
      </c>
      <c r="F12" s="73">
        <f t="shared" si="1"/>
        <v>1.0815925956351489</v>
      </c>
      <c r="G12" s="45">
        <v>825.74113</v>
      </c>
      <c r="H12" s="43">
        <v>909.71743000000004</v>
      </c>
      <c r="I12" s="73">
        <f>IF(G12=0," ",IF(H12/G12*100&gt;200,"св.200",H12/G12))</f>
        <v>1.1016980951403015</v>
      </c>
      <c r="J12" s="45"/>
      <c r="K12" s="43"/>
      <c r="L12" s="73" t="str">
        <f t="shared" si="3"/>
        <v xml:space="preserve"> </v>
      </c>
      <c r="M12" s="45">
        <v>147.18048000000002</v>
      </c>
      <c r="N12" s="43">
        <v>130.75548000000001</v>
      </c>
      <c r="O12" s="73">
        <f t="shared" si="4"/>
        <v>0.88840232074253322</v>
      </c>
      <c r="P12" s="45">
        <v>95.259140000000002</v>
      </c>
      <c r="Q12" s="43">
        <v>114.86348</v>
      </c>
      <c r="R12" s="73">
        <f t="shared" si="5"/>
        <v>1.2058000943531506</v>
      </c>
      <c r="S12" s="1"/>
      <c r="T12" s="1"/>
      <c r="U12" s="1"/>
      <c r="V12" s="1"/>
    </row>
    <row r="13" spans="1:22" s="8" customFormat="1" ht="15" customHeight="1" outlineLevel="1" x14ac:dyDescent="0.3">
      <c r="A13" s="10"/>
      <c r="B13" s="10">
        <v>3</v>
      </c>
      <c r="C13" s="9" t="s">
        <v>125</v>
      </c>
      <c r="D13" s="42">
        <f t="shared" si="6"/>
        <v>1184.81323</v>
      </c>
      <c r="E13" s="43">
        <f t="shared" si="8"/>
        <v>1137.1316999999999</v>
      </c>
      <c r="F13" s="73">
        <f t="shared" si="1"/>
        <v>0.95975607902352666</v>
      </c>
      <c r="G13" s="45">
        <v>377.75785999999999</v>
      </c>
      <c r="H13" s="43">
        <v>378.11052000000001</v>
      </c>
      <c r="I13" s="73">
        <f t="shared" si="2"/>
        <v>1.000933560985336</v>
      </c>
      <c r="J13" s="45"/>
      <c r="K13" s="43"/>
      <c r="L13" s="73" t="str">
        <f t="shared" si="3"/>
        <v xml:space="preserve"> </v>
      </c>
      <c r="M13" s="45">
        <v>109.35551</v>
      </c>
      <c r="N13" s="43">
        <v>91.758320000000012</v>
      </c>
      <c r="O13" s="73">
        <f t="shared" si="4"/>
        <v>0.83908273117650878</v>
      </c>
      <c r="P13" s="45">
        <v>697.69985999999994</v>
      </c>
      <c r="Q13" s="43">
        <v>667.26285999999993</v>
      </c>
      <c r="R13" s="73">
        <f t="shared" si="5"/>
        <v>0.95637522415440934</v>
      </c>
      <c r="S13" s="1"/>
      <c r="T13" s="1"/>
      <c r="U13" s="1"/>
      <c r="V13" s="1"/>
    </row>
    <row r="14" spans="1:22" s="8" customFormat="1" ht="15" customHeight="1" outlineLevel="1" x14ac:dyDescent="0.3">
      <c r="A14" s="10"/>
      <c r="B14" s="10">
        <v>4</v>
      </c>
      <c r="C14" s="9" t="s">
        <v>88</v>
      </c>
      <c r="D14" s="42">
        <f t="shared" si="6"/>
        <v>262.06968999999998</v>
      </c>
      <c r="E14" s="43">
        <f t="shared" si="8"/>
        <v>219.45571000000001</v>
      </c>
      <c r="F14" s="73">
        <f t="shared" si="1"/>
        <v>0.83739447320291038</v>
      </c>
      <c r="G14" s="45">
        <v>0.82413999999999998</v>
      </c>
      <c r="H14" s="43">
        <v>1.0303900000000001</v>
      </c>
      <c r="I14" s="73">
        <f t="shared" si="2"/>
        <v>1.2502608780061641</v>
      </c>
      <c r="J14" s="45"/>
      <c r="K14" s="43"/>
      <c r="L14" s="73" t="str">
        <f t="shared" si="3"/>
        <v xml:space="preserve"> </v>
      </c>
      <c r="M14" s="45">
        <v>13.928430000000001</v>
      </c>
      <c r="N14" s="43">
        <v>12.437200000000001</v>
      </c>
      <c r="O14" s="73">
        <f t="shared" si="4"/>
        <v>0.89293624622444889</v>
      </c>
      <c r="P14" s="45">
        <v>247.31711999999999</v>
      </c>
      <c r="Q14" s="43">
        <v>205.98812000000001</v>
      </c>
      <c r="R14" s="73">
        <f t="shared" si="5"/>
        <v>0.83289066280571289</v>
      </c>
      <c r="S14" s="1"/>
      <c r="T14" s="1"/>
      <c r="U14" s="1"/>
      <c r="V14" s="1"/>
    </row>
    <row r="15" spans="1:22" s="8" customFormat="1" ht="15" customHeight="1" outlineLevel="1" x14ac:dyDescent="0.3">
      <c r="A15" s="10"/>
      <c r="B15" s="10">
        <v>5</v>
      </c>
      <c r="C15" s="9" t="s">
        <v>124</v>
      </c>
      <c r="D15" s="42">
        <f t="shared" si="6"/>
        <v>221.10408000000001</v>
      </c>
      <c r="E15" s="43">
        <f t="shared" si="8"/>
        <v>203.05416</v>
      </c>
      <c r="F15" s="73">
        <f t="shared" si="1"/>
        <v>0.91836460005622689</v>
      </c>
      <c r="G15" s="45">
        <v>9.2450000000000004E-2</v>
      </c>
      <c r="H15" s="43">
        <v>9.2450000000000004E-2</v>
      </c>
      <c r="I15" s="73">
        <f t="shared" si="2"/>
        <v>1</v>
      </c>
      <c r="J15" s="45"/>
      <c r="K15" s="43"/>
      <c r="L15" s="73" t="str">
        <f t="shared" si="3"/>
        <v xml:space="preserve"> </v>
      </c>
      <c r="M15" s="45">
        <v>12.023709999999999</v>
      </c>
      <c r="N15" s="43">
        <v>11.64086</v>
      </c>
      <c r="O15" s="73">
        <f t="shared" si="4"/>
        <v>0.9681587463436826</v>
      </c>
      <c r="P15" s="45">
        <v>208.98792</v>
      </c>
      <c r="Q15" s="43">
        <v>191.32085000000001</v>
      </c>
      <c r="R15" s="73">
        <f t="shared" si="5"/>
        <v>0.91546367847481336</v>
      </c>
      <c r="S15" s="1"/>
      <c r="T15" s="1"/>
      <c r="U15" s="1"/>
      <c r="V15" s="1"/>
    </row>
    <row r="16" spans="1:22" s="8" customFormat="1" ht="15" customHeight="1" outlineLevel="1" x14ac:dyDescent="0.3">
      <c r="A16" s="10"/>
      <c r="B16" s="10">
        <v>6</v>
      </c>
      <c r="C16" s="9" t="s">
        <v>123</v>
      </c>
      <c r="D16" s="42">
        <f t="shared" si="6"/>
        <v>462.47802000000001</v>
      </c>
      <c r="E16" s="43">
        <f t="shared" si="8"/>
        <v>399.05126000000001</v>
      </c>
      <c r="F16" s="73">
        <f t="shared" si="1"/>
        <v>0.86285454171422027</v>
      </c>
      <c r="G16" s="45">
        <v>2.7654999999999998</v>
      </c>
      <c r="H16" s="43">
        <v>3.9295</v>
      </c>
      <c r="I16" s="73">
        <f t="shared" si="2"/>
        <v>1.4209003796781776</v>
      </c>
      <c r="J16" s="45"/>
      <c r="K16" s="43"/>
      <c r="L16" s="73" t="str">
        <f>IF(J16=0," ",IF(K16/J16*100&gt;200,"св.200",K16/J16))</f>
        <v xml:space="preserve"> </v>
      </c>
      <c r="M16" s="45">
        <v>48.779839999999993</v>
      </c>
      <c r="N16" s="43">
        <v>37.590669999999996</v>
      </c>
      <c r="O16" s="73">
        <f t="shared" si="4"/>
        <v>0.77061896881990599</v>
      </c>
      <c r="P16" s="45">
        <v>410.93268</v>
      </c>
      <c r="Q16" s="43">
        <v>357.53109000000001</v>
      </c>
      <c r="R16" s="73">
        <f t="shared" si="5"/>
        <v>0.87004783849266987</v>
      </c>
      <c r="S16" s="1"/>
      <c r="T16" s="1"/>
      <c r="U16" s="1"/>
      <c r="V16" s="1"/>
    </row>
    <row r="17" spans="1:22" ht="31.5" customHeight="1" x14ac:dyDescent="0.3">
      <c r="A17" s="11">
        <v>3</v>
      </c>
      <c r="B17" s="15"/>
      <c r="C17" s="66" t="s">
        <v>122</v>
      </c>
      <c r="D17" s="81">
        <f>SUM(D18:D22)</f>
        <v>3214.8176999999996</v>
      </c>
      <c r="E17" s="41">
        <f>SUM(E18:E22)</f>
        <v>2695.61132</v>
      </c>
      <c r="F17" s="50">
        <f t="shared" si="1"/>
        <v>0.83849585623470979</v>
      </c>
      <c r="G17" s="81">
        <f>SUM(G18:G22)</f>
        <v>91.459439999999987</v>
      </c>
      <c r="H17" s="41">
        <f>SUM(H18:H22)</f>
        <v>187.56995999999998</v>
      </c>
      <c r="I17" s="50" t="str">
        <f t="shared" si="2"/>
        <v>св.200</v>
      </c>
      <c r="J17" s="81">
        <f>SUM(J18:J22)</f>
        <v>71.248100000000008</v>
      </c>
      <c r="K17" s="41">
        <f>SUM(K18:K22)</f>
        <v>83.6541</v>
      </c>
      <c r="L17" s="50">
        <f t="shared" si="3"/>
        <v>1.1741239415507219</v>
      </c>
      <c r="M17" s="81">
        <f>SUM(M18:M22)</f>
        <v>774.11481999999978</v>
      </c>
      <c r="N17" s="41">
        <f>SUM(N18:N22)</f>
        <v>545.73806999999999</v>
      </c>
      <c r="O17" s="50">
        <f t="shared" si="4"/>
        <v>0.70498336409578122</v>
      </c>
      <c r="P17" s="81">
        <f>SUM(P18:P22)</f>
        <v>2277.9953399999999</v>
      </c>
      <c r="Q17" s="41">
        <f>SUM(Q18:Q22)</f>
        <v>1878.6491900000001</v>
      </c>
      <c r="R17" s="50">
        <f t="shared" si="5"/>
        <v>0.82469404436973082</v>
      </c>
      <c r="S17" s="1"/>
      <c r="T17" s="1"/>
      <c r="U17" s="1"/>
      <c r="V17" s="1"/>
    </row>
    <row r="18" spans="1:22" s="16" customFormat="1" ht="15" customHeight="1" outlineLevel="1" x14ac:dyDescent="0.3">
      <c r="A18" s="10"/>
      <c r="B18" s="14"/>
      <c r="C18" s="9" t="s">
        <v>121</v>
      </c>
      <c r="D18" s="45">
        <f t="shared" ref="D18:E22" si="9">(G18+J18+M18+P18)</f>
        <v>940.67471999999998</v>
      </c>
      <c r="E18" s="43">
        <f t="shared" si="9"/>
        <v>744.88810000000001</v>
      </c>
      <c r="F18" s="73">
        <f t="shared" si="1"/>
        <v>0.79186575780414303</v>
      </c>
      <c r="G18" s="45">
        <v>56.327559999999998</v>
      </c>
      <c r="H18" s="43">
        <v>167.19298999999998</v>
      </c>
      <c r="I18" s="73" t="str">
        <f t="shared" si="2"/>
        <v>св.200</v>
      </c>
      <c r="J18" s="45">
        <v>58.416499999999999</v>
      </c>
      <c r="K18" s="43">
        <v>37.651499999999999</v>
      </c>
      <c r="L18" s="73">
        <f t="shared" si="3"/>
        <v>0.64453536244040632</v>
      </c>
      <c r="M18" s="45">
        <v>256.38867999999997</v>
      </c>
      <c r="N18" s="43">
        <v>119.66105</v>
      </c>
      <c r="O18" s="73">
        <f t="shared" si="4"/>
        <v>0.46671736833311056</v>
      </c>
      <c r="P18" s="45">
        <v>569.54197999999997</v>
      </c>
      <c r="Q18" s="43">
        <v>420.38256000000001</v>
      </c>
      <c r="R18" s="73">
        <f t="shared" si="5"/>
        <v>0.73810636399445051</v>
      </c>
      <c r="S18" s="17"/>
      <c r="T18" s="17"/>
      <c r="U18" s="17"/>
      <c r="V18" s="17"/>
    </row>
    <row r="19" spans="1:22" s="16" customFormat="1" ht="15" customHeight="1" outlineLevel="1" x14ac:dyDescent="0.3">
      <c r="A19" s="10"/>
      <c r="B19" s="14"/>
      <c r="C19" s="9" t="s">
        <v>120</v>
      </c>
      <c r="D19" s="45">
        <f t="shared" si="9"/>
        <v>656.96292999999991</v>
      </c>
      <c r="E19" s="43">
        <f t="shared" si="9"/>
        <v>563.87526000000003</v>
      </c>
      <c r="F19" s="73">
        <f t="shared" si="1"/>
        <v>0.85830605388952474</v>
      </c>
      <c r="G19" s="45">
        <v>27.71509</v>
      </c>
      <c r="H19" s="43">
        <v>13.05949</v>
      </c>
      <c r="I19" s="73">
        <f t="shared" si="2"/>
        <v>0.47120503667857477</v>
      </c>
      <c r="J19" s="45"/>
      <c r="K19" s="43"/>
      <c r="L19" s="73" t="str">
        <f t="shared" si="3"/>
        <v xml:space="preserve"> </v>
      </c>
      <c r="M19" s="45">
        <v>284.79616999999996</v>
      </c>
      <c r="N19" s="43">
        <v>255.23992000000001</v>
      </c>
      <c r="O19" s="73">
        <f t="shared" si="4"/>
        <v>0.89621963666154658</v>
      </c>
      <c r="P19" s="45">
        <v>344.45166999999998</v>
      </c>
      <c r="Q19" s="43">
        <v>295.57585</v>
      </c>
      <c r="R19" s="73">
        <f t="shared" si="5"/>
        <v>0.85810543464631783</v>
      </c>
      <c r="S19" s="17"/>
      <c r="T19" s="17"/>
      <c r="U19" s="17"/>
      <c r="V19" s="17"/>
    </row>
    <row r="20" spans="1:22" s="16" customFormat="1" ht="15" customHeight="1" outlineLevel="1" x14ac:dyDescent="0.3">
      <c r="A20" s="10"/>
      <c r="B20" s="14"/>
      <c r="C20" s="9" t="s">
        <v>119</v>
      </c>
      <c r="D20" s="45">
        <f t="shared" si="9"/>
        <v>537.33924999999999</v>
      </c>
      <c r="E20" s="43">
        <f t="shared" si="9"/>
        <v>457.09340999999995</v>
      </c>
      <c r="F20" s="73">
        <f t="shared" si="1"/>
        <v>0.85066075109904959</v>
      </c>
      <c r="G20" s="45">
        <v>4.7100000000000003E-2</v>
      </c>
      <c r="H20" s="43">
        <v>2.29E-2</v>
      </c>
      <c r="I20" s="73">
        <f t="shared" si="2"/>
        <v>0.48619957537154984</v>
      </c>
      <c r="J20" s="45">
        <v>1.44E-2</v>
      </c>
      <c r="K20" s="43"/>
      <c r="L20" s="73">
        <f t="shared" si="3"/>
        <v>0</v>
      </c>
      <c r="M20" s="45">
        <v>47.279110000000003</v>
      </c>
      <c r="N20" s="43">
        <v>46.15184</v>
      </c>
      <c r="O20" s="73">
        <f t="shared" si="4"/>
        <v>0.97615712309305314</v>
      </c>
      <c r="P20" s="45">
        <v>489.99864000000002</v>
      </c>
      <c r="Q20" s="43">
        <v>410.91866999999996</v>
      </c>
      <c r="R20" s="73">
        <f t="shared" si="5"/>
        <v>0.83861185818801443</v>
      </c>
      <c r="S20" s="17"/>
      <c r="T20" s="17"/>
      <c r="U20" s="17"/>
      <c r="V20" s="17"/>
    </row>
    <row r="21" spans="1:22" s="16" customFormat="1" ht="15" customHeight="1" outlineLevel="1" x14ac:dyDescent="0.3">
      <c r="A21" s="10"/>
      <c r="B21" s="14"/>
      <c r="C21" s="9" t="s">
        <v>181</v>
      </c>
      <c r="D21" s="45">
        <f t="shared" si="9"/>
        <v>604.82601</v>
      </c>
      <c r="E21" s="43">
        <f t="shared" si="9"/>
        <v>538.52543000000003</v>
      </c>
      <c r="F21" s="73">
        <f t="shared" si="1"/>
        <v>0.89038073941297602</v>
      </c>
      <c r="G21" s="45">
        <v>5.3523399999999999</v>
      </c>
      <c r="H21" s="43">
        <v>5.43973</v>
      </c>
      <c r="I21" s="73">
        <f t="shared" si="2"/>
        <v>1.0163274380924978</v>
      </c>
      <c r="J21" s="45">
        <v>12.817200000000001</v>
      </c>
      <c r="K21" s="43">
        <v>12.772200000000002</v>
      </c>
      <c r="L21" s="73">
        <f t="shared" si="3"/>
        <v>0.99648909278157471</v>
      </c>
      <c r="M21" s="45">
        <v>53.237169999999999</v>
      </c>
      <c r="N21" s="43">
        <v>27.93562</v>
      </c>
      <c r="O21" s="73">
        <f t="shared" si="4"/>
        <v>0.52473901223524844</v>
      </c>
      <c r="P21" s="45">
        <v>533.41930000000002</v>
      </c>
      <c r="Q21" s="43">
        <v>492.37788</v>
      </c>
      <c r="R21" s="73">
        <f t="shared" si="5"/>
        <v>0.92305973930827023</v>
      </c>
      <c r="S21" s="17"/>
      <c r="T21" s="17"/>
      <c r="U21" s="17"/>
      <c r="V21" s="17"/>
    </row>
    <row r="22" spans="1:22" s="16" customFormat="1" ht="15" customHeight="1" outlineLevel="1" x14ac:dyDescent="0.3">
      <c r="A22" s="10"/>
      <c r="B22" s="14"/>
      <c r="C22" s="9" t="s">
        <v>118</v>
      </c>
      <c r="D22" s="45">
        <f t="shared" si="9"/>
        <v>475.01479</v>
      </c>
      <c r="E22" s="43">
        <f t="shared" si="9"/>
        <v>391.22911999999997</v>
      </c>
      <c r="F22" s="73">
        <f t="shared" si="1"/>
        <v>0.82361460787357788</v>
      </c>
      <c r="G22" s="45">
        <v>2.01735</v>
      </c>
      <c r="H22" s="43">
        <v>1.8548499999999999</v>
      </c>
      <c r="I22" s="73">
        <f t="shared" si="2"/>
        <v>0.91944878181773115</v>
      </c>
      <c r="J22" s="45"/>
      <c r="K22" s="43">
        <v>33.230400000000003</v>
      </c>
      <c r="L22" s="73" t="str">
        <f t="shared" si="3"/>
        <v xml:space="preserve"> </v>
      </c>
      <c r="M22" s="45">
        <v>132.41369</v>
      </c>
      <c r="N22" s="43">
        <v>96.749639999999999</v>
      </c>
      <c r="O22" s="73">
        <f t="shared" si="4"/>
        <v>0.73066191267685388</v>
      </c>
      <c r="P22" s="45">
        <v>340.58375000000001</v>
      </c>
      <c r="Q22" s="43">
        <v>259.39422999999999</v>
      </c>
      <c r="R22" s="73">
        <f t="shared" si="5"/>
        <v>0.7616165774203848</v>
      </c>
      <c r="S22" s="17"/>
      <c r="T22" s="17"/>
      <c r="U22" s="17"/>
      <c r="V22" s="17"/>
    </row>
    <row r="23" spans="1:22" ht="30.75" customHeight="1" x14ac:dyDescent="0.3">
      <c r="A23" s="11">
        <v>4</v>
      </c>
      <c r="B23" s="15"/>
      <c r="C23" s="66" t="s">
        <v>151</v>
      </c>
      <c r="D23" s="81">
        <f>SUM(D24:D28)</f>
        <v>2960.8860800000002</v>
      </c>
      <c r="E23" s="41">
        <f>SUM(E24:E28)</f>
        <v>2699.6480100000003</v>
      </c>
      <c r="F23" s="50">
        <f t="shared" si="1"/>
        <v>0.91177030694811467</v>
      </c>
      <c r="G23" s="81">
        <f>SUM(G24:G28)</f>
        <v>203.91548000000003</v>
      </c>
      <c r="H23" s="41">
        <f>SUM(H24:H28)</f>
        <v>245.66498000000001</v>
      </c>
      <c r="I23" s="50">
        <f t="shared" si="2"/>
        <v>1.2047392380411726</v>
      </c>
      <c r="J23" s="81">
        <f>SUM(J24:J28)</f>
        <v>0</v>
      </c>
      <c r="K23" s="41">
        <f>SUM(K24:K28)</f>
        <v>0</v>
      </c>
      <c r="L23" s="50" t="str">
        <f t="shared" si="3"/>
        <v xml:space="preserve"> </v>
      </c>
      <c r="M23" s="81">
        <f>SUM(M24:M28)</f>
        <v>1147.98513</v>
      </c>
      <c r="N23" s="41">
        <f>SUM(N24:N28)</f>
        <v>1008.9209000000001</v>
      </c>
      <c r="O23" s="50">
        <f t="shared" si="4"/>
        <v>0.87886234205838543</v>
      </c>
      <c r="P23" s="81">
        <f>SUM(P24:P28)</f>
        <v>1608.9854700000001</v>
      </c>
      <c r="Q23" s="41">
        <f>SUM(Q24:Q28)</f>
        <v>1445.06213</v>
      </c>
      <c r="R23" s="50">
        <f t="shared" si="5"/>
        <v>0.89812006195431959</v>
      </c>
      <c r="S23" s="1"/>
      <c r="T23" s="1"/>
      <c r="U23" s="1"/>
      <c r="V23" s="1"/>
    </row>
    <row r="24" spans="1:22" s="8" customFormat="1" ht="15" customHeight="1" outlineLevel="1" x14ac:dyDescent="0.3">
      <c r="A24" s="10"/>
      <c r="B24" s="14"/>
      <c r="C24" s="9" t="s">
        <v>135</v>
      </c>
      <c r="D24" s="45">
        <f t="shared" ref="D24:E28" si="10">(G24+J24+M24+P24)</f>
        <v>1606.2791300000001</v>
      </c>
      <c r="E24" s="43">
        <f t="shared" si="10"/>
        <v>1478.3402000000001</v>
      </c>
      <c r="F24" s="73">
        <f t="shared" si="1"/>
        <v>0.92035074875186851</v>
      </c>
      <c r="G24" s="45">
        <v>200.85213000000002</v>
      </c>
      <c r="H24" s="43">
        <v>243.23853</v>
      </c>
      <c r="I24" s="73">
        <f t="shared" si="2"/>
        <v>1.2110328628329705</v>
      </c>
      <c r="J24" s="45"/>
      <c r="K24" s="43"/>
      <c r="L24" s="73" t="str">
        <f t="shared" si="3"/>
        <v xml:space="preserve"> </v>
      </c>
      <c r="M24" s="45">
        <v>949.15929000000006</v>
      </c>
      <c r="N24" s="43">
        <v>849.947</v>
      </c>
      <c r="O24" s="73">
        <f t="shared" si="4"/>
        <v>0.89547350898288103</v>
      </c>
      <c r="P24" s="45">
        <v>456.26771000000002</v>
      </c>
      <c r="Q24" s="43">
        <v>385.15467000000001</v>
      </c>
      <c r="R24" s="73">
        <f t="shared" si="5"/>
        <v>0.84414185259789698</v>
      </c>
      <c r="S24" s="1"/>
      <c r="T24" s="1"/>
      <c r="U24" s="1"/>
      <c r="V24" s="1"/>
    </row>
    <row r="25" spans="1:22" s="8" customFormat="1" ht="15" customHeight="1" outlineLevel="1" x14ac:dyDescent="0.3">
      <c r="A25" s="10"/>
      <c r="B25" s="14"/>
      <c r="C25" s="9" t="s">
        <v>117</v>
      </c>
      <c r="D25" s="45">
        <f t="shared" si="10"/>
        <v>417.74644999999998</v>
      </c>
      <c r="E25" s="43">
        <f t="shared" si="10"/>
        <v>370.23855999999995</v>
      </c>
      <c r="F25" s="73">
        <f t="shared" si="1"/>
        <v>0.88627577804670743</v>
      </c>
      <c r="G25" s="45">
        <v>9.75E-3</v>
      </c>
      <c r="H25" s="43">
        <v>9.75E-3</v>
      </c>
      <c r="I25" s="73">
        <f t="shared" si="2"/>
        <v>1</v>
      </c>
      <c r="J25" s="45"/>
      <c r="K25" s="43"/>
      <c r="L25" s="73" t="str">
        <f>IF(K25=0," ",IF(K25/J25*100&gt;200,"св.200",K25/J25))</f>
        <v xml:space="preserve"> </v>
      </c>
      <c r="M25" s="45">
        <v>51.967400000000005</v>
      </c>
      <c r="N25" s="43">
        <v>46.57696</v>
      </c>
      <c r="O25" s="73">
        <f t="shared" si="4"/>
        <v>0.89627266324657373</v>
      </c>
      <c r="P25" s="45">
        <v>365.76929999999999</v>
      </c>
      <c r="Q25" s="43">
        <v>323.65184999999997</v>
      </c>
      <c r="R25" s="73">
        <f t="shared" si="5"/>
        <v>0.88485241927083547</v>
      </c>
      <c r="S25" s="1"/>
      <c r="T25" s="1"/>
      <c r="U25" s="1"/>
      <c r="V25" s="1"/>
    </row>
    <row r="26" spans="1:22" s="8" customFormat="1" ht="15" customHeight="1" outlineLevel="1" x14ac:dyDescent="0.3">
      <c r="A26" s="10"/>
      <c r="B26" s="14"/>
      <c r="C26" s="9" t="s">
        <v>116</v>
      </c>
      <c r="D26" s="45">
        <f t="shared" si="10"/>
        <v>116.63517</v>
      </c>
      <c r="E26" s="43">
        <f t="shared" si="10"/>
        <v>122.43553</v>
      </c>
      <c r="F26" s="73">
        <f t="shared" si="1"/>
        <v>1.0497307973229686</v>
      </c>
      <c r="G26" s="45">
        <v>0.48114999999999997</v>
      </c>
      <c r="H26" s="43">
        <v>0.48114999999999997</v>
      </c>
      <c r="I26" s="73">
        <f t="shared" si="2"/>
        <v>1</v>
      </c>
      <c r="J26" s="45"/>
      <c r="K26" s="43"/>
      <c r="L26" s="73" t="str">
        <f t="shared" si="3"/>
        <v xml:space="preserve"> </v>
      </c>
      <c r="M26" s="45">
        <v>4.37385</v>
      </c>
      <c r="N26" s="43">
        <v>3.2938499999999999</v>
      </c>
      <c r="O26" s="73">
        <f t="shared" si="4"/>
        <v>0.75307795191879001</v>
      </c>
      <c r="P26" s="45">
        <v>111.78017</v>
      </c>
      <c r="Q26" s="43">
        <v>118.66052999999999</v>
      </c>
      <c r="R26" s="73">
        <f t="shared" si="5"/>
        <v>1.0615525991774748</v>
      </c>
      <c r="S26" s="1"/>
      <c r="T26" s="1"/>
      <c r="U26" s="1"/>
      <c r="V26" s="1"/>
    </row>
    <row r="27" spans="1:22" s="8" customFormat="1" ht="15" customHeight="1" outlineLevel="1" x14ac:dyDescent="0.3">
      <c r="A27" s="10"/>
      <c r="B27" s="14"/>
      <c r="C27" s="9" t="s">
        <v>115</v>
      </c>
      <c r="D27" s="45">
        <f t="shared" si="10"/>
        <v>484.02350000000001</v>
      </c>
      <c r="E27" s="43">
        <f t="shared" si="10"/>
        <v>421.28967</v>
      </c>
      <c r="F27" s="73">
        <f t="shared" si="1"/>
        <v>0.87039094176212517</v>
      </c>
      <c r="G27" s="45">
        <v>0.92635000000000001</v>
      </c>
      <c r="H27" s="43">
        <v>0.44605</v>
      </c>
      <c r="I27" s="73">
        <f t="shared" si="2"/>
        <v>0.48151346683219087</v>
      </c>
      <c r="J27" s="45"/>
      <c r="K27" s="43"/>
      <c r="L27" s="73" t="str">
        <f t="shared" si="3"/>
        <v xml:space="preserve"> </v>
      </c>
      <c r="M27" s="45">
        <v>88.491919999999993</v>
      </c>
      <c r="N27" s="43">
        <v>59.302390000000003</v>
      </c>
      <c r="O27" s="73">
        <f t="shared" si="4"/>
        <v>0.67014468665613769</v>
      </c>
      <c r="P27" s="45">
        <v>394.60523000000001</v>
      </c>
      <c r="Q27" s="43">
        <v>361.54122999999998</v>
      </c>
      <c r="R27" s="73">
        <f t="shared" si="5"/>
        <v>0.9162099296048356</v>
      </c>
      <c r="S27" s="1"/>
      <c r="T27" s="1"/>
      <c r="U27" s="1"/>
      <c r="V27" s="1"/>
    </row>
    <row r="28" spans="1:22" s="8" customFormat="1" ht="15" customHeight="1" outlineLevel="1" x14ac:dyDescent="0.3">
      <c r="A28" s="10"/>
      <c r="B28" s="14"/>
      <c r="C28" s="9" t="s">
        <v>114</v>
      </c>
      <c r="D28" s="45">
        <f t="shared" si="10"/>
        <v>336.20182999999997</v>
      </c>
      <c r="E28" s="43">
        <f t="shared" si="10"/>
        <v>307.34405000000004</v>
      </c>
      <c r="F28" s="73">
        <f t="shared" si="1"/>
        <v>0.91416530957014741</v>
      </c>
      <c r="G28" s="45">
        <v>1.6460999999999999</v>
      </c>
      <c r="H28" s="43">
        <v>1.4895</v>
      </c>
      <c r="I28" s="73">
        <f t="shared" si="2"/>
        <v>0.90486604702022977</v>
      </c>
      <c r="J28" s="45"/>
      <c r="K28" s="43"/>
      <c r="L28" s="73" t="str">
        <f t="shared" si="3"/>
        <v xml:space="preserve"> </v>
      </c>
      <c r="M28" s="45">
        <v>53.992669999999997</v>
      </c>
      <c r="N28" s="43">
        <v>49.800699999999999</v>
      </c>
      <c r="O28" s="73">
        <f t="shared" si="4"/>
        <v>0.92236038706735568</v>
      </c>
      <c r="P28" s="45">
        <v>280.56306000000001</v>
      </c>
      <c r="Q28" s="43">
        <v>256.05385000000001</v>
      </c>
      <c r="R28" s="73">
        <f t="shared" si="5"/>
        <v>0.91264277627995649</v>
      </c>
      <c r="S28" s="1"/>
      <c r="T28" s="1"/>
      <c r="U28" s="1"/>
      <c r="V28" s="1"/>
    </row>
    <row r="29" spans="1:22" ht="29.25" customHeight="1" x14ac:dyDescent="0.3">
      <c r="A29" s="11">
        <v>5</v>
      </c>
      <c r="B29" s="15"/>
      <c r="C29" s="66" t="s">
        <v>113</v>
      </c>
      <c r="D29" s="81">
        <f>SUM(D30:D40)</f>
        <v>20968.06205</v>
      </c>
      <c r="E29" s="41">
        <f>SUM(E30:E40)</f>
        <v>18294.160950000001</v>
      </c>
      <c r="F29" s="41">
        <f t="shared" ref="F29:I29" si="11">SUM(F30:F40)</f>
        <v>9.6026394945976516</v>
      </c>
      <c r="G29" s="81">
        <f t="shared" ref="G29" si="12">SUM(G30:G40)</f>
        <v>159.26310999999998</v>
      </c>
      <c r="H29" s="41">
        <f t="shared" si="11"/>
        <v>359.39620000000002</v>
      </c>
      <c r="I29" s="41">
        <f t="shared" si="11"/>
        <v>7.721223023887454</v>
      </c>
      <c r="J29" s="81">
        <f t="shared" ref="J29:K29" si="13">SUM(J30:J40)</f>
        <v>9.6370299999999993</v>
      </c>
      <c r="K29" s="41">
        <f t="shared" si="13"/>
        <v>9.2770299999999999</v>
      </c>
      <c r="L29" s="50">
        <f t="shared" si="3"/>
        <v>0.96264409263019834</v>
      </c>
      <c r="M29" s="81">
        <f t="shared" ref="M29:N29" si="14">SUM(M30:M40)</f>
        <v>3321.2036899999998</v>
      </c>
      <c r="N29" s="41">
        <f t="shared" si="14"/>
        <v>3008.7473300000001</v>
      </c>
      <c r="O29" s="50">
        <f t="shared" si="4"/>
        <v>0.90592074766724118</v>
      </c>
      <c r="P29" s="81">
        <f t="shared" ref="P29:Q29" si="15">SUM(P30:P40)</f>
        <v>17477.95822</v>
      </c>
      <c r="Q29" s="41">
        <f t="shared" si="15"/>
        <v>14916.740389999999</v>
      </c>
      <c r="R29" s="50">
        <f t="shared" si="5"/>
        <v>0.85346012401670557</v>
      </c>
      <c r="S29" s="1"/>
      <c r="T29" s="1"/>
      <c r="U29" s="1"/>
      <c r="V29" s="1"/>
    </row>
    <row r="30" spans="1:22" s="8" customFormat="1" ht="15" customHeight="1" outlineLevel="1" x14ac:dyDescent="0.3">
      <c r="A30" s="10"/>
      <c r="B30" s="14"/>
      <c r="C30" s="9" t="s">
        <v>112</v>
      </c>
      <c r="D30" s="45">
        <f t="shared" ref="D30:E40" si="16">(G30+J30+M30+P30)</f>
        <v>696.89021000000002</v>
      </c>
      <c r="E30" s="43">
        <f t="shared" si="16"/>
        <v>593.92284000000006</v>
      </c>
      <c r="F30" s="73">
        <f t="shared" si="1"/>
        <v>0.85224735758592451</v>
      </c>
      <c r="G30" s="45">
        <v>4.7232500000000002</v>
      </c>
      <c r="H30" s="43">
        <v>5.6818</v>
      </c>
      <c r="I30" s="73">
        <f t="shared" si="2"/>
        <v>1.202942888900651</v>
      </c>
      <c r="J30" s="45"/>
      <c r="K30" s="43"/>
      <c r="L30" s="73" t="str">
        <f t="shared" si="3"/>
        <v xml:space="preserve"> </v>
      </c>
      <c r="M30" s="45">
        <v>87.482300000000009</v>
      </c>
      <c r="N30" s="43">
        <v>78.716580000000008</v>
      </c>
      <c r="O30" s="73">
        <f t="shared" si="4"/>
        <v>0.89980007384350891</v>
      </c>
      <c r="P30" s="45">
        <v>604.68466000000001</v>
      </c>
      <c r="Q30" s="43">
        <v>509.52446000000003</v>
      </c>
      <c r="R30" s="73">
        <f t="shared" si="5"/>
        <v>0.84262838749704683</v>
      </c>
      <c r="S30" s="1"/>
      <c r="T30" s="1"/>
      <c r="U30" s="1"/>
      <c r="V30" s="1"/>
    </row>
    <row r="31" spans="1:22" s="8" customFormat="1" ht="15" customHeight="1" outlineLevel="1" x14ac:dyDescent="0.3">
      <c r="A31" s="10"/>
      <c r="B31" s="14"/>
      <c r="C31" s="9" t="s">
        <v>111</v>
      </c>
      <c r="D31" s="45">
        <f t="shared" si="16"/>
        <v>4407.1292899999999</v>
      </c>
      <c r="E31" s="43">
        <f t="shared" si="16"/>
        <v>3988.1140600000003</v>
      </c>
      <c r="F31" s="73">
        <f t="shared" si="1"/>
        <v>0.90492331800867143</v>
      </c>
      <c r="G31" s="45">
        <v>16.20618</v>
      </c>
      <c r="H31" s="43">
        <v>18.23188</v>
      </c>
      <c r="I31" s="73">
        <f t="shared" si="2"/>
        <v>1.1249955263979543</v>
      </c>
      <c r="J31" s="45"/>
      <c r="K31" s="43"/>
      <c r="L31" s="73" t="str">
        <f t="shared" si="3"/>
        <v xml:space="preserve"> </v>
      </c>
      <c r="M31" s="45">
        <v>172.25854000000001</v>
      </c>
      <c r="N31" s="43">
        <v>136.83761999999999</v>
      </c>
      <c r="O31" s="73">
        <f t="shared" si="4"/>
        <v>0.79437350392032802</v>
      </c>
      <c r="P31" s="45">
        <v>4218.6645699999999</v>
      </c>
      <c r="Q31" s="43">
        <v>3833.0445600000003</v>
      </c>
      <c r="R31" s="73">
        <f t="shared" si="5"/>
        <v>0.90859192438710534</v>
      </c>
      <c r="S31" s="1"/>
      <c r="T31" s="1"/>
      <c r="U31" s="1"/>
      <c r="V31" s="1"/>
    </row>
    <row r="32" spans="1:22" s="8" customFormat="1" ht="15" customHeight="1" outlineLevel="1" x14ac:dyDescent="0.3">
      <c r="A32" s="10"/>
      <c r="B32" s="14"/>
      <c r="C32" s="9" t="s">
        <v>110</v>
      </c>
      <c r="D32" s="45">
        <f t="shared" si="16"/>
        <v>902.67975000000001</v>
      </c>
      <c r="E32" s="43">
        <f t="shared" si="16"/>
        <v>824.15546999999992</v>
      </c>
      <c r="F32" s="73">
        <f t="shared" si="1"/>
        <v>0.91300981328095587</v>
      </c>
      <c r="G32" s="45">
        <v>15.935879999999999</v>
      </c>
      <c r="H32" s="43">
        <v>38.966569999999997</v>
      </c>
      <c r="I32" s="73" t="str">
        <f t="shared" si="2"/>
        <v>св.200</v>
      </c>
      <c r="J32" s="45"/>
      <c r="K32" s="43"/>
      <c r="L32" s="73" t="str">
        <f t="shared" si="3"/>
        <v xml:space="preserve"> </v>
      </c>
      <c r="M32" s="45">
        <v>240.48830999999998</v>
      </c>
      <c r="N32" s="43">
        <v>212.12450000000001</v>
      </c>
      <c r="O32" s="73">
        <f t="shared" si="4"/>
        <v>0.88205742724043434</v>
      </c>
      <c r="P32" s="45">
        <v>646.25556000000006</v>
      </c>
      <c r="Q32" s="43">
        <v>573.06439999999998</v>
      </c>
      <c r="R32" s="73">
        <f t="shared" si="5"/>
        <v>0.88674579449653002</v>
      </c>
      <c r="S32" s="1"/>
      <c r="T32" s="1"/>
      <c r="U32" s="1"/>
      <c r="V32" s="1"/>
    </row>
    <row r="33" spans="1:22" s="8" customFormat="1" ht="15" customHeight="1" outlineLevel="1" x14ac:dyDescent="0.3">
      <c r="A33" s="10"/>
      <c r="B33" s="14"/>
      <c r="C33" s="9" t="s">
        <v>109</v>
      </c>
      <c r="D33" s="45">
        <f t="shared" si="16"/>
        <v>1751.1375000000003</v>
      </c>
      <c r="E33" s="43">
        <f t="shared" si="16"/>
        <v>1551.4914899999999</v>
      </c>
      <c r="F33" s="73">
        <f t="shared" si="1"/>
        <v>0.88599067177763002</v>
      </c>
      <c r="G33" s="45">
        <v>8.7434999999999992</v>
      </c>
      <c r="H33" s="43">
        <v>12.287649999999999</v>
      </c>
      <c r="I33" s="73">
        <f t="shared" si="2"/>
        <v>1.4053468290730258</v>
      </c>
      <c r="J33" s="45"/>
      <c r="K33" s="43"/>
      <c r="L33" s="73" t="str">
        <f>IF(J33=0," ",IF(K33/J33*100&gt;200,"св.200",K33/J33))</f>
        <v xml:space="preserve"> </v>
      </c>
      <c r="M33" s="45">
        <v>378.27339000000001</v>
      </c>
      <c r="N33" s="43">
        <v>361.65494000000001</v>
      </c>
      <c r="O33" s="73">
        <f t="shared" si="4"/>
        <v>0.95606762082841723</v>
      </c>
      <c r="P33" s="45">
        <v>1364.1206100000002</v>
      </c>
      <c r="Q33" s="43">
        <v>1177.5489</v>
      </c>
      <c r="R33" s="73">
        <f t="shared" si="5"/>
        <v>0.86322931518496726</v>
      </c>
      <c r="S33" s="1"/>
      <c r="T33" s="1"/>
      <c r="U33" s="1"/>
      <c r="V33" s="1"/>
    </row>
    <row r="34" spans="1:22" s="8" customFormat="1" ht="15" customHeight="1" outlineLevel="1" x14ac:dyDescent="0.3">
      <c r="A34" s="10"/>
      <c r="B34" s="14"/>
      <c r="C34" s="9" t="s">
        <v>108</v>
      </c>
      <c r="D34" s="45">
        <f t="shared" si="16"/>
        <v>4522.1730299999999</v>
      </c>
      <c r="E34" s="43">
        <f t="shared" si="16"/>
        <v>3949.7449999999994</v>
      </c>
      <c r="F34" s="73">
        <f t="shared" si="1"/>
        <v>0.87341748619468451</v>
      </c>
      <c r="G34" s="45">
        <v>58.270449999999997</v>
      </c>
      <c r="H34" s="43">
        <v>214.47550000000001</v>
      </c>
      <c r="I34" s="73" t="str">
        <f t="shared" si="2"/>
        <v>св.200</v>
      </c>
      <c r="J34" s="45">
        <v>4.6526999999999994</v>
      </c>
      <c r="K34" s="43">
        <v>4.2927</v>
      </c>
      <c r="L34" s="73">
        <f t="shared" si="3"/>
        <v>0.92262557224837205</v>
      </c>
      <c r="M34" s="45">
        <v>773.22870999999998</v>
      </c>
      <c r="N34" s="43">
        <v>671.47818999999993</v>
      </c>
      <c r="O34" s="73">
        <f t="shared" si="4"/>
        <v>0.86840824883494039</v>
      </c>
      <c r="P34" s="45">
        <v>3686.02117</v>
      </c>
      <c r="Q34" s="43">
        <v>3059.4986099999996</v>
      </c>
      <c r="R34" s="73">
        <f t="shared" si="5"/>
        <v>0.83002741137268066</v>
      </c>
      <c r="S34" s="1"/>
      <c r="T34" s="1"/>
      <c r="U34" s="1"/>
      <c r="V34" s="1"/>
    </row>
    <row r="35" spans="1:22" s="8" customFormat="1" ht="15" customHeight="1" outlineLevel="1" x14ac:dyDescent="0.3">
      <c r="A35" s="10"/>
      <c r="B35" s="14"/>
      <c r="C35" s="9" t="s">
        <v>107</v>
      </c>
      <c r="D35" s="45">
        <f t="shared" si="16"/>
        <v>2853.3041399999997</v>
      </c>
      <c r="E35" s="43">
        <f t="shared" si="16"/>
        <v>2367.6934199999996</v>
      </c>
      <c r="F35" s="73">
        <f t="shared" si="1"/>
        <v>0.82980758581172487</v>
      </c>
      <c r="G35" s="45">
        <v>1.1137600000000001</v>
      </c>
      <c r="H35" s="43">
        <v>9.4137099999999982</v>
      </c>
      <c r="I35" s="73" t="str">
        <f t="shared" si="2"/>
        <v>св.200</v>
      </c>
      <c r="J35" s="45">
        <v>3.6688299999999998</v>
      </c>
      <c r="K35" s="43">
        <v>3.6688299999999998</v>
      </c>
      <c r="L35" s="73">
        <f t="shared" si="3"/>
        <v>1</v>
      </c>
      <c r="M35" s="45">
        <v>199.66158999999999</v>
      </c>
      <c r="N35" s="43">
        <v>154.54858999999999</v>
      </c>
      <c r="O35" s="73">
        <f t="shared" si="4"/>
        <v>0.77405268584708753</v>
      </c>
      <c r="P35" s="45">
        <v>2648.8599599999998</v>
      </c>
      <c r="Q35" s="43">
        <v>2200.0622899999998</v>
      </c>
      <c r="R35" s="73">
        <f t="shared" si="5"/>
        <v>0.83056949903837118</v>
      </c>
      <c r="S35" s="1"/>
      <c r="T35" s="1"/>
      <c r="U35" s="1"/>
      <c r="V35" s="1"/>
    </row>
    <row r="36" spans="1:22" s="8" customFormat="1" ht="15" customHeight="1" outlineLevel="1" x14ac:dyDescent="0.3">
      <c r="A36" s="10"/>
      <c r="B36" s="14"/>
      <c r="C36" s="9" t="s">
        <v>106</v>
      </c>
      <c r="D36" s="45">
        <f t="shared" si="16"/>
        <v>3565.1626000000001</v>
      </c>
      <c r="E36" s="43">
        <f t="shared" si="16"/>
        <v>3031.8814600000005</v>
      </c>
      <c r="F36" s="73">
        <f t="shared" si="1"/>
        <v>0.85041884485156449</v>
      </c>
      <c r="G36" s="45">
        <v>21.276439999999997</v>
      </c>
      <c r="H36" s="43">
        <v>32.700499999999998</v>
      </c>
      <c r="I36" s="73">
        <f t="shared" si="2"/>
        <v>1.5369347503623727</v>
      </c>
      <c r="J36" s="45"/>
      <c r="K36" s="43"/>
      <c r="L36" s="73"/>
      <c r="M36" s="45">
        <v>924.77151000000003</v>
      </c>
      <c r="N36" s="43">
        <v>873.13980000000004</v>
      </c>
      <c r="O36" s="73">
        <f t="shared" si="4"/>
        <v>0.94416814376126268</v>
      </c>
      <c r="P36" s="45">
        <v>2619.11465</v>
      </c>
      <c r="Q36" s="43">
        <v>2126.0411600000002</v>
      </c>
      <c r="R36" s="73">
        <f t="shared" si="5"/>
        <v>0.81174039479333226</v>
      </c>
      <c r="S36" s="1"/>
      <c r="T36" s="1"/>
      <c r="U36" s="1"/>
      <c r="V36" s="1"/>
    </row>
    <row r="37" spans="1:22" s="8" customFormat="1" ht="15" customHeight="1" outlineLevel="1" x14ac:dyDescent="0.3">
      <c r="A37" s="10"/>
      <c r="B37" s="14"/>
      <c r="C37" s="9" t="s">
        <v>105</v>
      </c>
      <c r="D37" s="45">
        <f t="shared" si="16"/>
        <v>255.83656999999999</v>
      </c>
      <c r="E37" s="43">
        <f t="shared" si="16"/>
        <v>218.96516000000003</v>
      </c>
      <c r="F37" s="73">
        <f t="shared" ref="F37:F62" si="17">IF(D37=0," ",IF(E37/D37*100&gt;200,"св.200",E37/D37))</f>
        <v>0.85587904809699422</v>
      </c>
      <c r="G37" s="45">
        <v>2.93323</v>
      </c>
      <c r="H37" s="43">
        <v>3.1148800000000003</v>
      </c>
      <c r="I37" s="73">
        <f t="shared" si="2"/>
        <v>1.0619283179293817</v>
      </c>
      <c r="J37" s="45"/>
      <c r="K37" s="43"/>
      <c r="L37" s="73" t="str">
        <f t="shared" ref="L37:L65" si="18">IF(J37=0," ",IF(K37/J37*100&gt;200,"св.200",K37/J37))</f>
        <v xml:space="preserve"> </v>
      </c>
      <c r="M37" s="45">
        <v>28.268009999999997</v>
      </c>
      <c r="N37" s="43">
        <v>26.12208</v>
      </c>
      <c r="O37" s="73">
        <f t="shared" ref="O37:O67" si="19">IF(M37=0," ",IF(N37/M37*100&gt;200,"св.200",N37/M37))</f>
        <v>0.92408627278680044</v>
      </c>
      <c r="P37" s="45">
        <v>224.63532999999998</v>
      </c>
      <c r="Q37" s="43">
        <v>189.72820000000002</v>
      </c>
      <c r="R37" s="73">
        <f t="shared" ref="R37:R62" si="20">IF(P37=0," ",IF(Q37/P37*100&gt;200,"св.200",Q37/P37))</f>
        <v>0.84460534324676373</v>
      </c>
      <c r="S37" s="1"/>
      <c r="T37" s="1"/>
      <c r="U37" s="1"/>
      <c r="V37" s="1"/>
    </row>
    <row r="38" spans="1:22" s="8" customFormat="1" ht="15" customHeight="1" outlineLevel="1" x14ac:dyDescent="0.3">
      <c r="A38" s="10"/>
      <c r="B38" s="14"/>
      <c r="C38" s="9" t="s">
        <v>104</v>
      </c>
      <c r="D38" s="45">
        <f t="shared" si="16"/>
        <v>753.16665</v>
      </c>
      <c r="E38" s="43">
        <f t="shared" si="16"/>
        <v>595.31850000000009</v>
      </c>
      <c r="F38" s="73">
        <f t="shared" si="17"/>
        <v>0.79042068578049773</v>
      </c>
      <c r="G38" s="45">
        <v>5.2102700000000004</v>
      </c>
      <c r="H38" s="43">
        <v>13.518750000000001</v>
      </c>
      <c r="I38" s="73" t="str">
        <f t="shared" si="2"/>
        <v>св.200</v>
      </c>
      <c r="J38" s="45"/>
      <c r="K38" s="43"/>
      <c r="L38" s="73" t="str">
        <f t="shared" si="18"/>
        <v xml:space="preserve"> </v>
      </c>
      <c r="M38" s="45">
        <v>242.36426999999998</v>
      </c>
      <c r="N38" s="43">
        <v>229.20625000000001</v>
      </c>
      <c r="O38" s="73">
        <f t="shared" si="19"/>
        <v>0.94570973683538428</v>
      </c>
      <c r="P38" s="45">
        <v>505.59210999999999</v>
      </c>
      <c r="Q38" s="43">
        <v>352.59350000000001</v>
      </c>
      <c r="R38" s="73">
        <f t="shared" si="20"/>
        <v>0.69738726737646284</v>
      </c>
      <c r="S38" s="1"/>
      <c r="T38" s="1"/>
      <c r="U38" s="1"/>
      <c r="V38" s="1"/>
    </row>
    <row r="39" spans="1:22" s="8" customFormat="1" ht="15" customHeight="1" outlineLevel="1" x14ac:dyDescent="0.3">
      <c r="A39" s="10"/>
      <c r="B39" s="14"/>
      <c r="C39" s="9" t="s">
        <v>103</v>
      </c>
      <c r="D39" s="45">
        <f t="shared" si="16"/>
        <v>479.23816999999997</v>
      </c>
      <c r="E39" s="43">
        <f t="shared" si="16"/>
        <v>428.14537999999993</v>
      </c>
      <c r="F39" s="73">
        <f t="shared" si="17"/>
        <v>0.8933874778797356</v>
      </c>
      <c r="G39" s="45">
        <v>2.2709299999999999</v>
      </c>
      <c r="H39" s="43">
        <v>2.2766299999999999</v>
      </c>
      <c r="I39" s="73">
        <f t="shared" si="2"/>
        <v>1.0025099848960559</v>
      </c>
      <c r="J39" s="45"/>
      <c r="K39" s="43"/>
      <c r="L39" s="73" t="str">
        <f t="shared" si="18"/>
        <v xml:space="preserve"> </v>
      </c>
      <c r="M39" s="45">
        <v>98.214699999999993</v>
      </c>
      <c r="N39" s="43">
        <v>96.50121</v>
      </c>
      <c r="O39" s="73">
        <f t="shared" si="19"/>
        <v>0.98255362995559736</v>
      </c>
      <c r="P39" s="45">
        <v>378.75253999999995</v>
      </c>
      <c r="Q39" s="43">
        <v>329.36753999999996</v>
      </c>
      <c r="R39" s="73">
        <f t="shared" si="20"/>
        <v>0.86961143547710595</v>
      </c>
      <c r="S39" s="1"/>
      <c r="T39" s="1"/>
      <c r="U39" s="1"/>
      <c r="V39" s="1"/>
    </row>
    <row r="40" spans="1:22" s="8" customFormat="1" ht="15" customHeight="1" outlineLevel="1" x14ac:dyDescent="0.3">
      <c r="A40" s="10"/>
      <c r="B40" s="14"/>
      <c r="C40" s="9" t="s">
        <v>102</v>
      </c>
      <c r="D40" s="45">
        <f t="shared" si="16"/>
        <v>781.34414000000004</v>
      </c>
      <c r="E40" s="43">
        <f t="shared" si="16"/>
        <v>744.72817000000009</v>
      </c>
      <c r="F40" s="73">
        <f t="shared" si="17"/>
        <v>0.95313720532926771</v>
      </c>
      <c r="G40" s="45">
        <v>22.579219999999999</v>
      </c>
      <c r="H40" s="43">
        <v>8.7283299999999997</v>
      </c>
      <c r="I40" s="73">
        <f t="shared" si="2"/>
        <v>0.38656472632801309</v>
      </c>
      <c r="J40" s="45">
        <v>1.3154999999999999</v>
      </c>
      <c r="K40" s="43">
        <v>1.3154999999999999</v>
      </c>
      <c r="L40" s="73">
        <f t="shared" si="18"/>
        <v>1</v>
      </c>
      <c r="M40" s="45">
        <v>176.19235999999998</v>
      </c>
      <c r="N40" s="43">
        <v>168.41757000000001</v>
      </c>
      <c r="O40" s="73">
        <f t="shared" si="19"/>
        <v>0.95587328531157667</v>
      </c>
      <c r="P40" s="45">
        <v>581.25706000000002</v>
      </c>
      <c r="Q40" s="43">
        <v>566.26677000000007</v>
      </c>
      <c r="R40" s="73">
        <f t="shared" si="20"/>
        <v>0.9742105670079948</v>
      </c>
      <c r="S40" s="1"/>
      <c r="T40" s="1"/>
      <c r="U40" s="1"/>
      <c r="V40" s="1"/>
    </row>
    <row r="41" spans="1:22" ht="33" customHeight="1" x14ac:dyDescent="0.3">
      <c r="A41" s="11">
        <v>6</v>
      </c>
      <c r="B41" s="15"/>
      <c r="C41" s="66" t="s">
        <v>101</v>
      </c>
      <c r="D41" s="81">
        <f>SUM(D42:D46)</f>
        <v>2282.4827600000003</v>
      </c>
      <c r="E41" s="41">
        <f>SUM(E42:E46)</f>
        <v>2125.95028</v>
      </c>
      <c r="F41" s="50">
        <f t="shared" si="17"/>
        <v>0.93142008222660122</v>
      </c>
      <c r="G41" s="81">
        <f>SUM(G42:G46)</f>
        <v>274.62182999999993</v>
      </c>
      <c r="H41" s="41">
        <f>SUM(H42:H46)</f>
        <v>426.96632</v>
      </c>
      <c r="I41" s="50">
        <f t="shared" si="2"/>
        <v>1.554742825797935</v>
      </c>
      <c r="J41" s="81">
        <f>SUM(J42:J46)</f>
        <v>0.06</v>
      </c>
      <c r="K41" s="41">
        <f>SUM(K42:K46)</f>
        <v>54.394500000000001</v>
      </c>
      <c r="L41" s="50" t="str">
        <f t="shared" si="18"/>
        <v>св.200</v>
      </c>
      <c r="M41" s="81">
        <f>SUM(M42:M46)</f>
        <v>433.46691000000004</v>
      </c>
      <c r="N41" s="41">
        <f>SUM(N42:N46)</f>
        <v>344.15654000000001</v>
      </c>
      <c r="O41" s="50">
        <f t="shared" si="19"/>
        <v>0.79396265795698218</v>
      </c>
      <c r="P41" s="81">
        <f>SUM(P42:P46)</f>
        <v>1574.3340199999998</v>
      </c>
      <c r="Q41" s="41">
        <f>SUM(Q42:Q46)</f>
        <v>1300.43292</v>
      </c>
      <c r="R41" s="50">
        <f t="shared" si="20"/>
        <v>0.82602097361778415</v>
      </c>
      <c r="S41" s="1"/>
      <c r="T41" s="1"/>
      <c r="U41" s="1"/>
      <c r="V41" s="1"/>
    </row>
    <row r="42" spans="1:22" s="8" customFormat="1" ht="15" customHeight="1" outlineLevel="1" x14ac:dyDescent="0.3">
      <c r="A42" s="10"/>
      <c r="B42" s="14"/>
      <c r="C42" s="9" t="s">
        <v>100</v>
      </c>
      <c r="D42" s="45">
        <f t="shared" ref="D42:E45" si="21">(G42+J42+M42+P42)</f>
        <v>1026.2799600000001</v>
      </c>
      <c r="E42" s="43">
        <f t="shared" si="21"/>
        <v>1079.49521</v>
      </c>
      <c r="F42" s="73">
        <f t="shared" si="17"/>
        <v>1.0518525666232439</v>
      </c>
      <c r="G42" s="45">
        <v>258.28514999999999</v>
      </c>
      <c r="H42" s="43">
        <v>411.00628999999998</v>
      </c>
      <c r="I42" s="73">
        <f t="shared" si="2"/>
        <v>1.5912888913667704</v>
      </c>
      <c r="J42" s="45">
        <v>0.06</v>
      </c>
      <c r="K42" s="43">
        <v>0.06</v>
      </c>
      <c r="L42" s="73">
        <f>IF(K42=0," ",IF(K42/J42*100&gt;200,"св.200",K42/J42))</f>
        <v>1</v>
      </c>
      <c r="M42" s="45">
        <v>266.68059000000005</v>
      </c>
      <c r="N42" s="43">
        <v>201.08127999999999</v>
      </c>
      <c r="O42" s="73">
        <f t="shared" si="19"/>
        <v>0.75401543096931034</v>
      </c>
      <c r="P42" s="45">
        <v>501.25421999999998</v>
      </c>
      <c r="Q42" s="43">
        <v>467.34764000000001</v>
      </c>
      <c r="R42" s="73">
        <f t="shared" si="20"/>
        <v>0.93235651961194466</v>
      </c>
      <c r="S42" s="1"/>
      <c r="T42" s="1"/>
      <c r="U42" s="1"/>
      <c r="V42" s="1"/>
    </row>
    <row r="43" spans="1:22" s="8" customFormat="1" ht="15" customHeight="1" outlineLevel="1" x14ac:dyDescent="0.3">
      <c r="A43" s="10"/>
      <c r="B43" s="14"/>
      <c r="C43" s="9" t="s">
        <v>99</v>
      </c>
      <c r="D43" s="45">
        <f t="shared" si="21"/>
        <v>349.48583000000002</v>
      </c>
      <c r="E43" s="43">
        <f t="shared" si="21"/>
        <v>323.38945000000001</v>
      </c>
      <c r="F43" s="73">
        <f t="shared" si="17"/>
        <v>0.92532921864099604</v>
      </c>
      <c r="G43" s="45">
        <v>3.78443</v>
      </c>
      <c r="H43" s="43">
        <v>3.5486300000000002</v>
      </c>
      <c r="I43" s="73">
        <f t="shared" si="2"/>
        <v>0.93769206987578058</v>
      </c>
      <c r="J43" s="45"/>
      <c r="K43" s="43">
        <v>54.334499999999998</v>
      </c>
      <c r="L43" s="73" t="str">
        <f t="shared" si="18"/>
        <v xml:space="preserve"> </v>
      </c>
      <c r="M43" s="45">
        <v>33.029890000000002</v>
      </c>
      <c r="N43" s="43">
        <v>18.102779999999999</v>
      </c>
      <c r="O43" s="73">
        <f t="shared" si="19"/>
        <v>0.54807266993623038</v>
      </c>
      <c r="P43" s="45">
        <v>312.67151000000001</v>
      </c>
      <c r="Q43" s="43">
        <v>247.40354000000002</v>
      </c>
      <c r="R43" s="73">
        <f t="shared" si="20"/>
        <v>0.7912570608048044</v>
      </c>
      <c r="S43" s="1"/>
      <c r="T43" s="1"/>
      <c r="U43" s="1"/>
      <c r="V43" s="1"/>
    </row>
    <row r="44" spans="1:22" s="8" customFormat="1" ht="15" customHeight="1" outlineLevel="1" x14ac:dyDescent="0.3">
      <c r="A44" s="10"/>
      <c r="B44" s="14"/>
      <c r="C44" s="9" t="s">
        <v>98</v>
      </c>
      <c r="D44" s="45">
        <f t="shared" si="21"/>
        <v>199.29933</v>
      </c>
      <c r="E44" s="43">
        <f t="shared" si="21"/>
        <v>174.60491000000002</v>
      </c>
      <c r="F44" s="73">
        <f t="shared" si="17"/>
        <v>0.87609381326068692</v>
      </c>
      <c r="G44" s="45">
        <v>11.434850000000001</v>
      </c>
      <c r="H44" s="43">
        <v>10.925000000000001</v>
      </c>
      <c r="I44" s="73">
        <f t="shared" si="2"/>
        <v>0.95541262019178208</v>
      </c>
      <c r="J44" s="45"/>
      <c r="K44" s="43"/>
      <c r="L44" s="73" t="str">
        <f t="shared" si="18"/>
        <v xml:space="preserve"> </v>
      </c>
      <c r="M44" s="45">
        <v>20.164770000000001</v>
      </c>
      <c r="N44" s="43">
        <v>18.61364</v>
      </c>
      <c r="O44" s="73">
        <f t="shared" si="19"/>
        <v>0.92307722825502103</v>
      </c>
      <c r="P44" s="45">
        <v>167.69970999999998</v>
      </c>
      <c r="Q44" s="43">
        <v>145.06627</v>
      </c>
      <c r="R44" s="73">
        <f t="shared" si="20"/>
        <v>0.86503590256655793</v>
      </c>
      <c r="S44" s="1"/>
      <c r="T44" s="1"/>
      <c r="U44" s="1"/>
      <c r="V44" s="1"/>
    </row>
    <row r="45" spans="1:22" s="8" customFormat="1" ht="15" customHeight="1" outlineLevel="1" x14ac:dyDescent="0.3">
      <c r="A45" s="10"/>
      <c r="B45" s="14"/>
      <c r="C45" s="9" t="s">
        <v>97</v>
      </c>
      <c r="D45" s="45">
        <f t="shared" si="21"/>
        <v>378.85684000000003</v>
      </c>
      <c r="E45" s="43">
        <f t="shared" si="21"/>
        <v>268.19911999999999</v>
      </c>
      <c r="F45" s="73">
        <f t="shared" si="17"/>
        <v>0.70791679516727213</v>
      </c>
      <c r="G45" s="45">
        <v>1.1011</v>
      </c>
      <c r="H45" s="43">
        <v>1.4701</v>
      </c>
      <c r="I45" s="73">
        <f t="shared" si="2"/>
        <v>1.3351194260285169</v>
      </c>
      <c r="J45" s="45"/>
      <c r="K45" s="43"/>
      <c r="L45" s="73" t="str">
        <f t="shared" si="18"/>
        <v xml:space="preserve"> </v>
      </c>
      <c r="M45" s="45">
        <v>63.101050000000001</v>
      </c>
      <c r="N45" s="43">
        <v>57.896050000000002</v>
      </c>
      <c r="O45" s="73">
        <f t="shared" si="19"/>
        <v>0.91751325849569865</v>
      </c>
      <c r="P45" s="45">
        <v>314.65469000000002</v>
      </c>
      <c r="Q45" s="43">
        <v>208.83296999999999</v>
      </c>
      <c r="R45" s="73">
        <f t="shared" si="20"/>
        <v>0.66368936054949623</v>
      </c>
      <c r="S45" s="1"/>
      <c r="T45" s="1"/>
      <c r="U45" s="1"/>
      <c r="V45" s="1"/>
    </row>
    <row r="46" spans="1:22" s="8" customFormat="1" ht="15" customHeight="1" outlineLevel="1" x14ac:dyDescent="0.3">
      <c r="A46" s="10"/>
      <c r="B46" s="14"/>
      <c r="C46" s="9" t="s">
        <v>182</v>
      </c>
      <c r="D46" s="45">
        <f>(G46+J46+M46+P46)</f>
        <v>328.56080000000003</v>
      </c>
      <c r="E46" s="43">
        <f>(H46+K46+N46+Q46)</f>
        <v>280.26159000000001</v>
      </c>
      <c r="F46" s="73">
        <f t="shared" si="17"/>
        <v>0.85299764914134613</v>
      </c>
      <c r="G46" s="45">
        <v>1.6300000000000002E-2</v>
      </c>
      <c r="H46" s="43">
        <v>1.6300000000000002E-2</v>
      </c>
      <c r="I46" s="73">
        <f t="shared" si="2"/>
        <v>1</v>
      </c>
      <c r="J46" s="45"/>
      <c r="K46" s="43"/>
      <c r="L46" s="73" t="str">
        <f t="shared" si="18"/>
        <v xml:space="preserve"> </v>
      </c>
      <c r="M46" s="45">
        <v>50.490610000000004</v>
      </c>
      <c r="N46" s="43">
        <v>48.462789999999998</v>
      </c>
      <c r="O46" s="73">
        <f t="shared" si="19"/>
        <v>0.95983768070934372</v>
      </c>
      <c r="P46" s="45">
        <v>278.05389000000002</v>
      </c>
      <c r="Q46" s="43">
        <v>231.7825</v>
      </c>
      <c r="R46" s="73">
        <f t="shared" si="20"/>
        <v>0.83358840978631865</v>
      </c>
      <c r="S46" s="1"/>
      <c r="T46" s="1"/>
      <c r="U46" s="1"/>
      <c r="V46" s="1"/>
    </row>
    <row r="47" spans="1:22" ht="27" customHeight="1" x14ac:dyDescent="0.3">
      <c r="A47" s="11">
        <v>7</v>
      </c>
      <c r="B47" s="15"/>
      <c r="C47" s="66" t="s">
        <v>150</v>
      </c>
      <c r="D47" s="81">
        <f>SUM(D48:D54)</f>
        <v>4315.3215599999994</v>
      </c>
      <c r="E47" s="41">
        <f>SUM(E48:E54)</f>
        <v>3942.3385200000002</v>
      </c>
      <c r="F47" s="50">
        <f t="shared" si="17"/>
        <v>0.91356772958537091</v>
      </c>
      <c r="G47" s="81">
        <f>SUM(G48:G54)</f>
        <v>208.70885999999999</v>
      </c>
      <c r="H47" s="41">
        <f>SUM(H48:H54)</f>
        <v>258.37655999999998</v>
      </c>
      <c r="I47" s="50">
        <f t="shared" si="2"/>
        <v>1.2379760015937991</v>
      </c>
      <c r="J47" s="81">
        <f>SUM(J48:J54)</f>
        <v>1.9516100000000001</v>
      </c>
      <c r="K47" s="41">
        <f>SUM(K48:K54)</f>
        <v>1.9516100000000001</v>
      </c>
      <c r="L47" s="50">
        <f t="shared" si="18"/>
        <v>1</v>
      </c>
      <c r="M47" s="81">
        <f>SUM(M48:M54)</f>
        <v>1168.3141599999999</v>
      </c>
      <c r="N47" s="41">
        <f>SUM(N48:N54)</f>
        <v>1038.22955</v>
      </c>
      <c r="O47" s="50">
        <f t="shared" si="19"/>
        <v>0.88865613851671554</v>
      </c>
      <c r="P47" s="81">
        <f>SUM(P48:P54)</f>
        <v>2936.3469300000002</v>
      </c>
      <c r="Q47" s="41">
        <f>SUM(Q48:Q54)</f>
        <v>2643.7808</v>
      </c>
      <c r="R47" s="50">
        <f t="shared" si="20"/>
        <v>0.90036390897447527</v>
      </c>
      <c r="S47" s="1"/>
      <c r="T47" s="1"/>
      <c r="U47" s="1"/>
      <c r="V47" s="1"/>
    </row>
    <row r="48" spans="1:22" s="8" customFormat="1" ht="15" customHeight="1" outlineLevel="1" x14ac:dyDescent="0.3">
      <c r="A48" s="10"/>
      <c r="B48" s="14"/>
      <c r="C48" s="9" t="s">
        <v>149</v>
      </c>
      <c r="D48" s="45">
        <f t="shared" ref="D48:E54" si="22">(G48+J48+M48+P48)</f>
        <v>1448.3299300000001</v>
      </c>
      <c r="E48" s="43">
        <f t="shared" si="22"/>
        <v>1275.2546400000001</v>
      </c>
      <c r="F48" s="73">
        <f t="shared" si="17"/>
        <v>0.88050009433969234</v>
      </c>
      <c r="G48" s="45">
        <v>184.33656999999999</v>
      </c>
      <c r="H48" s="43">
        <v>244.18701999999999</v>
      </c>
      <c r="I48" s="73">
        <f t="shared" ref="I48:I54" si="23">IF(G48=0," ",IF(H48/G48*100&gt;200,"св.200",H48/G48))</f>
        <v>1.3246802845469023</v>
      </c>
      <c r="J48" s="45"/>
      <c r="K48" s="43"/>
      <c r="L48" s="73" t="str">
        <f t="shared" si="18"/>
        <v xml:space="preserve"> </v>
      </c>
      <c r="M48" s="45">
        <v>659.56381999999996</v>
      </c>
      <c r="N48" s="43">
        <v>562.17852000000005</v>
      </c>
      <c r="O48" s="73">
        <f t="shared" si="19"/>
        <v>0.85234893569510839</v>
      </c>
      <c r="P48" s="45">
        <v>604.42954000000009</v>
      </c>
      <c r="Q48" s="43">
        <v>468.88909999999998</v>
      </c>
      <c r="R48" s="73">
        <f t="shared" si="20"/>
        <v>0.77575477201197007</v>
      </c>
      <c r="S48" s="1"/>
      <c r="T48" s="1"/>
      <c r="U48" s="1"/>
      <c r="V48" s="1"/>
    </row>
    <row r="49" spans="1:22" s="8" customFormat="1" ht="15" customHeight="1" outlineLevel="1" x14ac:dyDescent="0.3">
      <c r="A49" s="10"/>
      <c r="B49" s="14"/>
      <c r="C49" s="9" t="s">
        <v>96</v>
      </c>
      <c r="D49" s="45">
        <f t="shared" si="22"/>
        <v>214.62087000000002</v>
      </c>
      <c r="E49" s="43">
        <f t="shared" si="22"/>
        <v>186.34397000000001</v>
      </c>
      <c r="F49" s="73">
        <f t="shared" si="17"/>
        <v>0.86824720261361343</v>
      </c>
      <c r="G49" s="45">
        <v>0.22950000000000001</v>
      </c>
      <c r="H49" s="43">
        <v>0.38724999999999998</v>
      </c>
      <c r="I49" s="73">
        <f>IF(G49=0," ",IF(H49/G49*100&gt;200,"св.200",H49/G49))</f>
        <v>1.6873638344226578</v>
      </c>
      <c r="J49" s="45"/>
      <c r="K49" s="43"/>
      <c r="L49" s="73" t="str">
        <f t="shared" si="18"/>
        <v xml:space="preserve"> </v>
      </c>
      <c r="M49" s="45">
        <v>38.249480000000005</v>
      </c>
      <c r="N49" s="43">
        <v>37.086239999999997</v>
      </c>
      <c r="O49" s="73">
        <f t="shared" si="19"/>
        <v>0.96958808328897517</v>
      </c>
      <c r="P49" s="45">
        <v>176.14189000000002</v>
      </c>
      <c r="Q49" s="43">
        <v>148.87048000000001</v>
      </c>
      <c r="R49" s="73">
        <f t="shared" si="20"/>
        <v>0.8451736267846337</v>
      </c>
      <c r="S49" s="1"/>
      <c r="T49" s="1"/>
      <c r="U49" s="1"/>
      <c r="V49" s="1"/>
    </row>
    <row r="50" spans="1:22" s="8" customFormat="1" ht="15" customHeight="1" outlineLevel="1" x14ac:dyDescent="0.3">
      <c r="A50" s="10"/>
      <c r="B50" s="14"/>
      <c r="C50" s="9" t="s">
        <v>95</v>
      </c>
      <c r="D50" s="45">
        <f t="shared" si="22"/>
        <v>594.10649999999998</v>
      </c>
      <c r="E50" s="43">
        <f t="shared" si="22"/>
        <v>522.90402000000006</v>
      </c>
      <c r="F50" s="73">
        <f t="shared" si="17"/>
        <v>0.88015199295075897</v>
      </c>
      <c r="G50" s="45">
        <v>0.3276</v>
      </c>
      <c r="H50" s="43">
        <v>0.32765</v>
      </c>
      <c r="I50" s="73">
        <f t="shared" si="23"/>
        <v>1.0001526251526252</v>
      </c>
      <c r="J50" s="45">
        <v>0.44320999999999999</v>
      </c>
      <c r="K50" s="43">
        <v>0.44320999999999999</v>
      </c>
      <c r="L50" s="73">
        <f t="shared" si="18"/>
        <v>1</v>
      </c>
      <c r="M50" s="45">
        <v>141.93427</v>
      </c>
      <c r="N50" s="43">
        <v>128.14769999999999</v>
      </c>
      <c r="O50" s="73">
        <f t="shared" si="19"/>
        <v>0.90286651701523524</v>
      </c>
      <c r="P50" s="45">
        <v>451.40141999999997</v>
      </c>
      <c r="Q50" s="43">
        <v>393.98546000000005</v>
      </c>
      <c r="R50" s="73">
        <f t="shared" si="20"/>
        <v>0.87280509662552697</v>
      </c>
      <c r="S50" s="1"/>
      <c r="T50" s="1"/>
      <c r="U50" s="1"/>
      <c r="V50" s="1"/>
    </row>
    <row r="51" spans="1:22" s="8" customFormat="1" ht="15" customHeight="1" outlineLevel="1" x14ac:dyDescent="0.3">
      <c r="A51" s="10"/>
      <c r="B51" s="14"/>
      <c r="C51" s="9" t="s">
        <v>94</v>
      </c>
      <c r="D51" s="45">
        <f t="shared" si="22"/>
        <v>117.62832</v>
      </c>
      <c r="E51" s="43">
        <f t="shared" si="22"/>
        <v>111.2936</v>
      </c>
      <c r="F51" s="73">
        <f t="shared" si="17"/>
        <v>0.94614630218301166</v>
      </c>
      <c r="G51" s="45">
        <v>4.0499999999999998E-3</v>
      </c>
      <c r="H51" s="43">
        <v>4.0499999999999998E-3</v>
      </c>
      <c r="I51" s="73">
        <f t="shared" si="23"/>
        <v>1</v>
      </c>
      <c r="J51" s="45"/>
      <c r="K51" s="43"/>
      <c r="L51" s="73"/>
      <c r="M51" s="45">
        <v>35.09008</v>
      </c>
      <c r="N51" s="43">
        <v>34.014900000000004</v>
      </c>
      <c r="O51" s="73">
        <f t="shared" si="19"/>
        <v>0.96935943149744896</v>
      </c>
      <c r="P51" s="45">
        <v>82.534189999999995</v>
      </c>
      <c r="Q51" s="43">
        <v>77.274649999999994</v>
      </c>
      <c r="R51" s="73">
        <f t="shared" si="20"/>
        <v>0.93627440942959517</v>
      </c>
      <c r="S51" s="1"/>
      <c r="T51" s="1"/>
      <c r="U51" s="1"/>
      <c r="V51" s="1"/>
    </row>
    <row r="52" spans="1:22" s="8" customFormat="1" ht="15" customHeight="1" outlineLevel="1" x14ac:dyDescent="0.3">
      <c r="A52" s="10"/>
      <c r="B52" s="14"/>
      <c r="C52" s="9" t="s">
        <v>93</v>
      </c>
      <c r="D52" s="45">
        <f t="shared" si="22"/>
        <v>188.92137</v>
      </c>
      <c r="E52" s="43">
        <f t="shared" si="22"/>
        <v>172.33143000000001</v>
      </c>
      <c r="F52" s="73">
        <f t="shared" si="17"/>
        <v>0.91218600627340363</v>
      </c>
      <c r="G52" s="45">
        <v>12.45984</v>
      </c>
      <c r="H52" s="43">
        <v>12.464739999999999</v>
      </c>
      <c r="I52" s="73">
        <f t="shared" si="23"/>
        <v>1.0003932634768986</v>
      </c>
      <c r="J52" s="45"/>
      <c r="K52" s="43"/>
      <c r="L52" s="73" t="str">
        <f t="shared" si="18"/>
        <v xml:space="preserve"> </v>
      </c>
      <c r="M52" s="45">
        <v>51.913139999999999</v>
      </c>
      <c r="N52" s="43">
        <v>49.900280000000002</v>
      </c>
      <c r="O52" s="73">
        <f t="shared" si="19"/>
        <v>0.96122638699951501</v>
      </c>
      <c r="P52" s="45">
        <v>124.54839</v>
      </c>
      <c r="Q52" s="43">
        <v>109.96641000000001</v>
      </c>
      <c r="R52" s="73">
        <f t="shared" si="20"/>
        <v>0.88292116823027589</v>
      </c>
      <c r="S52" s="1"/>
      <c r="T52" s="1"/>
      <c r="U52" s="1"/>
      <c r="V52" s="1"/>
    </row>
    <row r="53" spans="1:22" s="8" customFormat="1" ht="15" customHeight="1" outlineLevel="1" x14ac:dyDescent="0.3">
      <c r="A53" s="10"/>
      <c r="B53" s="14"/>
      <c r="C53" s="9" t="s">
        <v>92</v>
      </c>
      <c r="D53" s="45">
        <f t="shared" si="22"/>
        <v>1651.4231900000002</v>
      </c>
      <c r="E53" s="43">
        <f t="shared" si="22"/>
        <v>1580.71748</v>
      </c>
      <c r="F53" s="73">
        <f t="shared" si="17"/>
        <v>0.95718498418324849</v>
      </c>
      <c r="G53" s="45">
        <v>11.255100000000001</v>
      </c>
      <c r="H53" s="43">
        <v>0.90964999999999996</v>
      </c>
      <c r="I53" s="73">
        <f t="shared" si="23"/>
        <v>8.0821138861493891E-2</v>
      </c>
      <c r="J53" s="45"/>
      <c r="K53" s="43"/>
      <c r="L53" s="73" t="str">
        <f t="shared" si="18"/>
        <v xml:space="preserve"> </v>
      </c>
      <c r="M53" s="45">
        <v>232.46028000000001</v>
      </c>
      <c r="N53" s="43">
        <v>218.55382</v>
      </c>
      <c r="O53" s="73">
        <f t="shared" si="19"/>
        <v>0.94017704874140218</v>
      </c>
      <c r="P53" s="45">
        <v>1407.7078100000001</v>
      </c>
      <c r="Q53" s="43">
        <v>1361.2540100000001</v>
      </c>
      <c r="R53" s="73">
        <f t="shared" si="20"/>
        <v>0.96700039619727618</v>
      </c>
      <c r="S53" s="1"/>
      <c r="T53" s="1"/>
      <c r="U53" s="1"/>
      <c r="V53" s="1"/>
    </row>
    <row r="54" spans="1:22" s="8" customFormat="1" ht="15" customHeight="1" outlineLevel="1" x14ac:dyDescent="0.3">
      <c r="A54" s="10"/>
      <c r="B54" s="14"/>
      <c r="C54" s="9" t="s">
        <v>91</v>
      </c>
      <c r="D54" s="45">
        <f t="shared" si="22"/>
        <v>100.29138</v>
      </c>
      <c r="E54" s="43">
        <f t="shared" si="22"/>
        <v>93.493380000000002</v>
      </c>
      <c r="F54" s="73">
        <f t="shared" si="17"/>
        <v>0.93221750463499453</v>
      </c>
      <c r="G54" s="45">
        <v>9.6200000000000008E-2</v>
      </c>
      <c r="H54" s="43">
        <v>9.6200000000000008E-2</v>
      </c>
      <c r="I54" s="73">
        <f t="shared" si="23"/>
        <v>1</v>
      </c>
      <c r="J54" s="45">
        <v>1.5084000000000002</v>
      </c>
      <c r="K54" s="43">
        <v>1.5084000000000002</v>
      </c>
      <c r="L54" s="73">
        <f t="shared" si="18"/>
        <v>1</v>
      </c>
      <c r="M54" s="45">
        <v>9.1030899999999999</v>
      </c>
      <c r="N54" s="43">
        <v>8.3480900000000009</v>
      </c>
      <c r="O54" s="73">
        <f t="shared" si="19"/>
        <v>0.91706112979219157</v>
      </c>
      <c r="P54" s="45">
        <v>89.583690000000004</v>
      </c>
      <c r="Q54" s="43">
        <v>83.540689999999998</v>
      </c>
      <c r="R54" s="73">
        <f t="shared" si="20"/>
        <v>0.93254352438485166</v>
      </c>
      <c r="S54" s="1"/>
      <c r="T54" s="1"/>
      <c r="U54" s="1"/>
      <c r="V54" s="1"/>
    </row>
    <row r="55" spans="1:22" ht="33" customHeight="1" x14ac:dyDescent="0.3">
      <c r="A55" s="11">
        <v>8</v>
      </c>
      <c r="B55" s="15"/>
      <c r="C55" s="66" t="s">
        <v>161</v>
      </c>
      <c r="D55" s="81">
        <f>SUM(D56:D61)</f>
        <v>9203.1438500000004</v>
      </c>
      <c r="E55" s="41">
        <f>SUM(E56:E61)</f>
        <v>8668.0762900000009</v>
      </c>
      <c r="F55" s="50">
        <f t="shared" si="17"/>
        <v>0.94186035025411463</v>
      </c>
      <c r="G55" s="81">
        <f>SUM(G56:G61)</f>
        <v>529.76876000000004</v>
      </c>
      <c r="H55" s="41">
        <f>SUM(H56:H61)</f>
        <v>487.05010999999996</v>
      </c>
      <c r="I55" s="50">
        <f t="shared" ref="I55:I77" si="24">IF(G55=0," ",IF(H55/G55*100&gt;200,"св.200",H55/G55))</f>
        <v>0.91936359176784965</v>
      </c>
      <c r="J55" s="81">
        <f>SUM(J56:J61)</f>
        <v>0</v>
      </c>
      <c r="K55" s="41">
        <f>SUM(K56:K61)</f>
        <v>5.0000000000000002E-5</v>
      </c>
      <c r="L55" s="50" t="str">
        <f t="shared" si="18"/>
        <v xml:space="preserve"> </v>
      </c>
      <c r="M55" s="81">
        <f>SUM(M56:M61)</f>
        <v>1548.13256</v>
      </c>
      <c r="N55" s="41">
        <f>SUM(N56:N61)</f>
        <v>1286.2949599999999</v>
      </c>
      <c r="O55" s="50">
        <f t="shared" si="19"/>
        <v>0.83086874679517109</v>
      </c>
      <c r="P55" s="81">
        <f>SUM(P56:P61)</f>
        <v>7125.2425300000004</v>
      </c>
      <c r="Q55" s="41">
        <f>SUM(Q56:Q61)</f>
        <v>6894.73117</v>
      </c>
      <c r="R55" s="50">
        <f t="shared" si="20"/>
        <v>0.96764862963899689</v>
      </c>
      <c r="S55" s="1"/>
      <c r="T55" s="1"/>
      <c r="U55" s="1"/>
      <c r="V55" s="1"/>
    </row>
    <row r="56" spans="1:22" s="8" customFormat="1" ht="15" customHeight="1" outlineLevel="1" x14ac:dyDescent="0.3">
      <c r="A56" s="10"/>
      <c r="B56" s="14"/>
      <c r="C56" s="9" t="s">
        <v>167</v>
      </c>
      <c r="D56" s="45">
        <f>(G56+J56+M56+P56)</f>
        <v>3553.5513599999999</v>
      </c>
      <c r="E56" s="43">
        <f>(H56+K56+N56+Q56)</f>
        <v>3398.4362600000004</v>
      </c>
      <c r="F56" s="73">
        <f t="shared" si="17"/>
        <v>0.95634927308325168</v>
      </c>
      <c r="G56" s="45">
        <v>475.95903000000004</v>
      </c>
      <c r="H56" s="43">
        <v>454.03167999999999</v>
      </c>
      <c r="I56" s="73">
        <f t="shared" si="24"/>
        <v>0.95393017335966912</v>
      </c>
      <c r="J56" s="45"/>
      <c r="K56" s="43"/>
      <c r="L56" s="73" t="str">
        <f>IF(K56=0," ",IF(K56/J56*100&gt;200,"св.200",K56/J56))</f>
        <v xml:space="preserve"> </v>
      </c>
      <c r="M56" s="45">
        <v>625.31065999999998</v>
      </c>
      <c r="N56" s="43">
        <v>522.05538000000001</v>
      </c>
      <c r="O56" s="73">
        <f t="shared" si="19"/>
        <v>0.83487362905343721</v>
      </c>
      <c r="P56" s="45">
        <v>2452.2816699999998</v>
      </c>
      <c r="Q56" s="43">
        <v>2422.3492000000001</v>
      </c>
      <c r="R56" s="73">
        <f t="shared" si="20"/>
        <v>0.98779403264878629</v>
      </c>
      <c r="S56" s="1"/>
      <c r="T56" s="1"/>
      <c r="U56" s="1"/>
      <c r="V56" s="1"/>
    </row>
    <row r="57" spans="1:22" s="8" customFormat="1" ht="15" customHeight="1" outlineLevel="1" x14ac:dyDescent="0.3">
      <c r="A57" s="10"/>
      <c r="B57" s="14"/>
      <c r="C57" s="9" t="s">
        <v>90</v>
      </c>
      <c r="D57" s="45">
        <f t="shared" ref="D57:E61" si="25">(G57+J57+M57+P57)</f>
        <v>303.50035000000003</v>
      </c>
      <c r="E57" s="43">
        <f t="shared" si="25"/>
        <v>283.52152000000001</v>
      </c>
      <c r="F57" s="73">
        <f t="shared" si="17"/>
        <v>0.93417197047713452</v>
      </c>
      <c r="G57" s="45">
        <v>4.3719200000000003</v>
      </c>
      <c r="H57" s="43">
        <v>3.3738299999999999</v>
      </c>
      <c r="I57" s="73">
        <f t="shared" si="24"/>
        <v>0.77170442277077345</v>
      </c>
      <c r="J57" s="45"/>
      <c r="K57" s="43"/>
      <c r="L57" s="73" t="str">
        <f t="shared" si="18"/>
        <v xml:space="preserve"> </v>
      </c>
      <c r="M57" s="45">
        <v>58.805190000000003</v>
      </c>
      <c r="N57" s="43">
        <v>56.156459999999996</v>
      </c>
      <c r="O57" s="73">
        <f t="shared" si="19"/>
        <v>0.95495754711446379</v>
      </c>
      <c r="P57" s="45">
        <v>240.32324</v>
      </c>
      <c r="Q57" s="43">
        <v>223.99123</v>
      </c>
      <c r="R57" s="73">
        <f t="shared" si="20"/>
        <v>0.93204148712375878</v>
      </c>
      <c r="S57" s="1"/>
      <c r="T57" s="1"/>
      <c r="U57" s="1"/>
      <c r="V57" s="1"/>
    </row>
    <row r="58" spans="1:22" s="8" customFormat="1" ht="15" customHeight="1" outlineLevel="1" x14ac:dyDescent="0.3">
      <c r="A58" s="10"/>
      <c r="B58" s="14"/>
      <c r="C58" s="9" t="s">
        <v>89</v>
      </c>
      <c r="D58" s="45">
        <f t="shared" si="25"/>
        <v>682.51202000000001</v>
      </c>
      <c r="E58" s="43">
        <f t="shared" si="25"/>
        <v>577.91102999999998</v>
      </c>
      <c r="F58" s="73">
        <f t="shared" si="17"/>
        <v>0.84674117534223059</v>
      </c>
      <c r="G58" s="45">
        <v>8.187149999999999</v>
      </c>
      <c r="H58" s="43">
        <v>8.0278999999999989</v>
      </c>
      <c r="I58" s="73">
        <f t="shared" si="24"/>
        <v>0.98054878681836777</v>
      </c>
      <c r="J58" s="45"/>
      <c r="K58" s="43"/>
      <c r="L58" s="73" t="str">
        <f t="shared" si="18"/>
        <v xml:space="preserve"> </v>
      </c>
      <c r="M58" s="45">
        <v>135.93316000000002</v>
      </c>
      <c r="N58" s="43">
        <v>87.778859999999995</v>
      </c>
      <c r="O58" s="73">
        <f t="shared" si="19"/>
        <v>0.64575016132928853</v>
      </c>
      <c r="P58" s="45">
        <v>538.39170999999999</v>
      </c>
      <c r="Q58" s="43">
        <v>482.10427000000004</v>
      </c>
      <c r="R58" s="73">
        <f t="shared" si="20"/>
        <v>0.89545262500420009</v>
      </c>
      <c r="S58" s="1"/>
      <c r="T58" s="1"/>
      <c r="U58" s="1"/>
      <c r="V58" s="1"/>
    </row>
    <row r="59" spans="1:22" s="8" customFormat="1" ht="15" customHeight="1" outlineLevel="1" x14ac:dyDescent="0.3">
      <c r="A59" s="10"/>
      <c r="B59" s="14"/>
      <c r="C59" s="9" t="s">
        <v>88</v>
      </c>
      <c r="D59" s="45">
        <f t="shared" si="25"/>
        <v>241.73410999999999</v>
      </c>
      <c r="E59" s="43">
        <f t="shared" si="25"/>
        <v>206.20049999999998</v>
      </c>
      <c r="F59" s="73">
        <f t="shared" si="17"/>
        <v>0.85300539505988615</v>
      </c>
      <c r="G59" s="45">
        <v>1.4210999999999998</v>
      </c>
      <c r="H59" s="43">
        <v>1.24865</v>
      </c>
      <c r="I59" s="73">
        <f t="shared" si="24"/>
        <v>0.87865034128492026</v>
      </c>
      <c r="J59" s="45"/>
      <c r="K59" s="43"/>
      <c r="L59" s="73" t="str">
        <f t="shared" si="18"/>
        <v xml:space="preserve"> </v>
      </c>
      <c r="M59" s="45">
        <v>158.18772000000001</v>
      </c>
      <c r="N59" s="43">
        <v>133.62207999999998</v>
      </c>
      <c r="O59" s="73">
        <f t="shared" si="19"/>
        <v>0.84470577109272438</v>
      </c>
      <c r="P59" s="45">
        <v>82.125289999999993</v>
      </c>
      <c r="Q59" s="43">
        <v>71.329770000000011</v>
      </c>
      <c r="R59" s="73">
        <f t="shared" si="20"/>
        <v>0.86854816585731409</v>
      </c>
      <c r="S59" s="1"/>
      <c r="T59" s="1"/>
      <c r="U59" s="1"/>
      <c r="V59" s="1"/>
    </row>
    <row r="60" spans="1:22" s="8" customFormat="1" ht="15" customHeight="1" outlineLevel="1" x14ac:dyDescent="0.3">
      <c r="A60" s="10"/>
      <c r="B60" s="14"/>
      <c r="C60" s="9" t="s">
        <v>87</v>
      </c>
      <c r="D60" s="45">
        <f t="shared" si="25"/>
        <v>3737.2590000000005</v>
      </c>
      <c r="E60" s="43">
        <f t="shared" si="25"/>
        <v>3601.8194000000003</v>
      </c>
      <c r="F60" s="73">
        <f t="shared" si="17"/>
        <v>0.96375964309671869</v>
      </c>
      <c r="G60" s="45">
        <v>6.5001199999999999</v>
      </c>
      <c r="H60" s="43">
        <v>11.46175</v>
      </c>
      <c r="I60" s="73">
        <f t="shared" si="24"/>
        <v>1.7633136003643011</v>
      </c>
      <c r="J60" s="45"/>
      <c r="K60" s="43"/>
      <c r="L60" s="73" t="str">
        <f t="shared" si="18"/>
        <v xml:space="preserve"> </v>
      </c>
      <c r="M60" s="45">
        <v>306.59870000000001</v>
      </c>
      <c r="N60" s="43">
        <v>272.63830000000002</v>
      </c>
      <c r="O60" s="73">
        <f t="shared" si="19"/>
        <v>0.88923501632590096</v>
      </c>
      <c r="P60" s="45">
        <v>3424.1601800000003</v>
      </c>
      <c r="Q60" s="43">
        <v>3317.7193500000003</v>
      </c>
      <c r="R60" s="73">
        <f t="shared" si="20"/>
        <v>0.9689147632106393</v>
      </c>
      <c r="S60" s="1"/>
      <c r="T60" s="1"/>
      <c r="U60" s="1"/>
      <c r="V60" s="1"/>
    </row>
    <row r="61" spans="1:22" s="8" customFormat="1" ht="15" customHeight="1" outlineLevel="1" x14ac:dyDescent="0.3">
      <c r="A61" s="10"/>
      <c r="B61" s="14"/>
      <c r="C61" s="9" t="s">
        <v>86</v>
      </c>
      <c r="D61" s="45">
        <f t="shared" si="25"/>
        <v>684.58700999999996</v>
      </c>
      <c r="E61" s="43">
        <f t="shared" si="25"/>
        <v>600.18758000000003</v>
      </c>
      <c r="F61" s="73">
        <f t="shared" si="17"/>
        <v>0.87671482402215029</v>
      </c>
      <c r="G61" s="45">
        <v>33.329440000000005</v>
      </c>
      <c r="H61" s="43">
        <v>8.9062999999999999</v>
      </c>
      <c r="I61" s="73">
        <f t="shared" si="24"/>
        <v>0.26722021132068219</v>
      </c>
      <c r="J61" s="45"/>
      <c r="K61" s="43">
        <v>5.0000000000000002E-5</v>
      </c>
      <c r="L61" s="73" t="str">
        <f t="shared" si="18"/>
        <v xml:space="preserve"> </v>
      </c>
      <c r="M61" s="45">
        <v>263.29712999999998</v>
      </c>
      <c r="N61" s="43">
        <v>214.04388</v>
      </c>
      <c r="O61" s="73">
        <f t="shared" si="19"/>
        <v>0.81293662410980327</v>
      </c>
      <c r="P61" s="45">
        <v>387.96044000000001</v>
      </c>
      <c r="Q61" s="43">
        <v>377.23734999999999</v>
      </c>
      <c r="R61" s="73">
        <f t="shared" si="20"/>
        <v>0.97236035199877591</v>
      </c>
      <c r="S61" s="1"/>
      <c r="T61" s="1"/>
      <c r="U61" s="1"/>
      <c r="V61" s="1"/>
    </row>
    <row r="62" spans="1:22" ht="30" customHeight="1" x14ac:dyDescent="0.3">
      <c r="A62" s="11">
        <v>9</v>
      </c>
      <c r="B62" s="15"/>
      <c r="C62" s="66" t="s">
        <v>148</v>
      </c>
      <c r="D62" s="81">
        <f>SUM(D63:D64,D65:D66,D67)</f>
        <v>6268.8773199999996</v>
      </c>
      <c r="E62" s="41">
        <f>SUM(E63:E64,E65:E66,E67)</f>
        <v>5337.5639799999999</v>
      </c>
      <c r="F62" s="50">
        <f t="shared" si="17"/>
        <v>0.85143857624573838</v>
      </c>
      <c r="G62" s="81">
        <f>SUM(G63:G64,G65:G66,G67)</f>
        <v>251.87755000000004</v>
      </c>
      <c r="H62" s="41">
        <f>SUM(H63:H64,H65:H66,H67)</f>
        <v>254.25999000000002</v>
      </c>
      <c r="I62" s="50">
        <f t="shared" si="24"/>
        <v>1.0094587230977909</v>
      </c>
      <c r="J62" s="81">
        <f>SUM(J63:J64,J65:J66,J67)</f>
        <v>1.1000000000000001</v>
      </c>
      <c r="K62" s="41">
        <f>SUM(K63:K64,K65:K66,K67)</f>
        <v>1.1000000000000001</v>
      </c>
      <c r="L62" s="50">
        <f t="shared" si="18"/>
        <v>1</v>
      </c>
      <c r="M62" s="81">
        <f>SUM(M63:M64,M65:M66,M67)</f>
        <v>1808.7461900000003</v>
      </c>
      <c r="N62" s="41">
        <f>SUM(N63:N64,N65:N66,N67)</f>
        <v>1629.3525500000001</v>
      </c>
      <c r="O62" s="50">
        <f t="shared" si="19"/>
        <v>0.9008187876265823</v>
      </c>
      <c r="P62" s="81">
        <f>SUM(P63:P64,P65:P66,P67)</f>
        <v>4207.1535800000001</v>
      </c>
      <c r="Q62" s="41">
        <f>SUM(Q63:Q64,Q65:Q66,Q67)</f>
        <v>3452.8514399999999</v>
      </c>
      <c r="R62" s="50">
        <f t="shared" si="20"/>
        <v>0.82070962572276718</v>
      </c>
      <c r="S62" s="1"/>
      <c r="T62" s="1"/>
      <c r="U62" s="1"/>
      <c r="V62" s="1"/>
    </row>
    <row r="63" spans="1:22" s="8" customFormat="1" ht="15" customHeight="1" outlineLevel="1" x14ac:dyDescent="0.3">
      <c r="A63" s="10"/>
      <c r="B63" s="14"/>
      <c r="C63" s="9" t="s">
        <v>162</v>
      </c>
      <c r="D63" s="45">
        <f t="shared" ref="D63:E94" si="26">(G63+J63+M63+P63)</f>
        <v>1231.1091300000001</v>
      </c>
      <c r="E63" s="43">
        <f t="shared" si="26"/>
        <v>1136.9983000000002</v>
      </c>
      <c r="F63" s="73">
        <f t="shared" ref="F63:F64" si="27">IF(E63=0," ",IF(E63/D63*100&gt;200,"св.200",E63/D63))</f>
        <v>0.92355606200402407</v>
      </c>
      <c r="G63" s="45">
        <v>165.37379000000001</v>
      </c>
      <c r="H63" s="43">
        <v>144.02917000000002</v>
      </c>
      <c r="I63" s="73">
        <f t="shared" si="24"/>
        <v>0.87093105866413301</v>
      </c>
      <c r="J63" s="45">
        <v>1.1000000000000001</v>
      </c>
      <c r="K63" s="43">
        <v>1.1000000000000001</v>
      </c>
      <c r="L63" s="73">
        <f t="shared" si="18"/>
        <v>1</v>
      </c>
      <c r="M63" s="45">
        <v>613.21106000000009</v>
      </c>
      <c r="N63" s="43">
        <v>583.82203000000004</v>
      </c>
      <c r="O63" s="73">
        <f t="shared" si="19"/>
        <v>0.95207354870605232</v>
      </c>
      <c r="P63" s="45">
        <v>451.42428000000001</v>
      </c>
      <c r="Q63" s="43">
        <v>408.0471</v>
      </c>
      <c r="R63" s="73">
        <f t="shared" ref="R63:R64" si="28">IF(Q63=0," ",IF(Q63/P63*100&gt;200,"св.200",Q63/P63))</f>
        <v>0.90391039666718853</v>
      </c>
      <c r="S63" s="1"/>
      <c r="T63" s="1"/>
      <c r="U63" s="1"/>
      <c r="V63" s="1"/>
    </row>
    <row r="64" spans="1:22" s="27" customFormat="1" ht="15" customHeight="1" outlineLevel="1" x14ac:dyDescent="0.3">
      <c r="A64" s="25"/>
      <c r="B64" s="26"/>
      <c r="C64" s="9" t="s">
        <v>85</v>
      </c>
      <c r="D64" s="45">
        <f>(G64+J64+M64+P64)</f>
        <v>2652.49442</v>
      </c>
      <c r="E64" s="43">
        <f>(H64+K64+N64+Q64)</f>
        <v>2034.1608499999998</v>
      </c>
      <c r="F64" s="73">
        <f t="shared" si="27"/>
        <v>0.76688600536245422</v>
      </c>
      <c r="G64" s="45">
        <v>71.348579999999998</v>
      </c>
      <c r="H64" s="43">
        <v>92.751419999999996</v>
      </c>
      <c r="I64" s="73">
        <f t="shared" si="24"/>
        <v>1.2999756967833136</v>
      </c>
      <c r="J64" s="45"/>
      <c r="K64" s="43"/>
      <c r="L64" s="73" t="str">
        <f t="shared" si="18"/>
        <v xml:space="preserve"> </v>
      </c>
      <c r="M64" s="45">
        <v>362.79371000000003</v>
      </c>
      <c r="N64" s="43">
        <v>314.47005000000001</v>
      </c>
      <c r="O64" s="73">
        <f t="shared" si="19"/>
        <v>0.86680127392506334</v>
      </c>
      <c r="P64" s="45">
        <v>2218.3521299999998</v>
      </c>
      <c r="Q64" s="43">
        <v>1626.9393799999998</v>
      </c>
      <c r="R64" s="73">
        <f t="shared" si="28"/>
        <v>0.73339996747946412</v>
      </c>
      <c r="S64" s="2"/>
      <c r="T64" s="2"/>
      <c r="U64" s="2"/>
      <c r="V64" s="2"/>
    </row>
    <row r="65" spans="1:22" s="8" customFormat="1" ht="15" customHeight="1" outlineLevel="1" x14ac:dyDescent="0.3">
      <c r="A65" s="10"/>
      <c r="B65" s="14"/>
      <c r="C65" s="9" t="s">
        <v>84</v>
      </c>
      <c r="D65" s="45">
        <f t="shared" si="26"/>
        <v>1134.8760199999999</v>
      </c>
      <c r="E65" s="43">
        <f t="shared" si="26"/>
        <v>1066.1026999999999</v>
      </c>
      <c r="F65" s="73">
        <f t="shared" ref="F65:F67" si="29">IF(E65=0," ",IF(E65/D65*100&gt;200,"св.200",E65/D65))</f>
        <v>0.93940014698698104</v>
      </c>
      <c r="G65" s="45">
        <v>5.1008399999999998</v>
      </c>
      <c r="H65" s="43">
        <v>6.7606599999999997</v>
      </c>
      <c r="I65" s="73">
        <f t="shared" si="24"/>
        <v>1.3254013064514865</v>
      </c>
      <c r="J65" s="45"/>
      <c r="K65" s="43"/>
      <c r="L65" s="73" t="str">
        <f t="shared" si="18"/>
        <v xml:space="preserve"> </v>
      </c>
      <c r="M65" s="45">
        <v>405.20492999999999</v>
      </c>
      <c r="N65" s="43">
        <v>369.04533000000004</v>
      </c>
      <c r="O65" s="73">
        <f t="shared" si="19"/>
        <v>0.9107621913682048</v>
      </c>
      <c r="P65" s="45">
        <v>724.57024999999999</v>
      </c>
      <c r="Q65" s="43">
        <v>690.29670999999996</v>
      </c>
      <c r="R65" s="73">
        <f t="shared" ref="R65:R67" si="30">IF(Q65=0," ",IF(Q65/P65*100&gt;200,"св.200",Q65/P65))</f>
        <v>0.95269811312291663</v>
      </c>
      <c r="S65" s="1"/>
      <c r="T65" s="1"/>
      <c r="U65" s="1"/>
      <c r="V65" s="1"/>
    </row>
    <row r="66" spans="1:22" s="27" customFormat="1" ht="15" customHeight="1" outlineLevel="1" x14ac:dyDescent="0.3">
      <c r="A66" s="25"/>
      <c r="B66" s="26"/>
      <c r="C66" s="9" t="s">
        <v>153</v>
      </c>
      <c r="D66" s="45">
        <f t="shared" si="26"/>
        <v>409.91667999999993</v>
      </c>
      <c r="E66" s="43">
        <f t="shared" si="26"/>
        <v>376.91669000000002</v>
      </c>
      <c r="F66" s="73">
        <f t="shared" si="29"/>
        <v>0.91949585950003321</v>
      </c>
      <c r="G66" s="45">
        <v>2.28979</v>
      </c>
      <c r="H66" s="43">
        <v>2.2176399999999998</v>
      </c>
      <c r="I66" s="73">
        <f t="shared" si="24"/>
        <v>0.96849056026971903</v>
      </c>
      <c r="J66" s="45"/>
      <c r="K66" s="43"/>
      <c r="L66" s="73" t="str">
        <f>IF(J66=0," ",IF(K66/J66*100&gt;200,"св.200",K66/J66))</f>
        <v xml:space="preserve"> </v>
      </c>
      <c r="M66" s="45">
        <v>121.02148</v>
      </c>
      <c r="N66" s="43">
        <v>111.05681</v>
      </c>
      <c r="O66" s="73">
        <f t="shared" si="19"/>
        <v>0.91766197207305678</v>
      </c>
      <c r="P66" s="45">
        <v>286.60540999999995</v>
      </c>
      <c r="Q66" s="43">
        <v>263.64224000000002</v>
      </c>
      <c r="R66" s="73">
        <f t="shared" si="30"/>
        <v>0.91987879782171611</v>
      </c>
      <c r="S66" s="2"/>
      <c r="T66" s="2"/>
      <c r="U66" s="2"/>
      <c r="V66" s="2"/>
    </row>
    <row r="67" spans="1:22" s="27" customFormat="1" ht="15" customHeight="1" outlineLevel="1" x14ac:dyDescent="0.3">
      <c r="A67" s="25"/>
      <c r="B67" s="26"/>
      <c r="C67" s="9" t="s">
        <v>154</v>
      </c>
      <c r="D67" s="45">
        <f t="shared" si="26"/>
        <v>840.48107000000005</v>
      </c>
      <c r="E67" s="43">
        <f t="shared" si="26"/>
        <v>723.38544000000002</v>
      </c>
      <c r="F67" s="73">
        <f t="shared" si="29"/>
        <v>0.86068022924061804</v>
      </c>
      <c r="G67" s="45">
        <v>7.7645499999999998</v>
      </c>
      <c r="H67" s="43">
        <v>8.501100000000001</v>
      </c>
      <c r="I67" s="73">
        <f t="shared" si="24"/>
        <v>1.094860616519953</v>
      </c>
      <c r="J67" s="45"/>
      <c r="K67" s="43"/>
      <c r="L67" s="73" t="str">
        <f t="shared" ref="L67" si="31">IF(K67=0," ",IF(K67/J67*100&gt;200,"св.200",K67/J67))</f>
        <v xml:space="preserve"> </v>
      </c>
      <c r="M67" s="45">
        <v>306.51501000000002</v>
      </c>
      <c r="N67" s="43">
        <v>250.95832999999999</v>
      </c>
      <c r="O67" s="73">
        <f t="shared" si="19"/>
        <v>0.81874727766186717</v>
      </c>
      <c r="P67" s="45">
        <v>526.20150999999998</v>
      </c>
      <c r="Q67" s="43">
        <v>463.92601000000002</v>
      </c>
      <c r="R67" s="73">
        <f t="shared" si="30"/>
        <v>0.8816508527313045</v>
      </c>
      <c r="S67" s="2"/>
      <c r="T67" s="2"/>
      <c r="U67" s="2"/>
      <c r="V67" s="2"/>
    </row>
    <row r="68" spans="1:22" ht="33" customHeight="1" x14ac:dyDescent="0.3">
      <c r="A68" s="11">
        <v>10</v>
      </c>
      <c r="B68" s="15"/>
      <c r="C68" s="66" t="s">
        <v>83</v>
      </c>
      <c r="D68" s="81">
        <f>SUM(D69:D73)</f>
        <v>678.75821999999994</v>
      </c>
      <c r="E68" s="41">
        <f>SUM(E69:E73)</f>
        <v>613.68902000000003</v>
      </c>
      <c r="F68" s="50">
        <f t="shared" ref="F68:F93" si="32">IF(D68=0," ",IF(E68/D68*100&gt;200,"св.200",E68/D68))</f>
        <v>0.90413493629587294</v>
      </c>
      <c r="G68" s="81">
        <f>SUM(G69:G73)</f>
        <v>12.438659999999999</v>
      </c>
      <c r="H68" s="41">
        <f>SUM(H69:H73)</f>
        <v>13.752089999999999</v>
      </c>
      <c r="I68" s="50">
        <f t="shared" si="24"/>
        <v>1.1055925638292228</v>
      </c>
      <c r="J68" s="81">
        <f>SUM(J69:J73)</f>
        <v>0</v>
      </c>
      <c r="K68" s="41">
        <f>SUM(K69:K73)</f>
        <v>0</v>
      </c>
      <c r="L68" s="50" t="str">
        <f t="shared" ref="L68:L93" si="33">IF(J68=0," ",IF(K68/J68*100&gt;200,"св.200",K68/J68))</f>
        <v xml:space="preserve"> </v>
      </c>
      <c r="M68" s="81">
        <f>SUM(M69:M73)</f>
        <v>150.18026</v>
      </c>
      <c r="N68" s="41">
        <f>SUM(N69:N73)</f>
        <v>145.81903</v>
      </c>
      <c r="O68" s="50">
        <f t="shared" ref="O68:O93" si="34">IF(M68=0," ",IF(N68/M68*100&gt;200,"св.200",N68/M68))</f>
        <v>0.97096003163132083</v>
      </c>
      <c r="P68" s="81">
        <f>SUM(P69:P73)</f>
        <v>516.13930000000005</v>
      </c>
      <c r="Q68" s="41">
        <f>SUM(Q69:Q73)</f>
        <v>454.11790000000002</v>
      </c>
      <c r="R68" s="50">
        <f t="shared" ref="R68:R93" si="35">IF(P68=0," ",IF(Q68/P68*100&gt;200,"св.200",Q68/P68))</f>
        <v>0.87983592801400701</v>
      </c>
      <c r="S68" s="1"/>
      <c r="T68" s="1"/>
      <c r="U68" s="1"/>
      <c r="V68" s="1"/>
    </row>
    <row r="69" spans="1:22" s="8" customFormat="1" ht="15" customHeight="1" outlineLevel="1" x14ac:dyDescent="0.3">
      <c r="A69" s="10"/>
      <c r="B69" s="14"/>
      <c r="C69" s="9" t="s">
        <v>82</v>
      </c>
      <c r="D69" s="45">
        <f t="shared" si="26"/>
        <v>206.53707</v>
      </c>
      <c r="E69" s="43">
        <f t="shared" si="26"/>
        <v>189.75581</v>
      </c>
      <c r="F69" s="73">
        <f t="shared" si="32"/>
        <v>0.91874940416265227</v>
      </c>
      <c r="G69" s="45">
        <v>10.30095</v>
      </c>
      <c r="H69" s="43">
        <v>10.46565</v>
      </c>
      <c r="I69" s="73">
        <f t="shared" si="24"/>
        <v>1.0159888165654625</v>
      </c>
      <c r="J69" s="45"/>
      <c r="K69" s="43"/>
      <c r="L69" s="73" t="str">
        <f t="shared" si="33"/>
        <v xml:space="preserve"> </v>
      </c>
      <c r="M69" s="45">
        <v>44.464089999999999</v>
      </c>
      <c r="N69" s="43">
        <v>39.219089999999994</v>
      </c>
      <c r="O69" s="73">
        <f t="shared" si="34"/>
        <v>0.88203964142749791</v>
      </c>
      <c r="P69" s="45">
        <v>151.77203</v>
      </c>
      <c r="Q69" s="43">
        <v>140.07107000000002</v>
      </c>
      <c r="R69" s="73">
        <f t="shared" si="35"/>
        <v>0.92290437177390339</v>
      </c>
      <c r="S69" s="1"/>
      <c r="T69" s="1"/>
      <c r="U69" s="1"/>
      <c r="V69" s="1"/>
    </row>
    <row r="70" spans="1:22" s="8" customFormat="1" ht="15" customHeight="1" outlineLevel="1" x14ac:dyDescent="0.3">
      <c r="A70" s="10"/>
      <c r="B70" s="14"/>
      <c r="C70" s="9" t="s">
        <v>81</v>
      </c>
      <c r="D70" s="45">
        <f t="shared" si="26"/>
        <v>68.005839999999992</v>
      </c>
      <c r="E70" s="43">
        <f t="shared" si="26"/>
        <v>57.007310000000004</v>
      </c>
      <c r="F70" s="73">
        <f t="shared" si="32"/>
        <v>0.83827080144881694</v>
      </c>
      <c r="G70" s="45">
        <v>1E-4</v>
      </c>
      <c r="H70" s="43">
        <v>1E-4</v>
      </c>
      <c r="I70" s="73">
        <f t="shared" si="24"/>
        <v>1</v>
      </c>
      <c r="J70" s="45"/>
      <c r="K70" s="43"/>
      <c r="L70" s="73" t="str">
        <f t="shared" si="33"/>
        <v xml:space="preserve"> </v>
      </c>
      <c r="M70" s="45">
        <v>21.95928</v>
      </c>
      <c r="N70" s="43">
        <v>18.397490000000001</v>
      </c>
      <c r="O70" s="73">
        <f t="shared" si="34"/>
        <v>0.83780023753055666</v>
      </c>
      <c r="P70" s="45">
        <v>46.046459999999996</v>
      </c>
      <c r="Q70" s="43">
        <v>38.609720000000003</v>
      </c>
      <c r="R70" s="73">
        <f t="shared" si="35"/>
        <v>0.83849485932251921</v>
      </c>
      <c r="S70" s="1"/>
      <c r="T70" s="1"/>
      <c r="U70" s="1"/>
      <c r="V70" s="1"/>
    </row>
    <row r="71" spans="1:22" s="8" customFormat="1" ht="15" customHeight="1" outlineLevel="1" x14ac:dyDescent="0.3">
      <c r="A71" s="10"/>
      <c r="B71" s="14"/>
      <c r="C71" s="9" t="s">
        <v>80</v>
      </c>
      <c r="D71" s="45">
        <f t="shared" si="26"/>
        <v>139.44967999999997</v>
      </c>
      <c r="E71" s="43">
        <f t="shared" si="26"/>
        <v>129.96746999999999</v>
      </c>
      <c r="F71" s="73">
        <f t="shared" si="32"/>
        <v>0.93200264066579441</v>
      </c>
      <c r="G71" s="45">
        <v>1.2134100000000001</v>
      </c>
      <c r="H71" s="43">
        <v>0.8654400000000001</v>
      </c>
      <c r="I71" s="73">
        <f t="shared" si="24"/>
        <v>0.71322965856553022</v>
      </c>
      <c r="J71" s="45"/>
      <c r="K71" s="43"/>
      <c r="L71" s="73" t="str">
        <f t="shared" si="33"/>
        <v xml:space="preserve"> </v>
      </c>
      <c r="M71" s="45">
        <v>8.9508700000000001</v>
      </c>
      <c r="N71" s="43">
        <v>8.0528700000000004</v>
      </c>
      <c r="O71" s="73">
        <f t="shared" si="34"/>
        <v>0.89967455677492802</v>
      </c>
      <c r="P71" s="45">
        <v>129.28539999999998</v>
      </c>
      <c r="Q71" s="43">
        <v>121.04916</v>
      </c>
      <c r="R71" s="73">
        <f t="shared" si="35"/>
        <v>0.93629412137797474</v>
      </c>
      <c r="S71" s="1"/>
      <c r="T71" s="1"/>
      <c r="U71" s="1"/>
      <c r="V71" s="1"/>
    </row>
    <row r="72" spans="1:22" s="8" customFormat="1" ht="15" customHeight="1" outlineLevel="1" x14ac:dyDescent="0.3">
      <c r="A72" s="10"/>
      <c r="B72" s="14"/>
      <c r="C72" s="9" t="s">
        <v>79</v>
      </c>
      <c r="D72" s="45">
        <f t="shared" si="26"/>
        <v>111.6955</v>
      </c>
      <c r="E72" s="43">
        <f t="shared" si="26"/>
        <v>104.99888000000001</v>
      </c>
      <c r="F72" s="73">
        <f t="shared" si="32"/>
        <v>0.94004574938113006</v>
      </c>
      <c r="G72" s="45">
        <v>0.27689999999999998</v>
      </c>
      <c r="H72" s="43">
        <v>1.7735999999999998</v>
      </c>
      <c r="I72" s="73" t="str">
        <f t="shared" si="24"/>
        <v>св.200</v>
      </c>
      <c r="J72" s="45"/>
      <c r="K72" s="43"/>
      <c r="L72" s="73" t="str">
        <f t="shared" si="33"/>
        <v xml:space="preserve"> </v>
      </c>
      <c r="M72" s="45">
        <v>9.8995800000000003</v>
      </c>
      <c r="N72" s="43">
        <v>8.1832600000000006</v>
      </c>
      <c r="O72" s="73">
        <f t="shared" si="34"/>
        <v>0.82662698821566172</v>
      </c>
      <c r="P72" s="45">
        <v>101.51902</v>
      </c>
      <c r="Q72" s="43">
        <v>95.042020000000008</v>
      </c>
      <c r="R72" s="73">
        <f t="shared" si="35"/>
        <v>0.93619914770650869</v>
      </c>
      <c r="S72" s="1"/>
      <c r="T72" s="1"/>
      <c r="U72" s="1"/>
      <c r="V72" s="1"/>
    </row>
    <row r="73" spans="1:22" s="8" customFormat="1" ht="15" customHeight="1" outlineLevel="1" x14ac:dyDescent="0.3">
      <c r="A73" s="10"/>
      <c r="B73" s="14"/>
      <c r="C73" s="9" t="s">
        <v>78</v>
      </c>
      <c r="D73" s="45">
        <f t="shared" si="26"/>
        <v>153.07013000000001</v>
      </c>
      <c r="E73" s="43">
        <f t="shared" si="26"/>
        <v>131.95955000000001</v>
      </c>
      <c r="F73" s="73">
        <f t="shared" si="32"/>
        <v>0.86208556822941229</v>
      </c>
      <c r="G73" s="45">
        <v>0.64729999999999999</v>
      </c>
      <c r="H73" s="43">
        <v>0.64729999999999999</v>
      </c>
      <c r="I73" s="73">
        <f t="shared" si="24"/>
        <v>1</v>
      </c>
      <c r="J73" s="45"/>
      <c r="K73" s="43"/>
      <c r="L73" s="73" t="str">
        <f t="shared" si="33"/>
        <v xml:space="preserve"> </v>
      </c>
      <c r="M73" s="45">
        <v>64.906440000000003</v>
      </c>
      <c r="N73" s="43">
        <v>71.96632000000001</v>
      </c>
      <c r="O73" s="73">
        <f t="shared" si="34"/>
        <v>1.10877010047077</v>
      </c>
      <c r="P73" s="45">
        <v>87.516390000000001</v>
      </c>
      <c r="Q73" s="43">
        <v>59.345930000000003</v>
      </c>
      <c r="R73" s="73">
        <f t="shared" si="35"/>
        <v>0.67811217990138761</v>
      </c>
      <c r="S73" s="1"/>
      <c r="T73" s="1"/>
      <c r="U73" s="1"/>
      <c r="V73" s="1"/>
    </row>
    <row r="74" spans="1:22" ht="31.5" customHeight="1" x14ac:dyDescent="0.3">
      <c r="A74" s="11">
        <v>11</v>
      </c>
      <c r="B74" s="11"/>
      <c r="C74" s="66" t="s">
        <v>77</v>
      </c>
      <c r="D74" s="81">
        <f>SUM(D75:D77,D78)</f>
        <v>1570.75019</v>
      </c>
      <c r="E74" s="41">
        <f>SUM(E75:E77,E78)</f>
        <v>1341.2934400000001</v>
      </c>
      <c r="F74" s="50">
        <f t="shared" si="32"/>
        <v>0.85391900541485855</v>
      </c>
      <c r="G74" s="81">
        <f>SUM(G75:G77,G78)</f>
        <v>18.48668</v>
      </c>
      <c r="H74" s="78">
        <f>SUM(H75:H77,H78)</f>
        <v>34.140780000000007</v>
      </c>
      <c r="I74" s="50">
        <f t="shared" si="24"/>
        <v>1.8467772471855415</v>
      </c>
      <c r="J74" s="92">
        <f>SUM(J75:J77,J78)</f>
        <v>0</v>
      </c>
      <c r="K74" s="78">
        <f>SUM(K75:K77,K78)</f>
        <v>0</v>
      </c>
      <c r="L74" s="50" t="str">
        <f t="shared" si="33"/>
        <v xml:space="preserve"> </v>
      </c>
      <c r="M74" s="103">
        <f>SUM(M75:M77,M78)</f>
        <v>311.06168000000002</v>
      </c>
      <c r="N74" s="78">
        <f>SUM(N75:N77,N78)</f>
        <v>229.79925000000003</v>
      </c>
      <c r="O74" s="50">
        <f t="shared" si="34"/>
        <v>0.73875782449320027</v>
      </c>
      <c r="P74" s="92">
        <f>SUM(P75:P77,P78)</f>
        <v>1241.20183</v>
      </c>
      <c r="Q74" s="78">
        <f>SUM(Q75:Q77,Q78)</f>
        <v>1077.3534100000002</v>
      </c>
      <c r="R74" s="50">
        <f t="shared" si="35"/>
        <v>0.86799212179698459</v>
      </c>
      <c r="S74" s="1"/>
      <c r="T74" s="1"/>
      <c r="U74" s="1"/>
      <c r="V74" s="1"/>
    </row>
    <row r="75" spans="1:22" s="8" customFormat="1" ht="15" customHeight="1" outlineLevel="1" x14ac:dyDescent="0.3">
      <c r="A75" s="10"/>
      <c r="B75" s="10"/>
      <c r="C75" s="9" t="s">
        <v>76</v>
      </c>
      <c r="D75" s="45">
        <f t="shared" si="26"/>
        <v>449.22879</v>
      </c>
      <c r="E75" s="43">
        <f t="shared" si="26"/>
        <v>397.06234000000006</v>
      </c>
      <c r="F75" s="73">
        <f t="shared" si="32"/>
        <v>0.88387554145850733</v>
      </c>
      <c r="G75" s="45">
        <v>14.99868</v>
      </c>
      <c r="H75" s="43">
        <v>30.884130000000003</v>
      </c>
      <c r="I75" s="73" t="str">
        <f t="shared" si="24"/>
        <v>св.200</v>
      </c>
      <c r="J75" s="45"/>
      <c r="K75" s="43"/>
      <c r="L75" s="73" t="str">
        <f t="shared" si="33"/>
        <v xml:space="preserve"> </v>
      </c>
      <c r="M75" s="45">
        <v>199.18535</v>
      </c>
      <c r="N75" s="43">
        <v>161.75057000000001</v>
      </c>
      <c r="O75" s="73">
        <f t="shared" si="34"/>
        <v>0.81206057574013357</v>
      </c>
      <c r="P75" s="45">
        <v>235.04476</v>
      </c>
      <c r="Q75" s="43">
        <v>204.42764000000003</v>
      </c>
      <c r="R75" s="73">
        <f t="shared" si="35"/>
        <v>0.86973919350510098</v>
      </c>
      <c r="S75" s="1"/>
      <c r="T75" s="1"/>
      <c r="U75" s="1"/>
      <c r="V75" s="1"/>
    </row>
    <row r="76" spans="1:22" s="8" customFormat="1" ht="15" customHeight="1" outlineLevel="1" x14ac:dyDescent="0.3">
      <c r="A76" s="10"/>
      <c r="B76" s="10"/>
      <c r="C76" s="9" t="s">
        <v>75</v>
      </c>
      <c r="D76" s="45">
        <f t="shared" si="26"/>
        <v>359.53172999999998</v>
      </c>
      <c r="E76" s="43">
        <f t="shared" si="26"/>
        <v>282.70832000000001</v>
      </c>
      <c r="F76" s="73">
        <f t="shared" si="32"/>
        <v>0.78632369944093672</v>
      </c>
      <c r="G76" s="45">
        <v>2.7222499999999998</v>
      </c>
      <c r="H76" s="43">
        <v>2.4908999999999999</v>
      </c>
      <c r="I76" s="73">
        <f t="shared" si="24"/>
        <v>0.91501515290660296</v>
      </c>
      <c r="J76" s="45"/>
      <c r="K76" s="43"/>
      <c r="L76" s="73" t="str">
        <f t="shared" si="33"/>
        <v xml:space="preserve"> </v>
      </c>
      <c r="M76" s="45">
        <v>58.596419999999995</v>
      </c>
      <c r="N76" s="43">
        <v>21.36544</v>
      </c>
      <c r="O76" s="73">
        <f t="shared" si="34"/>
        <v>0.36462022765213303</v>
      </c>
      <c r="P76" s="45">
        <v>298.21305999999998</v>
      </c>
      <c r="Q76" s="43">
        <v>258.85198000000003</v>
      </c>
      <c r="R76" s="73">
        <f t="shared" si="35"/>
        <v>0.86801020719883981</v>
      </c>
      <c r="S76" s="1"/>
      <c r="T76" s="1"/>
      <c r="U76" s="1"/>
      <c r="V76" s="1"/>
    </row>
    <row r="77" spans="1:22" s="27" customFormat="1" ht="15" customHeight="1" outlineLevel="1" x14ac:dyDescent="0.3">
      <c r="A77" s="25"/>
      <c r="B77" s="25"/>
      <c r="C77" s="9" t="s">
        <v>155</v>
      </c>
      <c r="D77" s="45">
        <f t="shared" si="26"/>
        <v>233.62412999999998</v>
      </c>
      <c r="E77" s="43">
        <f t="shared" si="26"/>
        <v>203.22467999999998</v>
      </c>
      <c r="F77" s="73">
        <f t="shared" ref="F77" si="36">IF(E77=0," ",IF(E77/D77*100&gt;200,"св.200",E77/D77))</f>
        <v>0.8698788091795141</v>
      </c>
      <c r="G77" s="42">
        <v>1.1000000000000001E-3</v>
      </c>
      <c r="H77" s="43">
        <v>1.1000000000000001E-3</v>
      </c>
      <c r="I77" s="73">
        <f t="shared" si="24"/>
        <v>1</v>
      </c>
      <c r="J77" s="45"/>
      <c r="K77" s="43"/>
      <c r="L77" s="74"/>
      <c r="M77" s="45">
        <v>21.116779999999999</v>
      </c>
      <c r="N77" s="43">
        <v>15.78978</v>
      </c>
      <c r="O77" s="73">
        <f t="shared" si="34"/>
        <v>0.74773616053205083</v>
      </c>
      <c r="P77" s="45">
        <v>212.50624999999999</v>
      </c>
      <c r="Q77" s="43">
        <v>187.43379999999999</v>
      </c>
      <c r="R77" s="73">
        <f t="shared" ref="R77" si="37">IF(Q77=0," ",IF(Q77/P77*100&gt;200,"св.200",Q77/P77))</f>
        <v>0.88201547013323134</v>
      </c>
      <c r="S77" s="2"/>
      <c r="T77" s="2"/>
      <c r="U77" s="2"/>
      <c r="V77" s="2"/>
    </row>
    <row r="78" spans="1:22" s="8" customFormat="1" ht="15.75" customHeight="1" outlineLevel="1" x14ac:dyDescent="0.3">
      <c r="A78" s="10"/>
      <c r="B78" s="10"/>
      <c r="C78" s="9" t="s">
        <v>74</v>
      </c>
      <c r="D78" s="45">
        <f t="shared" si="26"/>
        <v>528.36554000000001</v>
      </c>
      <c r="E78" s="43">
        <f t="shared" si="26"/>
        <v>458.29810000000003</v>
      </c>
      <c r="F78" s="73">
        <f t="shared" si="32"/>
        <v>0.86738832362155949</v>
      </c>
      <c r="G78" s="45">
        <v>0.76464999999999994</v>
      </c>
      <c r="H78" s="43">
        <v>0.76464999999999994</v>
      </c>
      <c r="I78" s="73">
        <f t="shared" ref="I78:I101" si="38">IF(G78=0," ",IF(H78/G78*100&gt;200,"св.200",H78/G78))</f>
        <v>1</v>
      </c>
      <c r="J78" s="45"/>
      <c r="K78" s="43"/>
      <c r="L78" s="73" t="str">
        <f t="shared" si="33"/>
        <v xml:space="preserve"> </v>
      </c>
      <c r="M78" s="45">
        <v>32.163130000000002</v>
      </c>
      <c r="N78" s="43">
        <v>30.893459999999997</v>
      </c>
      <c r="O78" s="73">
        <f t="shared" si="34"/>
        <v>0.96052405347365122</v>
      </c>
      <c r="P78" s="45">
        <v>495.43776000000003</v>
      </c>
      <c r="Q78" s="43">
        <v>426.63999000000001</v>
      </c>
      <c r="R78" s="73">
        <f t="shared" si="35"/>
        <v>0.86113741108469399</v>
      </c>
      <c r="S78" s="1"/>
      <c r="T78" s="1"/>
      <c r="U78" s="1"/>
      <c r="V78" s="1"/>
    </row>
    <row r="79" spans="1:22" ht="31.5" customHeight="1" x14ac:dyDescent="0.3">
      <c r="A79" s="11">
        <v>12</v>
      </c>
      <c r="B79" s="11"/>
      <c r="C79" s="66" t="s">
        <v>73</v>
      </c>
      <c r="D79" s="81">
        <f>SUM(D80:D81,D82)</f>
        <v>1767.3381999999999</v>
      </c>
      <c r="E79" s="41">
        <f>SUM(E80:E81,E82)</f>
        <v>1452.5265300000001</v>
      </c>
      <c r="F79" s="50">
        <f t="shared" si="32"/>
        <v>0.82187242373870495</v>
      </c>
      <c r="G79" s="81">
        <f>SUM(G80:G81,G82)</f>
        <v>25.929400000000001</v>
      </c>
      <c r="H79" s="41">
        <f>SUM(H80:H81,H82)</f>
        <v>12.61525</v>
      </c>
      <c r="I79" s="50">
        <f t="shared" si="38"/>
        <v>0.48652302020100729</v>
      </c>
      <c r="J79" s="81">
        <f>SUM(J80:J81,J82)</f>
        <v>0</v>
      </c>
      <c r="K79" s="41">
        <f>SUM(K80:K81,K82)</f>
        <v>0</v>
      </c>
      <c r="L79" s="50" t="str">
        <f t="shared" si="33"/>
        <v xml:space="preserve"> </v>
      </c>
      <c r="M79" s="81">
        <f>SUM(M80:M81,M82)</f>
        <v>468.29714999999993</v>
      </c>
      <c r="N79" s="41">
        <f>SUM(N80:N81,N82)</f>
        <v>437.98809999999997</v>
      </c>
      <c r="O79" s="50">
        <f t="shared" si="34"/>
        <v>0.93527816686477816</v>
      </c>
      <c r="P79" s="81">
        <f>SUM(P80:P81,P82)</f>
        <v>1273.1116500000001</v>
      </c>
      <c r="Q79" s="41">
        <f>SUM(Q80:Q81,Q82)</f>
        <v>1001.92318</v>
      </c>
      <c r="R79" s="50">
        <f t="shared" si="35"/>
        <v>0.78698767700381966</v>
      </c>
      <c r="S79" s="1"/>
      <c r="T79" s="1"/>
      <c r="U79" s="1"/>
      <c r="V79" s="1"/>
    </row>
    <row r="80" spans="1:22" s="8" customFormat="1" ht="15" customHeight="1" outlineLevel="1" x14ac:dyDescent="0.3">
      <c r="A80" s="10"/>
      <c r="B80" s="10"/>
      <c r="C80" s="9" t="s">
        <v>72</v>
      </c>
      <c r="D80" s="45">
        <f t="shared" si="26"/>
        <v>655.03415999999993</v>
      </c>
      <c r="E80" s="43">
        <f t="shared" si="26"/>
        <v>614.05718999999999</v>
      </c>
      <c r="F80" s="73">
        <f t="shared" ref="F80:F82" si="39">IF(E80=0," ",IF(E80/D80*100&gt;200,"св.200",E80/D80))</f>
        <v>0.93744300297254735</v>
      </c>
      <c r="G80" s="45">
        <v>24.568200000000001</v>
      </c>
      <c r="H80" s="43">
        <v>11.2437</v>
      </c>
      <c r="I80" s="73">
        <f t="shared" si="38"/>
        <v>0.45765257528024034</v>
      </c>
      <c r="J80" s="45"/>
      <c r="K80" s="43"/>
      <c r="L80" s="73" t="str">
        <f t="shared" si="33"/>
        <v xml:space="preserve"> </v>
      </c>
      <c r="M80" s="45">
        <v>267.29823999999996</v>
      </c>
      <c r="N80" s="43">
        <v>252.78932999999998</v>
      </c>
      <c r="O80" s="73">
        <f t="shared" si="34"/>
        <v>0.94572014391116088</v>
      </c>
      <c r="P80" s="45">
        <v>363.16771999999997</v>
      </c>
      <c r="Q80" s="43">
        <v>350.02415999999999</v>
      </c>
      <c r="R80" s="75">
        <f t="shared" ref="R80:R81" si="40">IF(Q80=0," ",IF(Q80/P80*100&gt;200,"св.200",Q80/P80))</f>
        <v>0.96380856756762423</v>
      </c>
      <c r="S80" s="1"/>
      <c r="T80" s="1"/>
      <c r="U80" s="1"/>
      <c r="V80" s="1"/>
    </row>
    <row r="81" spans="1:22" s="27" customFormat="1" ht="15" customHeight="1" outlineLevel="1" x14ac:dyDescent="0.3">
      <c r="A81" s="25"/>
      <c r="B81" s="25"/>
      <c r="C81" s="9" t="s">
        <v>156</v>
      </c>
      <c r="D81" s="45">
        <f t="shared" si="26"/>
        <v>997.03638000000001</v>
      </c>
      <c r="E81" s="43">
        <f t="shared" si="26"/>
        <v>730.43072999999993</v>
      </c>
      <c r="F81" s="73">
        <f t="shared" si="39"/>
        <v>0.73260188359425749</v>
      </c>
      <c r="G81" s="42">
        <v>0.34</v>
      </c>
      <c r="H81" s="43">
        <v>0.34</v>
      </c>
      <c r="I81" s="73">
        <f t="shared" si="38"/>
        <v>1</v>
      </c>
      <c r="J81" s="45"/>
      <c r="K81" s="43"/>
      <c r="L81" s="74"/>
      <c r="M81" s="45">
        <v>116.06413000000001</v>
      </c>
      <c r="N81" s="43">
        <v>101.35902</v>
      </c>
      <c r="O81" s="73">
        <f t="shared" si="34"/>
        <v>0.87330185475908872</v>
      </c>
      <c r="P81" s="45">
        <v>880.63225</v>
      </c>
      <c r="Q81" s="43">
        <v>628.73170999999991</v>
      </c>
      <c r="R81" s="73">
        <f t="shared" si="40"/>
        <v>0.71395490001643691</v>
      </c>
      <c r="S81" s="2"/>
      <c r="T81" s="2"/>
      <c r="U81" s="2"/>
      <c r="V81" s="2"/>
    </row>
    <row r="82" spans="1:22" s="8" customFormat="1" ht="15" customHeight="1" outlineLevel="1" x14ac:dyDescent="0.3">
      <c r="A82" s="10"/>
      <c r="B82" s="10"/>
      <c r="C82" s="100" t="s">
        <v>71</v>
      </c>
      <c r="D82" s="45">
        <f t="shared" si="26"/>
        <v>115.26765999999999</v>
      </c>
      <c r="E82" s="43">
        <f t="shared" si="26"/>
        <v>108.03860999999999</v>
      </c>
      <c r="F82" s="73">
        <f t="shared" si="39"/>
        <v>0.93728466423279522</v>
      </c>
      <c r="G82" s="45">
        <v>1.0212000000000001</v>
      </c>
      <c r="H82" s="43">
        <v>1.03155</v>
      </c>
      <c r="I82" s="73">
        <f t="shared" si="38"/>
        <v>1.0101351351351351</v>
      </c>
      <c r="J82" s="45"/>
      <c r="K82" s="43"/>
      <c r="L82" s="73" t="str">
        <f t="shared" si="33"/>
        <v xml:space="preserve"> </v>
      </c>
      <c r="M82" s="45">
        <v>84.934780000000003</v>
      </c>
      <c r="N82" s="43">
        <v>83.839749999999995</v>
      </c>
      <c r="O82" s="73">
        <f t="shared" si="34"/>
        <v>0.9871074017028123</v>
      </c>
      <c r="P82" s="45">
        <v>29.311679999999999</v>
      </c>
      <c r="Q82" s="43">
        <v>23.167310000000001</v>
      </c>
      <c r="R82" s="75">
        <f>IF(Q82=0," ",IF(Q82/P82*100&gt;200,"св.200",Q82/P82))</f>
        <v>0.79037810183517287</v>
      </c>
      <c r="S82" s="1"/>
      <c r="T82" s="1"/>
      <c r="U82" s="1"/>
      <c r="V82" s="1"/>
    </row>
    <row r="83" spans="1:22" ht="31.5" customHeight="1" x14ac:dyDescent="0.3">
      <c r="A83" s="11">
        <v>13</v>
      </c>
      <c r="B83" s="11"/>
      <c r="C83" s="66" t="s">
        <v>147</v>
      </c>
      <c r="D83" s="81">
        <f>SUM(D84:D88)</f>
        <v>22791.402469999997</v>
      </c>
      <c r="E83" s="41">
        <f>SUM(E84:E88)</f>
        <v>21287.971989999998</v>
      </c>
      <c r="F83" s="50">
        <f t="shared" si="32"/>
        <v>0.93403519235031962</v>
      </c>
      <c r="G83" s="81">
        <f>SUM(G84:G88)</f>
        <v>415.49182999999999</v>
      </c>
      <c r="H83" s="41">
        <f>SUM(H84:H88)</f>
        <v>1597.40932</v>
      </c>
      <c r="I83" s="50" t="str">
        <f t="shared" si="38"/>
        <v>св.200</v>
      </c>
      <c r="J83" s="81">
        <f>SUM(J84:J88)</f>
        <v>0</v>
      </c>
      <c r="K83" s="41">
        <f>SUM(K84:K88)</f>
        <v>0</v>
      </c>
      <c r="L83" s="50" t="str">
        <f t="shared" si="33"/>
        <v xml:space="preserve"> </v>
      </c>
      <c r="M83" s="81">
        <f>SUM(M84:M88)</f>
        <v>1804.1105600000001</v>
      </c>
      <c r="N83" s="41">
        <f>SUM(N84:N88)</f>
        <v>1286.8495800000001</v>
      </c>
      <c r="O83" s="50">
        <f t="shared" si="34"/>
        <v>0.71328753820940993</v>
      </c>
      <c r="P83" s="81">
        <f>SUM(P84:P88)</f>
        <v>20571.800079999997</v>
      </c>
      <c r="Q83" s="41">
        <f>SUM(Q84:Q88)</f>
        <v>18403.713090000001</v>
      </c>
      <c r="R83" s="50">
        <f t="shared" si="35"/>
        <v>0.8946087857373346</v>
      </c>
      <c r="S83" s="1"/>
      <c r="T83" s="1"/>
      <c r="U83" s="1"/>
      <c r="V83" s="1"/>
    </row>
    <row r="84" spans="1:22" s="8" customFormat="1" ht="15" customHeight="1" outlineLevel="1" x14ac:dyDescent="0.3">
      <c r="A84" s="10"/>
      <c r="B84" s="10"/>
      <c r="C84" s="9" t="s">
        <v>168</v>
      </c>
      <c r="D84" s="45">
        <f t="shared" si="26"/>
        <v>20396.816909999998</v>
      </c>
      <c r="E84" s="43">
        <f t="shared" si="26"/>
        <v>18929.208180000001</v>
      </c>
      <c r="F84" s="73">
        <f t="shared" si="32"/>
        <v>0.92804716851282476</v>
      </c>
      <c r="G84" s="45">
        <v>406.31416999999999</v>
      </c>
      <c r="H84" s="43">
        <v>444.84962000000002</v>
      </c>
      <c r="I84" s="73">
        <f t="shared" si="38"/>
        <v>1.0948415114343661</v>
      </c>
      <c r="J84" s="45"/>
      <c r="K84" s="43"/>
      <c r="L84" s="73" t="str">
        <f>IF(K84=0," ",IF(K84/J84*100&gt;200,"св.200",K84/J84))</f>
        <v xml:space="preserve"> </v>
      </c>
      <c r="M84" s="45">
        <v>942.74635999999998</v>
      </c>
      <c r="N84" s="43">
        <v>796.89314999999999</v>
      </c>
      <c r="O84" s="73">
        <f t="shared" si="34"/>
        <v>0.84528902344422741</v>
      </c>
      <c r="P84" s="45">
        <v>19047.756379999999</v>
      </c>
      <c r="Q84" s="43">
        <v>17687.465410000001</v>
      </c>
      <c r="R84" s="73">
        <f t="shared" si="35"/>
        <v>0.92858523897185641</v>
      </c>
      <c r="S84" s="1"/>
      <c r="T84" s="1"/>
      <c r="U84" s="1"/>
      <c r="V84" s="1"/>
    </row>
    <row r="85" spans="1:22" s="8" customFormat="1" ht="15" customHeight="1" outlineLevel="1" x14ac:dyDescent="0.3">
      <c r="A85" s="10"/>
      <c r="B85" s="10"/>
      <c r="C85" s="9" t="s">
        <v>146</v>
      </c>
      <c r="D85" s="45">
        <f t="shared" si="26"/>
        <v>1433.58422</v>
      </c>
      <c r="E85" s="43">
        <f t="shared" si="26"/>
        <v>1663.10735</v>
      </c>
      <c r="F85" s="73">
        <f t="shared" si="32"/>
        <v>1.1601043920530878</v>
      </c>
      <c r="G85" s="45">
        <v>7.1901000000000002</v>
      </c>
      <c r="H85" s="43">
        <v>1152.0416399999999</v>
      </c>
      <c r="I85" s="73" t="str">
        <f t="shared" si="38"/>
        <v>св.200</v>
      </c>
      <c r="J85" s="45"/>
      <c r="K85" s="43"/>
      <c r="L85" s="73" t="str">
        <f t="shared" si="33"/>
        <v xml:space="preserve"> </v>
      </c>
      <c r="M85" s="45">
        <v>446.31026000000003</v>
      </c>
      <c r="N85" s="43">
        <v>259.55048999999997</v>
      </c>
      <c r="O85" s="73">
        <f t="shared" si="34"/>
        <v>0.5815472178479606</v>
      </c>
      <c r="P85" s="45">
        <v>980.08385999999996</v>
      </c>
      <c r="Q85" s="43">
        <v>251.51522</v>
      </c>
      <c r="R85" s="73">
        <f t="shared" si="35"/>
        <v>0.25662622380088984</v>
      </c>
      <c r="S85" s="1"/>
      <c r="T85" s="1"/>
      <c r="U85" s="1"/>
      <c r="V85" s="1"/>
    </row>
    <row r="86" spans="1:22" s="8" customFormat="1" ht="15" customHeight="1" outlineLevel="1" x14ac:dyDescent="0.3">
      <c r="A86" s="10"/>
      <c r="B86" s="10"/>
      <c r="C86" s="9" t="s">
        <v>70</v>
      </c>
      <c r="D86" s="45">
        <f t="shared" si="26"/>
        <v>725.31772999999998</v>
      </c>
      <c r="E86" s="43">
        <f t="shared" si="26"/>
        <v>476.86636999999996</v>
      </c>
      <c r="F86" s="73">
        <f t="shared" si="32"/>
        <v>0.65745858714911043</v>
      </c>
      <c r="G86" s="45">
        <v>1.6426500000000002</v>
      </c>
      <c r="H86" s="43">
        <v>0.16585</v>
      </c>
      <c r="I86" s="73">
        <f t="shared" si="38"/>
        <v>0.10096490427053845</v>
      </c>
      <c r="J86" s="45"/>
      <c r="K86" s="43"/>
      <c r="L86" s="73" t="str">
        <f t="shared" si="33"/>
        <v xml:space="preserve"> </v>
      </c>
      <c r="M86" s="45">
        <v>355.32983000000002</v>
      </c>
      <c r="N86" s="43">
        <v>172.63382999999999</v>
      </c>
      <c r="O86" s="73">
        <f t="shared" si="34"/>
        <v>0.48584108460581532</v>
      </c>
      <c r="P86" s="45">
        <v>368.34525000000002</v>
      </c>
      <c r="Q86" s="43">
        <v>304.06668999999999</v>
      </c>
      <c r="R86" s="73">
        <f t="shared" si="35"/>
        <v>0.82549371818966033</v>
      </c>
      <c r="S86" s="1"/>
      <c r="T86" s="1"/>
      <c r="U86" s="1"/>
      <c r="V86" s="1"/>
    </row>
    <row r="87" spans="1:22" s="8" customFormat="1" ht="15" customHeight="1" outlineLevel="1" x14ac:dyDescent="0.3">
      <c r="A87" s="10"/>
      <c r="B87" s="10"/>
      <c r="C87" s="9" t="s">
        <v>69</v>
      </c>
      <c r="D87" s="45">
        <f t="shared" si="26"/>
        <v>129.55179999999999</v>
      </c>
      <c r="E87" s="43">
        <f t="shared" si="26"/>
        <v>126.26043000000001</v>
      </c>
      <c r="F87" s="73">
        <f t="shared" si="32"/>
        <v>0.97459417777290647</v>
      </c>
      <c r="G87" s="45">
        <v>0.15771000000000002</v>
      </c>
      <c r="H87" s="43">
        <v>0.16500999999999999</v>
      </c>
      <c r="I87" s="73">
        <f t="shared" si="38"/>
        <v>1.0462874896962777</v>
      </c>
      <c r="J87" s="45"/>
      <c r="K87" s="43"/>
      <c r="L87" s="73" t="str">
        <f t="shared" si="33"/>
        <v xml:space="preserve"> </v>
      </c>
      <c r="M87" s="45">
        <v>38.796469999999999</v>
      </c>
      <c r="N87" s="43">
        <v>37.005470000000003</v>
      </c>
      <c r="O87" s="73">
        <f t="shared" si="34"/>
        <v>0.95383600621396747</v>
      </c>
      <c r="P87" s="45">
        <v>90.597619999999992</v>
      </c>
      <c r="Q87" s="43">
        <v>89.089950000000002</v>
      </c>
      <c r="R87" s="73">
        <f t="shared" si="35"/>
        <v>0.98335861361479482</v>
      </c>
      <c r="S87" s="1"/>
      <c r="T87" s="1"/>
      <c r="U87" s="1"/>
      <c r="V87" s="1"/>
    </row>
    <row r="88" spans="1:22" s="8" customFormat="1" ht="15" customHeight="1" outlineLevel="1" x14ac:dyDescent="0.3">
      <c r="A88" s="10"/>
      <c r="B88" s="10"/>
      <c r="C88" s="9" t="s">
        <v>68</v>
      </c>
      <c r="D88" s="45">
        <f t="shared" si="26"/>
        <v>106.13181</v>
      </c>
      <c r="E88" s="43">
        <f t="shared" si="26"/>
        <v>92.529660000000007</v>
      </c>
      <c r="F88" s="73">
        <f t="shared" si="32"/>
        <v>0.87183719942211491</v>
      </c>
      <c r="G88" s="45">
        <v>0.18719999999999998</v>
      </c>
      <c r="H88" s="43">
        <v>0.18719999999999998</v>
      </c>
      <c r="I88" s="73">
        <f t="shared" si="38"/>
        <v>1</v>
      </c>
      <c r="J88" s="45"/>
      <c r="K88" s="43"/>
      <c r="L88" s="73" t="str">
        <f t="shared" si="33"/>
        <v xml:space="preserve"> </v>
      </c>
      <c r="M88" s="45">
        <v>20.92764</v>
      </c>
      <c r="N88" s="43">
        <v>20.766639999999999</v>
      </c>
      <c r="O88" s="73">
        <f t="shared" si="34"/>
        <v>0.99230682484981581</v>
      </c>
      <c r="P88" s="45">
        <v>85.016970000000001</v>
      </c>
      <c r="Q88" s="43">
        <v>71.575820000000007</v>
      </c>
      <c r="R88" s="73">
        <f t="shared" si="35"/>
        <v>0.84190038765201824</v>
      </c>
      <c r="S88" s="1"/>
      <c r="T88" s="1"/>
      <c r="U88" s="1"/>
      <c r="V88" s="1"/>
    </row>
    <row r="89" spans="1:22" ht="32.25" customHeight="1" x14ac:dyDescent="0.3">
      <c r="A89" s="11">
        <v>14</v>
      </c>
      <c r="B89" s="11"/>
      <c r="C89" s="66" t="s">
        <v>145</v>
      </c>
      <c r="D89" s="81">
        <f>SUM(D90:D94)</f>
        <v>4310.9534199999998</v>
      </c>
      <c r="E89" s="41">
        <f>SUM(E90:E94)</f>
        <v>4037.5406400000006</v>
      </c>
      <c r="F89" s="50">
        <f t="shared" si="32"/>
        <v>0.93657718992472916</v>
      </c>
      <c r="G89" s="81">
        <f>SUM(G90:G94)</f>
        <v>100.73670000000001</v>
      </c>
      <c r="H89" s="41">
        <f>SUM(H90:H94)</f>
        <v>70.106099999999998</v>
      </c>
      <c r="I89" s="50">
        <f t="shared" si="38"/>
        <v>0.69593405382546769</v>
      </c>
      <c r="J89" s="81">
        <f>SUM(J90:J94)</f>
        <v>0</v>
      </c>
      <c r="K89" s="41">
        <f>SUM(K90:K94)</f>
        <v>0</v>
      </c>
      <c r="L89" s="50" t="str">
        <f t="shared" si="33"/>
        <v xml:space="preserve"> </v>
      </c>
      <c r="M89" s="81">
        <f>SUM(M90:M94)</f>
        <v>2275.5711900000001</v>
      </c>
      <c r="N89" s="41">
        <f>SUM(N90:N94)</f>
        <v>2191.2223300000001</v>
      </c>
      <c r="O89" s="50">
        <f t="shared" si="34"/>
        <v>0.96293288455633852</v>
      </c>
      <c r="P89" s="81">
        <f>SUM(P90:P94)</f>
        <v>1934.64553</v>
      </c>
      <c r="Q89" s="41">
        <f>SUM(Q90:Q94)</f>
        <v>1776.2122100000001</v>
      </c>
      <c r="R89" s="50">
        <f t="shared" si="35"/>
        <v>0.9181073134363793</v>
      </c>
      <c r="S89" s="1"/>
      <c r="T89" s="1"/>
      <c r="U89" s="1"/>
      <c r="V89" s="1"/>
    </row>
    <row r="90" spans="1:22" s="8" customFormat="1" ht="15" customHeight="1" outlineLevel="1" x14ac:dyDescent="0.3">
      <c r="A90" s="10"/>
      <c r="B90" s="10"/>
      <c r="C90" s="9" t="s">
        <v>183</v>
      </c>
      <c r="D90" s="45">
        <f t="shared" si="26"/>
        <v>2996.9037800000001</v>
      </c>
      <c r="E90" s="43">
        <f t="shared" si="26"/>
        <v>2788.8502600000002</v>
      </c>
      <c r="F90" s="73">
        <f t="shared" si="32"/>
        <v>0.9305771772225534</v>
      </c>
      <c r="G90" s="45">
        <v>98.185050000000004</v>
      </c>
      <c r="H90" s="43">
        <v>43.660350000000001</v>
      </c>
      <c r="I90" s="73">
        <f t="shared" si="38"/>
        <v>0.44467411281045333</v>
      </c>
      <c r="J90" s="45"/>
      <c r="K90" s="43"/>
      <c r="L90" s="73" t="str">
        <f t="shared" si="33"/>
        <v xml:space="preserve"> </v>
      </c>
      <c r="M90" s="45">
        <v>1948.84422</v>
      </c>
      <c r="N90" s="43">
        <v>1880.14725</v>
      </c>
      <c r="O90" s="73">
        <f t="shared" si="34"/>
        <v>0.96474989160498426</v>
      </c>
      <c r="P90" s="45">
        <v>949.87450999999999</v>
      </c>
      <c r="Q90" s="43">
        <v>865.04266000000007</v>
      </c>
      <c r="R90" s="73">
        <f>IF(P90=0," ",IF(Q90/P90*100&gt;200,"св.200",Q90/P90))</f>
        <v>0.91069151860912667</v>
      </c>
      <c r="S90" s="1"/>
      <c r="T90" s="1"/>
      <c r="U90" s="1"/>
      <c r="V90" s="1"/>
    </row>
    <row r="91" spans="1:22" s="8" customFormat="1" ht="15" customHeight="1" outlineLevel="1" x14ac:dyDescent="0.3">
      <c r="A91" s="10"/>
      <c r="B91" s="10"/>
      <c r="C91" s="9" t="s">
        <v>67</v>
      </c>
      <c r="D91" s="45">
        <f t="shared" si="26"/>
        <v>148.98654999999999</v>
      </c>
      <c r="E91" s="43">
        <f t="shared" si="26"/>
        <v>137.25925000000001</v>
      </c>
      <c r="F91" s="73">
        <f t="shared" si="32"/>
        <v>0.92128618321586753</v>
      </c>
      <c r="G91" s="45">
        <v>1.11405</v>
      </c>
      <c r="H91" s="43">
        <v>1.5202500000000001</v>
      </c>
      <c r="I91" s="73">
        <f t="shared" si="38"/>
        <v>1.3646155917597955</v>
      </c>
      <c r="J91" s="45"/>
      <c r="K91" s="43"/>
      <c r="L91" s="73" t="str">
        <f t="shared" si="33"/>
        <v xml:space="preserve"> </v>
      </c>
      <c r="M91" s="45">
        <v>29.7882</v>
      </c>
      <c r="N91" s="43">
        <v>20.67493</v>
      </c>
      <c r="O91" s="73">
        <f t="shared" si="34"/>
        <v>0.69406442819639991</v>
      </c>
      <c r="P91" s="45">
        <v>118.0843</v>
      </c>
      <c r="Q91" s="43">
        <v>115.06407</v>
      </c>
      <c r="R91" s="73">
        <f t="shared" si="35"/>
        <v>0.97442310281722466</v>
      </c>
      <c r="S91" s="1"/>
      <c r="T91" s="1"/>
      <c r="U91" s="1"/>
      <c r="V91" s="1"/>
    </row>
    <row r="92" spans="1:22" s="8" customFormat="1" ht="15" customHeight="1" outlineLevel="1" x14ac:dyDescent="0.3">
      <c r="A92" s="10"/>
      <c r="B92" s="10"/>
      <c r="C92" s="9" t="s">
        <v>66</v>
      </c>
      <c r="D92" s="45">
        <f t="shared" si="26"/>
        <v>423.96565999999996</v>
      </c>
      <c r="E92" s="43">
        <f t="shared" si="26"/>
        <v>439.21817000000004</v>
      </c>
      <c r="F92" s="73">
        <f t="shared" si="32"/>
        <v>1.0359758146449882</v>
      </c>
      <c r="G92" s="45">
        <v>1.3277999999999999</v>
      </c>
      <c r="H92" s="43">
        <v>24.8157</v>
      </c>
      <c r="I92" s="73" t="str">
        <f t="shared" si="38"/>
        <v>св.200</v>
      </c>
      <c r="J92" s="45"/>
      <c r="K92" s="43"/>
      <c r="L92" s="73" t="str">
        <f t="shared" si="33"/>
        <v xml:space="preserve"> </v>
      </c>
      <c r="M92" s="45">
        <v>44.771560000000001</v>
      </c>
      <c r="N92" s="43">
        <v>43.284939999999999</v>
      </c>
      <c r="O92" s="73">
        <f t="shared" si="34"/>
        <v>0.96679543889022401</v>
      </c>
      <c r="P92" s="45">
        <v>377.86629999999997</v>
      </c>
      <c r="Q92" s="43">
        <v>371.11753000000004</v>
      </c>
      <c r="R92" s="73">
        <f t="shared" si="35"/>
        <v>0.98213979389006134</v>
      </c>
      <c r="S92" s="1"/>
      <c r="T92" s="1"/>
      <c r="U92" s="1"/>
      <c r="V92" s="1"/>
    </row>
    <row r="93" spans="1:22" s="8" customFormat="1" ht="15" customHeight="1" outlineLevel="1" x14ac:dyDescent="0.3">
      <c r="A93" s="10"/>
      <c r="B93" s="10"/>
      <c r="C93" s="9" t="s">
        <v>65</v>
      </c>
      <c r="D93" s="45">
        <f t="shared" si="26"/>
        <v>500.72323</v>
      </c>
      <c r="E93" s="43">
        <f t="shared" si="26"/>
        <v>449.00333999999998</v>
      </c>
      <c r="F93" s="73">
        <f t="shared" si="32"/>
        <v>0.89670962539525079</v>
      </c>
      <c r="G93" s="45">
        <v>0.10979999999999999</v>
      </c>
      <c r="H93" s="43">
        <v>0.10979999999999999</v>
      </c>
      <c r="I93" s="73">
        <f>IF(G93&lt;=0.01," ",IF(H93/G93*100&gt;200,"св.200",H93/G93))</f>
        <v>1</v>
      </c>
      <c r="J93" s="45"/>
      <c r="K93" s="43"/>
      <c r="L93" s="73" t="str">
        <f t="shared" si="33"/>
        <v xml:space="preserve"> </v>
      </c>
      <c r="M93" s="45">
        <v>191.59035</v>
      </c>
      <c r="N93" s="43">
        <v>189.98035000000002</v>
      </c>
      <c r="O93" s="73">
        <f t="shared" si="34"/>
        <v>0.99159665400684327</v>
      </c>
      <c r="P93" s="45">
        <v>309.02307999999999</v>
      </c>
      <c r="Q93" s="43">
        <v>258.91318999999999</v>
      </c>
      <c r="R93" s="73">
        <f t="shared" si="35"/>
        <v>0.83784418302995356</v>
      </c>
      <c r="S93" s="1"/>
      <c r="T93" s="1"/>
      <c r="U93" s="1"/>
      <c r="V93" s="1"/>
    </row>
    <row r="94" spans="1:22" s="8" customFormat="1" ht="15" customHeight="1" outlineLevel="1" x14ac:dyDescent="0.3">
      <c r="A94" s="10"/>
      <c r="B94" s="10"/>
      <c r="C94" s="9" t="s">
        <v>64</v>
      </c>
      <c r="D94" s="45">
        <f t="shared" si="26"/>
        <v>240.3742</v>
      </c>
      <c r="E94" s="43">
        <f t="shared" si="26"/>
        <v>223.20962</v>
      </c>
      <c r="F94" s="73">
        <f t="shared" ref="F94:F125" si="41">IF(D94=0," ",IF(E94/D94*100&gt;200,"св.200",E94/D94))</f>
        <v>0.9285922532451486</v>
      </c>
      <c r="G94" s="45"/>
      <c r="H94" s="43"/>
      <c r="I94" s="73" t="str">
        <f t="shared" si="38"/>
        <v xml:space="preserve"> </v>
      </c>
      <c r="J94" s="45"/>
      <c r="K94" s="43"/>
      <c r="L94" s="73" t="str">
        <f>IF(J94=0," ",IF(K94/J94*100&gt;200,"св.200",K94/J94))</f>
        <v xml:space="preserve"> </v>
      </c>
      <c r="M94" s="45">
        <v>60.576860000000003</v>
      </c>
      <c r="N94" s="43">
        <v>57.134860000000003</v>
      </c>
      <c r="O94" s="73">
        <f t="shared" ref="O94:O125" si="42">IF(M94=0," ",IF(N94/M94*100&gt;200,"св.200",N94/M94))</f>
        <v>0.94317962337433803</v>
      </c>
      <c r="P94" s="45">
        <v>179.79733999999999</v>
      </c>
      <c r="Q94" s="43">
        <v>166.07476</v>
      </c>
      <c r="R94" s="73">
        <f t="shared" ref="R94:R125" si="43">IF(P94=0," ",IF(Q94/P94*100&gt;200,"св.200",Q94/P94))</f>
        <v>0.92367751380526542</v>
      </c>
      <c r="S94" s="1"/>
      <c r="T94" s="1"/>
      <c r="U94" s="1"/>
      <c r="V94" s="1"/>
    </row>
    <row r="95" spans="1:22" ht="29.25" customHeight="1" x14ac:dyDescent="0.3">
      <c r="A95" s="11">
        <v>15</v>
      </c>
      <c r="B95" s="11"/>
      <c r="C95" s="66" t="s">
        <v>63</v>
      </c>
      <c r="D95" s="81">
        <f>SUM(D96:D99)</f>
        <v>5115.88213</v>
      </c>
      <c r="E95" s="41">
        <f>SUM(E96:E99)</f>
        <v>4495.4930800000002</v>
      </c>
      <c r="F95" s="50">
        <f t="shared" si="41"/>
        <v>0.87873273186612688</v>
      </c>
      <c r="G95" s="81">
        <f>SUM(G96:G99)</f>
        <v>652.08194000000003</v>
      </c>
      <c r="H95" s="41">
        <f>SUM(H96:H99)</f>
        <v>571.88385000000005</v>
      </c>
      <c r="I95" s="50">
        <f t="shared" si="38"/>
        <v>0.87701225094502699</v>
      </c>
      <c r="J95" s="81">
        <f>SUM(J96:J99)</f>
        <v>0.36</v>
      </c>
      <c r="K95" s="41">
        <f>SUM(K96:K99)</f>
        <v>0</v>
      </c>
      <c r="L95" s="50">
        <f t="shared" ref="L95:L125" si="44">IF(J95=0," ",IF(K95/J95*100&gt;200,"св.200",K95/J95))</f>
        <v>0</v>
      </c>
      <c r="M95" s="81">
        <f>SUM(M96:M99)</f>
        <v>2066.1118399999996</v>
      </c>
      <c r="N95" s="41">
        <f>SUM(N96:N99)</f>
        <v>1833.7247800000002</v>
      </c>
      <c r="O95" s="50">
        <f t="shared" si="42"/>
        <v>0.88752445269371316</v>
      </c>
      <c r="P95" s="81">
        <f>SUM(P96:P99)</f>
        <v>2397.3283499999998</v>
      </c>
      <c r="Q95" s="41">
        <f>SUM(Q96:Q99)</f>
        <v>2089.88445</v>
      </c>
      <c r="R95" s="50">
        <f t="shared" si="43"/>
        <v>0.87175561495362131</v>
      </c>
      <c r="S95" s="1"/>
      <c r="T95" s="1"/>
      <c r="U95" s="1"/>
      <c r="V95" s="1"/>
    </row>
    <row r="96" spans="1:22" s="8" customFormat="1" ht="14.25" customHeight="1" outlineLevel="1" x14ac:dyDescent="0.3">
      <c r="A96" s="10"/>
      <c r="B96" s="10"/>
      <c r="C96" s="9" t="s">
        <v>62</v>
      </c>
      <c r="D96" s="45">
        <f t="shared" ref="D96:E141" si="45">(G96+J96+M96+P96)</f>
        <v>3173.5358399999996</v>
      </c>
      <c r="E96" s="43">
        <f t="shared" si="45"/>
        <v>2692.4105300000001</v>
      </c>
      <c r="F96" s="73">
        <f t="shared" si="41"/>
        <v>0.84839455602303848</v>
      </c>
      <c r="G96" s="45">
        <v>323.11834000000005</v>
      </c>
      <c r="H96" s="43">
        <v>253.60814999999999</v>
      </c>
      <c r="I96" s="73">
        <f t="shared" si="38"/>
        <v>0.78487698965029329</v>
      </c>
      <c r="J96" s="45"/>
      <c r="K96" s="43"/>
      <c r="L96" s="73" t="str">
        <f t="shared" si="44"/>
        <v xml:space="preserve"> </v>
      </c>
      <c r="M96" s="45">
        <v>1606.4396499999998</v>
      </c>
      <c r="N96" s="43">
        <v>1393.42705</v>
      </c>
      <c r="O96" s="73">
        <f t="shared" si="42"/>
        <v>0.86740080774276218</v>
      </c>
      <c r="P96" s="45">
        <v>1243.97785</v>
      </c>
      <c r="Q96" s="43">
        <v>1045.3753299999998</v>
      </c>
      <c r="R96" s="73">
        <f t="shared" si="43"/>
        <v>0.84034882936219468</v>
      </c>
      <c r="S96" s="1"/>
      <c r="T96" s="1"/>
      <c r="U96" s="1"/>
      <c r="V96" s="1"/>
    </row>
    <row r="97" spans="1:22" s="8" customFormat="1" ht="15" customHeight="1" outlineLevel="1" x14ac:dyDescent="0.3">
      <c r="A97" s="10"/>
      <c r="B97" s="10"/>
      <c r="C97" s="9" t="s">
        <v>61</v>
      </c>
      <c r="D97" s="45">
        <f t="shared" si="45"/>
        <v>1172.38742</v>
      </c>
      <c r="E97" s="43">
        <f t="shared" si="45"/>
        <v>1112.0065599999998</v>
      </c>
      <c r="F97" s="73">
        <f t="shared" si="41"/>
        <v>0.94849751970214746</v>
      </c>
      <c r="G97" s="45">
        <v>326.55829</v>
      </c>
      <c r="H97" s="43">
        <v>316.44168999999999</v>
      </c>
      <c r="I97" s="73">
        <f t="shared" si="38"/>
        <v>0.96902053841597469</v>
      </c>
      <c r="J97" s="45"/>
      <c r="K97" s="43"/>
      <c r="L97" s="73" t="str">
        <f t="shared" si="44"/>
        <v xml:space="preserve"> </v>
      </c>
      <c r="M97" s="45">
        <v>254.06379000000001</v>
      </c>
      <c r="N97" s="43">
        <v>248.21763000000001</v>
      </c>
      <c r="O97" s="73">
        <f t="shared" si="42"/>
        <v>0.9769894009689456</v>
      </c>
      <c r="P97" s="45">
        <v>591.76533999999992</v>
      </c>
      <c r="Q97" s="43">
        <v>547.34723999999994</v>
      </c>
      <c r="R97" s="73">
        <f t="shared" si="43"/>
        <v>0.92493967287776602</v>
      </c>
      <c r="S97" s="1"/>
      <c r="T97" s="1"/>
      <c r="U97" s="1"/>
      <c r="V97" s="1"/>
    </row>
    <row r="98" spans="1:22" s="8" customFormat="1" ht="15" customHeight="1" outlineLevel="1" x14ac:dyDescent="0.3">
      <c r="A98" s="10"/>
      <c r="B98" s="10"/>
      <c r="C98" s="9" t="s">
        <v>60</v>
      </c>
      <c r="D98" s="45">
        <f t="shared" si="45"/>
        <v>458.12015999999994</v>
      </c>
      <c r="E98" s="43">
        <f t="shared" si="45"/>
        <v>409.37171000000001</v>
      </c>
      <c r="F98" s="73">
        <f t="shared" si="41"/>
        <v>0.89359025370112521</v>
      </c>
      <c r="G98" s="45">
        <v>0.44074999999999998</v>
      </c>
      <c r="H98" s="43">
        <v>0.53085000000000004</v>
      </c>
      <c r="I98" s="73">
        <f t="shared" si="38"/>
        <v>1.2044242768009077</v>
      </c>
      <c r="J98" s="45">
        <v>0.36</v>
      </c>
      <c r="K98" s="43"/>
      <c r="L98" s="73">
        <f t="shared" si="44"/>
        <v>0</v>
      </c>
      <c r="M98" s="45">
        <v>136.18352999999999</v>
      </c>
      <c r="N98" s="43">
        <v>126.73331</v>
      </c>
      <c r="O98" s="73">
        <f t="shared" si="42"/>
        <v>0.9306067334280439</v>
      </c>
      <c r="P98" s="45">
        <v>321.13587999999999</v>
      </c>
      <c r="Q98" s="43">
        <v>282.10755</v>
      </c>
      <c r="R98" s="73">
        <f t="shared" si="43"/>
        <v>0.87846786226440976</v>
      </c>
      <c r="S98" s="1"/>
      <c r="T98" s="1"/>
      <c r="U98" s="1"/>
      <c r="V98" s="1"/>
    </row>
    <row r="99" spans="1:22" s="8" customFormat="1" ht="15" customHeight="1" outlineLevel="1" x14ac:dyDescent="0.3">
      <c r="A99" s="10"/>
      <c r="B99" s="10"/>
      <c r="C99" s="9" t="s">
        <v>59</v>
      </c>
      <c r="D99" s="45">
        <f t="shared" si="45"/>
        <v>311.83870999999999</v>
      </c>
      <c r="E99" s="43">
        <f t="shared" si="45"/>
        <v>281.70427999999998</v>
      </c>
      <c r="F99" s="73">
        <f t="shared" si="41"/>
        <v>0.9033653326747022</v>
      </c>
      <c r="G99" s="45">
        <v>1.9645599999999999</v>
      </c>
      <c r="H99" s="43">
        <v>1.3031600000000001</v>
      </c>
      <c r="I99" s="73">
        <f t="shared" si="38"/>
        <v>0.6633342835036854</v>
      </c>
      <c r="J99" s="45"/>
      <c r="K99" s="43"/>
      <c r="L99" s="73" t="str">
        <f t="shared" si="44"/>
        <v xml:space="preserve"> </v>
      </c>
      <c r="M99" s="45">
        <v>69.424869999999999</v>
      </c>
      <c r="N99" s="43">
        <v>65.346789999999999</v>
      </c>
      <c r="O99" s="73">
        <f t="shared" si="42"/>
        <v>0.94125909058238066</v>
      </c>
      <c r="P99" s="45">
        <v>240.44927999999999</v>
      </c>
      <c r="Q99" s="43">
        <v>215.05432999999999</v>
      </c>
      <c r="R99" s="73">
        <f t="shared" si="43"/>
        <v>0.89438541882928491</v>
      </c>
      <c r="S99" s="1"/>
      <c r="T99" s="1"/>
      <c r="U99" s="1"/>
      <c r="V99" s="1"/>
    </row>
    <row r="100" spans="1:22" ht="29.25" customHeight="1" x14ac:dyDescent="0.3">
      <c r="A100" s="11">
        <v>16</v>
      </c>
      <c r="B100" s="11"/>
      <c r="C100" s="66" t="s">
        <v>144</v>
      </c>
      <c r="D100" s="81">
        <f>SUM(D101:D106)</f>
        <v>4823.3840700000001</v>
      </c>
      <c r="E100" s="41">
        <f>SUM(E101:E106)</f>
        <v>4194.8438299999998</v>
      </c>
      <c r="F100" s="50">
        <f t="shared" si="41"/>
        <v>0.86968895056287732</v>
      </c>
      <c r="G100" s="81">
        <f>SUM(G101:G106)</f>
        <v>132.01927000000001</v>
      </c>
      <c r="H100" s="41">
        <f>SUM(H101:H106)</f>
        <v>65.013760000000005</v>
      </c>
      <c r="I100" s="50">
        <f t="shared" si="38"/>
        <v>0.4924565936472759</v>
      </c>
      <c r="J100" s="81">
        <f>SUM(J101:J106)</f>
        <v>0</v>
      </c>
      <c r="K100" s="41">
        <f>SUM(K101:K106)</f>
        <v>0</v>
      </c>
      <c r="L100" s="50" t="str">
        <f t="shared" si="44"/>
        <v xml:space="preserve"> </v>
      </c>
      <c r="M100" s="81">
        <f>SUM(M101:M106)</f>
        <v>520.37725999999998</v>
      </c>
      <c r="N100" s="41">
        <f>SUM(N101:N106)</f>
        <v>437.04813000000001</v>
      </c>
      <c r="O100" s="50">
        <f t="shared" si="42"/>
        <v>0.8398678489525081</v>
      </c>
      <c r="P100" s="81">
        <f>SUM(P101:P106)</f>
        <v>4170.9875400000001</v>
      </c>
      <c r="Q100" s="41">
        <f>SUM(Q101:Q106)</f>
        <v>3692.7819399999998</v>
      </c>
      <c r="R100" s="50">
        <f t="shared" si="43"/>
        <v>0.88534954961769075</v>
      </c>
      <c r="S100" s="1"/>
      <c r="T100" s="1"/>
      <c r="U100" s="1"/>
      <c r="V100" s="1"/>
    </row>
    <row r="101" spans="1:22" s="8" customFormat="1" ht="15" customHeight="1" outlineLevel="1" x14ac:dyDescent="0.3">
      <c r="A101" s="10"/>
      <c r="B101" s="10"/>
      <c r="C101" s="9" t="s">
        <v>143</v>
      </c>
      <c r="D101" s="45">
        <f t="shared" si="45"/>
        <v>1089.8573100000001</v>
      </c>
      <c r="E101" s="43">
        <f t="shared" si="45"/>
        <v>944.56254000000001</v>
      </c>
      <c r="F101" s="73">
        <f t="shared" si="41"/>
        <v>0.86668459378411655</v>
      </c>
      <c r="G101" s="45">
        <v>119.11072</v>
      </c>
      <c r="H101" s="43">
        <v>62.841059999999999</v>
      </c>
      <c r="I101" s="73">
        <f t="shared" si="38"/>
        <v>0.52758525848890847</v>
      </c>
      <c r="J101" s="45"/>
      <c r="K101" s="43"/>
      <c r="L101" s="73" t="str">
        <f t="shared" si="44"/>
        <v xml:space="preserve"> </v>
      </c>
      <c r="M101" s="45">
        <v>270.77969999999999</v>
      </c>
      <c r="N101" s="43">
        <v>225.14867000000001</v>
      </c>
      <c r="O101" s="73">
        <f t="shared" si="42"/>
        <v>0.83148282533734996</v>
      </c>
      <c r="P101" s="45">
        <v>699.96689000000003</v>
      </c>
      <c r="Q101" s="43">
        <v>656.57281</v>
      </c>
      <c r="R101" s="73">
        <f t="shared" si="43"/>
        <v>0.93800552480418031</v>
      </c>
      <c r="S101" s="1"/>
      <c r="T101" s="1"/>
      <c r="U101" s="1"/>
      <c r="V101" s="1"/>
    </row>
    <row r="102" spans="1:22" s="8" customFormat="1" ht="15" customHeight="1" outlineLevel="1" x14ac:dyDescent="0.3">
      <c r="A102" s="10"/>
      <c r="B102" s="10"/>
      <c r="C102" s="9" t="s">
        <v>58</v>
      </c>
      <c r="D102" s="45">
        <f t="shared" si="45"/>
        <v>214.95382000000001</v>
      </c>
      <c r="E102" s="43">
        <f t="shared" si="45"/>
        <v>207.42760000000001</v>
      </c>
      <c r="F102" s="73">
        <f t="shared" si="41"/>
        <v>0.96498680507282919</v>
      </c>
      <c r="G102" s="45">
        <v>2.8000000000000001E-2</v>
      </c>
      <c r="H102" s="43">
        <v>1.24092</v>
      </c>
      <c r="I102" s="73" t="str">
        <f t="shared" ref="I102:I108" si="46">IF(G102=0," ",IF(H102/G102*100&gt;200,"св.200",H102/G102))</f>
        <v>св.200</v>
      </c>
      <c r="J102" s="45"/>
      <c r="K102" s="43"/>
      <c r="L102" s="73" t="str">
        <f t="shared" si="44"/>
        <v xml:space="preserve"> </v>
      </c>
      <c r="M102" s="45">
        <v>63.060949999999998</v>
      </c>
      <c r="N102" s="43">
        <v>60.980470000000004</v>
      </c>
      <c r="O102" s="73">
        <f t="shared" si="42"/>
        <v>0.96700842597518755</v>
      </c>
      <c r="P102" s="45">
        <v>151.86487</v>
      </c>
      <c r="Q102" s="43">
        <v>145.20621</v>
      </c>
      <c r="R102" s="73">
        <f t="shared" si="43"/>
        <v>0.95615404668637327</v>
      </c>
      <c r="S102" s="1"/>
      <c r="T102" s="1"/>
      <c r="U102" s="1"/>
      <c r="V102" s="1"/>
    </row>
    <row r="103" spans="1:22" s="8" customFormat="1" ht="15" customHeight="1" outlineLevel="1" x14ac:dyDescent="0.3">
      <c r="A103" s="10"/>
      <c r="B103" s="10"/>
      <c r="C103" s="9" t="s">
        <v>57</v>
      </c>
      <c r="D103" s="45">
        <f t="shared" si="45"/>
        <v>928.89625999999998</v>
      </c>
      <c r="E103" s="43">
        <f t="shared" si="45"/>
        <v>876.12206000000003</v>
      </c>
      <c r="F103" s="73">
        <f t="shared" si="41"/>
        <v>0.94318612069769781</v>
      </c>
      <c r="G103" s="45">
        <v>0.25140000000000001</v>
      </c>
      <c r="H103" s="43">
        <v>0.25140000000000001</v>
      </c>
      <c r="I103" s="73">
        <f t="shared" si="46"/>
        <v>1</v>
      </c>
      <c r="J103" s="45"/>
      <c r="K103" s="43"/>
      <c r="L103" s="73" t="str">
        <f t="shared" si="44"/>
        <v xml:space="preserve"> </v>
      </c>
      <c r="M103" s="45">
        <v>45.828789999999998</v>
      </c>
      <c r="N103" s="43">
        <v>43.95879</v>
      </c>
      <c r="O103" s="73">
        <f t="shared" si="42"/>
        <v>0.95919595520632339</v>
      </c>
      <c r="P103" s="45">
        <v>882.81606999999997</v>
      </c>
      <c r="Q103" s="43">
        <v>831.91187000000002</v>
      </c>
      <c r="R103" s="73">
        <f t="shared" si="43"/>
        <v>0.94233883848534838</v>
      </c>
      <c r="S103" s="1"/>
      <c r="T103" s="1"/>
      <c r="U103" s="1"/>
      <c r="V103" s="1"/>
    </row>
    <row r="104" spans="1:22" s="8" customFormat="1" ht="15" customHeight="1" outlineLevel="1" x14ac:dyDescent="0.3">
      <c r="A104" s="10"/>
      <c r="B104" s="10"/>
      <c r="C104" s="9" t="s">
        <v>56</v>
      </c>
      <c r="D104" s="45">
        <f t="shared" si="45"/>
        <v>729.73930999999993</v>
      </c>
      <c r="E104" s="43">
        <f t="shared" si="45"/>
        <v>686.69983999999999</v>
      </c>
      <c r="F104" s="73">
        <f t="shared" si="41"/>
        <v>0.94102075986560196</v>
      </c>
      <c r="G104" s="45">
        <v>0.23244999999999999</v>
      </c>
      <c r="H104" s="43">
        <v>0.23244999999999999</v>
      </c>
      <c r="I104" s="73">
        <f t="shared" si="46"/>
        <v>1</v>
      </c>
      <c r="J104" s="45"/>
      <c r="K104" s="43"/>
      <c r="L104" s="73" t="str">
        <f t="shared" si="44"/>
        <v xml:space="preserve"> </v>
      </c>
      <c r="M104" s="45">
        <v>60.937539999999998</v>
      </c>
      <c r="N104" s="43">
        <v>52.176919999999996</v>
      </c>
      <c r="O104" s="73">
        <f t="shared" si="42"/>
        <v>0.8562360738552951</v>
      </c>
      <c r="P104" s="45">
        <v>668.56931999999995</v>
      </c>
      <c r="Q104" s="43">
        <v>634.29047000000003</v>
      </c>
      <c r="R104" s="73">
        <f t="shared" si="43"/>
        <v>0.94872805410813654</v>
      </c>
      <c r="S104" s="1"/>
      <c r="T104" s="1"/>
      <c r="U104" s="1"/>
      <c r="V104" s="1"/>
    </row>
    <row r="105" spans="1:22" s="8" customFormat="1" ht="15" customHeight="1" outlineLevel="1" x14ac:dyDescent="0.3">
      <c r="A105" s="10"/>
      <c r="B105" s="10"/>
      <c r="C105" s="9" t="s">
        <v>55</v>
      </c>
      <c r="D105" s="45">
        <f t="shared" si="45"/>
        <v>891.14305000000002</v>
      </c>
      <c r="E105" s="43">
        <f t="shared" si="45"/>
        <v>662.69839999999999</v>
      </c>
      <c r="F105" s="73">
        <f t="shared" si="41"/>
        <v>0.74364985509341064</v>
      </c>
      <c r="G105" s="45">
        <v>11.988200000000001</v>
      </c>
      <c r="H105" s="43">
        <v>7.9299999999999995E-2</v>
      </c>
      <c r="I105" s="73">
        <f t="shared" si="46"/>
        <v>6.6148379239585582E-3</v>
      </c>
      <c r="J105" s="45"/>
      <c r="K105" s="43"/>
      <c r="L105" s="73" t="str">
        <f t="shared" si="44"/>
        <v xml:space="preserve"> </v>
      </c>
      <c r="M105" s="45">
        <v>31.287279999999999</v>
      </c>
      <c r="N105" s="43">
        <v>8.43628</v>
      </c>
      <c r="O105" s="73">
        <f t="shared" si="42"/>
        <v>0.26963929111127588</v>
      </c>
      <c r="P105" s="45">
        <v>847.86757</v>
      </c>
      <c r="Q105" s="43">
        <v>654.18281999999999</v>
      </c>
      <c r="R105" s="73">
        <f t="shared" si="43"/>
        <v>0.77156249766694107</v>
      </c>
      <c r="S105" s="1"/>
      <c r="T105" s="1"/>
      <c r="U105" s="1"/>
      <c r="V105" s="1"/>
    </row>
    <row r="106" spans="1:22" s="8" customFormat="1" ht="15" customHeight="1" outlineLevel="1" x14ac:dyDescent="0.3">
      <c r="A106" s="10"/>
      <c r="B106" s="10"/>
      <c r="C106" s="9" t="s">
        <v>54</v>
      </c>
      <c r="D106" s="45">
        <f t="shared" si="45"/>
        <v>968.79431999999986</v>
      </c>
      <c r="E106" s="43">
        <f t="shared" si="45"/>
        <v>817.33339000000001</v>
      </c>
      <c r="F106" s="73">
        <f t="shared" si="41"/>
        <v>0.84366038603529403</v>
      </c>
      <c r="G106" s="45">
        <v>0.40849999999999997</v>
      </c>
      <c r="H106" s="43">
        <v>0.36863000000000001</v>
      </c>
      <c r="I106" s="73">
        <f t="shared" si="46"/>
        <v>0.90239902080783363</v>
      </c>
      <c r="J106" s="45"/>
      <c r="K106" s="43"/>
      <c r="L106" s="73" t="str">
        <f>IF(J106=0," ",IF(K106/J106*100&gt;200,"св.200",K106/J106))</f>
        <v xml:space="preserve"> </v>
      </c>
      <c r="M106" s="45">
        <v>48.482999999999997</v>
      </c>
      <c r="N106" s="43">
        <v>46.347000000000001</v>
      </c>
      <c r="O106" s="73">
        <f t="shared" si="42"/>
        <v>0.95594332033908802</v>
      </c>
      <c r="P106" s="45">
        <v>919.90281999999991</v>
      </c>
      <c r="Q106" s="43">
        <v>770.61775999999998</v>
      </c>
      <c r="R106" s="73">
        <f t="shared" si="43"/>
        <v>0.83771648835688972</v>
      </c>
      <c r="S106" s="1"/>
      <c r="T106" s="1"/>
      <c r="U106" s="1"/>
      <c r="V106" s="1"/>
    </row>
    <row r="107" spans="1:22" ht="31.5" customHeight="1" x14ac:dyDescent="0.3">
      <c r="A107" s="11">
        <v>17</v>
      </c>
      <c r="B107" s="11"/>
      <c r="C107" s="66" t="s">
        <v>172</v>
      </c>
      <c r="D107" s="81">
        <f>SUM(D108:D113)</f>
        <v>4987.4951099999998</v>
      </c>
      <c r="E107" s="41">
        <f>SUM(E108:E113)</f>
        <v>3127.7977099999998</v>
      </c>
      <c r="F107" s="50">
        <f t="shared" si="41"/>
        <v>0.62712797526933317</v>
      </c>
      <c r="G107" s="81">
        <f>SUM(G108:G113)</f>
        <v>122.34929</v>
      </c>
      <c r="H107" s="41">
        <f>SUM(H108:H113)</f>
        <v>109.09039</v>
      </c>
      <c r="I107" s="50">
        <f t="shared" si="46"/>
        <v>0.89163075650050772</v>
      </c>
      <c r="J107" s="81">
        <f>SUM(J108:J113)</f>
        <v>27.237559999999998</v>
      </c>
      <c r="K107" s="41">
        <f>SUM(K108:K113)</f>
        <v>1.39456</v>
      </c>
      <c r="L107" s="50">
        <f t="shared" si="44"/>
        <v>5.1199887214566947E-2</v>
      </c>
      <c r="M107" s="81">
        <f>SUM(M108:M113)</f>
        <v>842.72940999999992</v>
      </c>
      <c r="N107" s="41">
        <f>SUM(N108:N113)</f>
        <v>678.18745000000001</v>
      </c>
      <c r="O107" s="50">
        <f t="shared" si="42"/>
        <v>0.80475113595477832</v>
      </c>
      <c r="P107" s="81">
        <f>SUM(P108:P113)</f>
        <v>3995.1788500000002</v>
      </c>
      <c r="Q107" s="41">
        <f>SUM(Q108:Q113)</f>
        <v>2339.1253100000004</v>
      </c>
      <c r="R107" s="50">
        <f t="shared" si="43"/>
        <v>0.58548700767175921</v>
      </c>
      <c r="S107" s="1"/>
      <c r="T107" s="1"/>
      <c r="U107" s="1"/>
      <c r="V107" s="1"/>
    </row>
    <row r="108" spans="1:22" s="8" customFormat="1" ht="13.5" customHeight="1" outlineLevel="1" x14ac:dyDescent="0.3">
      <c r="A108" s="10"/>
      <c r="B108" s="10"/>
      <c r="C108" s="9" t="s">
        <v>169</v>
      </c>
      <c r="D108" s="45">
        <f t="shared" si="45"/>
        <v>2613.9833199999998</v>
      </c>
      <c r="E108" s="43">
        <f t="shared" si="45"/>
        <v>1073.0615</v>
      </c>
      <c r="F108" s="73">
        <f t="shared" si="41"/>
        <v>0.41050816651729827</v>
      </c>
      <c r="G108" s="45">
        <v>61.078580000000002</v>
      </c>
      <c r="H108" s="43">
        <v>62.297629999999998</v>
      </c>
      <c r="I108" s="73">
        <f t="shared" si="46"/>
        <v>1.0199587154776681</v>
      </c>
      <c r="J108" s="45">
        <v>25.843</v>
      </c>
      <c r="K108" s="43"/>
      <c r="L108" s="73">
        <f t="shared" si="44"/>
        <v>0</v>
      </c>
      <c r="M108" s="45">
        <v>239.36748</v>
      </c>
      <c r="N108" s="43">
        <v>225.00713000000002</v>
      </c>
      <c r="O108" s="73">
        <f t="shared" si="42"/>
        <v>0.9400070970375759</v>
      </c>
      <c r="P108" s="45">
        <v>2287.6942599999998</v>
      </c>
      <c r="Q108" s="43">
        <v>785.75674000000004</v>
      </c>
      <c r="R108" s="73">
        <f t="shared" si="43"/>
        <v>0.34347104582060722</v>
      </c>
      <c r="S108" s="1"/>
      <c r="T108" s="1"/>
      <c r="U108" s="1"/>
      <c r="V108" s="1"/>
    </row>
    <row r="109" spans="1:22" s="8" customFormat="1" ht="15" customHeight="1" outlineLevel="1" x14ac:dyDescent="0.3">
      <c r="A109" s="10"/>
      <c r="B109" s="10"/>
      <c r="C109" s="9" t="s">
        <v>164</v>
      </c>
      <c r="D109" s="45">
        <f t="shared" si="45"/>
        <v>657.89278000000002</v>
      </c>
      <c r="E109" s="43">
        <f t="shared" si="45"/>
        <v>505.68151</v>
      </c>
      <c r="F109" s="73">
        <f t="shared" si="41"/>
        <v>0.76863818143740681</v>
      </c>
      <c r="G109" s="45">
        <v>8.0942500000000006</v>
      </c>
      <c r="H109" s="43">
        <v>6.0472000000000001</v>
      </c>
      <c r="I109" s="73">
        <f t="shared" ref="I109:I136" si="47">IF(G109=0," ",IF(H109/G109*100&gt;200,"св.200",H109/G109))</f>
        <v>0.74709824875683351</v>
      </c>
      <c r="J109" s="45"/>
      <c r="K109" s="43"/>
      <c r="L109" s="73" t="str">
        <f>IF(K109=0," ",IF(K109/J109*100&gt;200,"св.200",K109/J109))</f>
        <v xml:space="preserve"> </v>
      </c>
      <c r="M109" s="45">
        <v>170.25295</v>
      </c>
      <c r="N109" s="43">
        <v>99.020789999999991</v>
      </c>
      <c r="O109" s="73">
        <f t="shared" si="42"/>
        <v>0.58160983407335964</v>
      </c>
      <c r="P109" s="45">
        <v>479.54558000000003</v>
      </c>
      <c r="Q109" s="43">
        <v>400.61351999999999</v>
      </c>
      <c r="R109" s="73">
        <f t="shared" si="43"/>
        <v>0.83540238239710174</v>
      </c>
      <c r="S109" s="1"/>
      <c r="T109" s="1"/>
      <c r="U109" s="1"/>
      <c r="V109" s="1"/>
    </row>
    <row r="110" spans="1:22" s="8" customFormat="1" ht="15" customHeight="1" outlineLevel="1" x14ac:dyDescent="0.3">
      <c r="A110" s="10"/>
      <c r="B110" s="10"/>
      <c r="C110" s="9" t="s">
        <v>53</v>
      </c>
      <c r="D110" s="45">
        <f t="shared" si="45"/>
        <v>276.37108000000001</v>
      </c>
      <c r="E110" s="43">
        <f t="shared" si="45"/>
        <v>248.13143000000002</v>
      </c>
      <c r="F110" s="73">
        <f t="shared" si="41"/>
        <v>0.89781980806385397</v>
      </c>
      <c r="G110" s="45">
        <v>5.1650000000000001E-2</v>
      </c>
      <c r="H110" s="43">
        <v>5.1650000000000001E-2</v>
      </c>
      <c r="I110" s="73">
        <f t="shared" si="47"/>
        <v>1</v>
      </c>
      <c r="J110" s="45"/>
      <c r="K110" s="43"/>
      <c r="L110" s="73" t="str">
        <f t="shared" ref="L110:L112" si="48">IF(K110=0," ",IF(K110/J110*100&gt;200,"св.200",K110/J110))</f>
        <v xml:space="preserve"> </v>
      </c>
      <c r="M110" s="45">
        <v>45.677910000000004</v>
      </c>
      <c r="N110" s="43">
        <v>37.19652</v>
      </c>
      <c r="O110" s="73">
        <f t="shared" si="42"/>
        <v>0.81432184616152525</v>
      </c>
      <c r="P110" s="45">
        <v>230.64151999999999</v>
      </c>
      <c r="Q110" s="43">
        <v>210.88326000000001</v>
      </c>
      <c r="R110" s="73">
        <f t="shared" si="43"/>
        <v>0.91433346433027329</v>
      </c>
      <c r="S110" s="1"/>
      <c r="T110" s="1"/>
      <c r="U110" s="1"/>
      <c r="V110" s="1"/>
    </row>
    <row r="111" spans="1:22" s="8" customFormat="1" ht="15" customHeight="1" outlineLevel="1" x14ac:dyDescent="0.3">
      <c r="A111" s="10"/>
      <c r="B111" s="10"/>
      <c r="C111" s="9" t="s">
        <v>52</v>
      </c>
      <c r="D111" s="45">
        <f t="shared" si="45"/>
        <v>405.97729000000004</v>
      </c>
      <c r="E111" s="43">
        <f t="shared" si="45"/>
        <v>355.69209999999998</v>
      </c>
      <c r="F111" s="73">
        <f t="shared" si="41"/>
        <v>0.87613792387253964</v>
      </c>
      <c r="G111" s="45">
        <v>32.293099999999995</v>
      </c>
      <c r="H111" s="43">
        <v>27.659459999999999</v>
      </c>
      <c r="I111" s="73">
        <f t="shared" si="47"/>
        <v>0.85651300122936491</v>
      </c>
      <c r="J111" s="45"/>
      <c r="K111" s="43"/>
      <c r="L111" s="73" t="str">
        <f>IF(J111=0," ",IF(K111/J111*100&gt;200,"св.200",K111/J111))</f>
        <v xml:space="preserve"> </v>
      </c>
      <c r="M111" s="45">
        <v>83.308419999999998</v>
      </c>
      <c r="N111" s="43">
        <v>59.542569999999998</v>
      </c>
      <c r="O111" s="73">
        <f t="shared" si="42"/>
        <v>0.71472451404071757</v>
      </c>
      <c r="P111" s="45">
        <v>290.37577000000005</v>
      </c>
      <c r="Q111" s="43">
        <v>268.49007</v>
      </c>
      <c r="R111" s="73">
        <f t="shared" si="43"/>
        <v>0.92462973064178167</v>
      </c>
      <c r="S111" s="1"/>
      <c r="T111" s="1"/>
      <c r="U111" s="1"/>
      <c r="V111" s="1"/>
    </row>
    <row r="112" spans="1:22" s="8" customFormat="1" ht="15" customHeight="1" outlineLevel="1" x14ac:dyDescent="0.3">
      <c r="A112" s="10"/>
      <c r="B112" s="10"/>
      <c r="C112" s="9" t="s">
        <v>51</v>
      </c>
      <c r="D112" s="45">
        <f t="shared" si="45"/>
        <v>199.07147000000001</v>
      </c>
      <c r="E112" s="43">
        <f t="shared" si="45"/>
        <v>185.55478000000002</v>
      </c>
      <c r="F112" s="73">
        <f t="shared" si="41"/>
        <v>0.93210132019419967</v>
      </c>
      <c r="G112" s="45">
        <v>0.50526000000000004</v>
      </c>
      <c r="H112" s="43">
        <v>2.3301500000000002</v>
      </c>
      <c r="I112" s="73" t="str">
        <f t="shared" si="47"/>
        <v>св.200</v>
      </c>
      <c r="J112" s="45"/>
      <c r="K112" s="43"/>
      <c r="L112" s="73" t="str">
        <f t="shared" si="48"/>
        <v xml:space="preserve"> </v>
      </c>
      <c r="M112" s="45">
        <v>191.46422000000001</v>
      </c>
      <c r="N112" s="43">
        <v>176.12292000000002</v>
      </c>
      <c r="O112" s="73">
        <f t="shared" si="42"/>
        <v>0.91987380200854241</v>
      </c>
      <c r="P112" s="45">
        <v>7.1019899999999998</v>
      </c>
      <c r="Q112" s="43">
        <v>7.1017099999999997</v>
      </c>
      <c r="R112" s="73">
        <f t="shared" si="43"/>
        <v>0.99996057443054698</v>
      </c>
      <c r="S112" s="1"/>
      <c r="T112" s="1"/>
      <c r="U112" s="1"/>
      <c r="V112" s="1"/>
    </row>
    <row r="113" spans="1:22" s="8" customFormat="1" ht="15" customHeight="1" outlineLevel="1" x14ac:dyDescent="0.3">
      <c r="A113" s="10"/>
      <c r="B113" s="10"/>
      <c r="C113" s="9" t="s">
        <v>184</v>
      </c>
      <c r="D113" s="45">
        <f t="shared" si="45"/>
        <v>834.19916999999987</v>
      </c>
      <c r="E113" s="43">
        <f t="shared" si="45"/>
        <v>759.67639000000008</v>
      </c>
      <c r="F113" s="73">
        <f t="shared" si="41"/>
        <v>0.9106654829205838</v>
      </c>
      <c r="G113" s="45">
        <v>20.326450000000001</v>
      </c>
      <c r="H113" s="43">
        <v>10.7043</v>
      </c>
      <c r="I113" s="73">
        <f t="shared" si="47"/>
        <v>0.52661925717476488</v>
      </c>
      <c r="J113" s="45">
        <v>1.39456</v>
      </c>
      <c r="K113" s="43">
        <v>1.39456</v>
      </c>
      <c r="L113" s="73">
        <f>IF(J113=0," ",IF(K113/J113*100&gt;200,"св.200",K113/J113))</f>
        <v>1</v>
      </c>
      <c r="M113" s="45">
        <v>112.65843</v>
      </c>
      <c r="N113" s="43">
        <v>81.297520000000006</v>
      </c>
      <c r="O113" s="73">
        <f t="shared" si="42"/>
        <v>0.72162837703312577</v>
      </c>
      <c r="P113" s="45">
        <v>699.81972999999994</v>
      </c>
      <c r="Q113" s="43">
        <v>666.28001000000006</v>
      </c>
      <c r="R113" s="73">
        <f t="shared" si="43"/>
        <v>0.95207377191266118</v>
      </c>
      <c r="S113" s="1"/>
      <c r="T113" s="1"/>
      <c r="U113" s="1"/>
      <c r="V113" s="1"/>
    </row>
    <row r="114" spans="1:22" ht="31.5" customHeight="1" x14ac:dyDescent="0.3">
      <c r="A114" s="11">
        <v>18</v>
      </c>
      <c r="B114" s="11"/>
      <c r="C114" s="66" t="s">
        <v>142</v>
      </c>
      <c r="D114" s="81">
        <f>SUM(D115:D120)</f>
        <v>13355.365380000003</v>
      </c>
      <c r="E114" s="41">
        <f>SUM(E115:E120)</f>
        <v>9605.2890299999999</v>
      </c>
      <c r="F114" s="50">
        <f t="shared" si="41"/>
        <v>0.71920825501218877</v>
      </c>
      <c r="G114" s="81">
        <f>SUM(G115:G120)</f>
        <v>3910.5684999999994</v>
      </c>
      <c r="H114" s="41">
        <f>SUM(H115:H120)</f>
        <v>3855.3344699999998</v>
      </c>
      <c r="I114" s="50">
        <f t="shared" si="47"/>
        <v>0.98587570323854457</v>
      </c>
      <c r="J114" s="81">
        <f>SUM(J115:J120)</f>
        <v>17.726400000000002</v>
      </c>
      <c r="K114" s="41">
        <f>SUM(K115:K120)</f>
        <v>0.44639999999999996</v>
      </c>
      <c r="L114" s="50">
        <f t="shared" si="44"/>
        <v>2.5182778229082041E-2</v>
      </c>
      <c r="M114" s="81">
        <f>SUM(M115:M120)</f>
        <v>6416.3881900000015</v>
      </c>
      <c r="N114" s="41">
        <f>SUM(N115:N120)</f>
        <v>3398.8177299999998</v>
      </c>
      <c r="O114" s="50">
        <f t="shared" si="42"/>
        <v>0.52970886881455947</v>
      </c>
      <c r="P114" s="81">
        <f>SUM(P115:P120)</f>
        <v>3010.6822900000002</v>
      </c>
      <c r="Q114" s="41">
        <f>SUM(Q115:Q120)</f>
        <v>2350.6904299999997</v>
      </c>
      <c r="R114" s="50">
        <f t="shared" si="43"/>
        <v>0.78078329214870412</v>
      </c>
      <c r="S114" s="1"/>
      <c r="T114" s="1"/>
      <c r="U114" s="1"/>
      <c r="V114" s="1"/>
    </row>
    <row r="115" spans="1:22" s="8" customFormat="1" ht="15" customHeight="1" outlineLevel="1" x14ac:dyDescent="0.3">
      <c r="A115" s="10"/>
      <c r="B115" s="10"/>
      <c r="C115" s="9" t="s">
        <v>170</v>
      </c>
      <c r="D115" s="45">
        <f t="shared" si="45"/>
        <v>8841.244200000001</v>
      </c>
      <c r="E115" s="43">
        <f t="shared" si="45"/>
        <v>7619.8267400000004</v>
      </c>
      <c r="F115" s="73">
        <f t="shared" si="41"/>
        <v>0.86185004820927802</v>
      </c>
      <c r="G115" s="45">
        <v>3906.7684199999999</v>
      </c>
      <c r="H115" s="43">
        <v>3851.4068900000002</v>
      </c>
      <c r="I115" s="73">
        <f t="shared" si="47"/>
        <v>0.98582932898797215</v>
      </c>
      <c r="J115" s="45"/>
      <c r="K115" s="43"/>
      <c r="L115" s="73" t="str">
        <f t="shared" si="44"/>
        <v xml:space="preserve"> </v>
      </c>
      <c r="M115" s="45">
        <v>3492.8668700000003</v>
      </c>
      <c r="N115" s="43">
        <v>2696.0243799999998</v>
      </c>
      <c r="O115" s="73">
        <f t="shared" si="42"/>
        <v>0.77186577111082377</v>
      </c>
      <c r="P115" s="45">
        <v>1441.6089099999999</v>
      </c>
      <c r="Q115" s="43">
        <v>1072.3954699999999</v>
      </c>
      <c r="R115" s="73">
        <f t="shared" si="43"/>
        <v>0.74388793143627285</v>
      </c>
      <c r="S115" s="1"/>
      <c r="T115" s="1"/>
      <c r="U115" s="1"/>
      <c r="V115" s="1"/>
    </row>
    <row r="116" spans="1:22" s="8" customFormat="1" ht="15" customHeight="1" outlineLevel="1" x14ac:dyDescent="0.3">
      <c r="A116" s="10"/>
      <c r="B116" s="10"/>
      <c r="C116" s="9" t="s">
        <v>50</v>
      </c>
      <c r="D116" s="45">
        <f t="shared" si="45"/>
        <v>211.71823000000001</v>
      </c>
      <c r="E116" s="43">
        <f t="shared" si="45"/>
        <v>192.73041000000001</v>
      </c>
      <c r="F116" s="73">
        <f t="shared" si="41"/>
        <v>0.91031561146151652</v>
      </c>
      <c r="G116" s="45">
        <v>1.0912500000000001</v>
      </c>
      <c r="H116" s="43">
        <v>1.0912500000000001</v>
      </c>
      <c r="I116" s="73">
        <f t="shared" si="47"/>
        <v>1</v>
      </c>
      <c r="J116" s="45"/>
      <c r="K116" s="43"/>
      <c r="L116" s="73" t="str">
        <f t="shared" si="44"/>
        <v xml:space="preserve"> </v>
      </c>
      <c r="M116" s="45">
        <v>42.843489999999996</v>
      </c>
      <c r="N116" s="43">
        <v>40.34149</v>
      </c>
      <c r="O116" s="73">
        <f t="shared" si="42"/>
        <v>0.94160139615143412</v>
      </c>
      <c r="P116" s="45">
        <v>167.78349</v>
      </c>
      <c r="Q116" s="43">
        <v>151.29767000000001</v>
      </c>
      <c r="R116" s="73">
        <f t="shared" si="43"/>
        <v>0.90174349097160877</v>
      </c>
      <c r="S116" s="1"/>
      <c r="T116" s="1"/>
      <c r="U116" s="1"/>
      <c r="V116" s="1"/>
    </row>
    <row r="117" spans="1:22" s="8" customFormat="1" ht="15" customHeight="1" outlineLevel="1" x14ac:dyDescent="0.3">
      <c r="A117" s="10"/>
      <c r="B117" s="10"/>
      <c r="C117" s="9" t="s">
        <v>49</v>
      </c>
      <c r="D117" s="45">
        <f t="shared" si="45"/>
        <v>832.99934000000007</v>
      </c>
      <c r="E117" s="43">
        <f t="shared" si="45"/>
        <v>668.94966999999997</v>
      </c>
      <c r="F117" s="73">
        <f t="shared" si="41"/>
        <v>0.80306146461052408</v>
      </c>
      <c r="G117" s="45">
        <v>0.83040000000000003</v>
      </c>
      <c r="H117" s="43">
        <v>0.83040000000000003</v>
      </c>
      <c r="I117" s="73">
        <f t="shared" si="47"/>
        <v>1</v>
      </c>
      <c r="J117" s="45"/>
      <c r="K117" s="43"/>
      <c r="L117" s="73" t="str">
        <f t="shared" si="44"/>
        <v xml:space="preserve"> </v>
      </c>
      <c r="M117" s="45">
        <v>403.10007000000002</v>
      </c>
      <c r="N117" s="43">
        <v>318.21453000000002</v>
      </c>
      <c r="O117" s="73">
        <f t="shared" si="42"/>
        <v>0.78941819583410144</v>
      </c>
      <c r="P117" s="45">
        <v>429.06887</v>
      </c>
      <c r="Q117" s="43">
        <v>349.90474</v>
      </c>
      <c r="R117" s="73">
        <f t="shared" si="43"/>
        <v>0.81549784769983424</v>
      </c>
      <c r="S117" s="1"/>
      <c r="T117" s="1"/>
      <c r="U117" s="1"/>
      <c r="V117" s="1"/>
    </row>
    <row r="118" spans="1:22" s="8" customFormat="1" ht="15" customHeight="1" outlineLevel="1" x14ac:dyDescent="0.3">
      <c r="A118" s="10"/>
      <c r="B118" s="10"/>
      <c r="C118" s="9" t="s">
        <v>48</v>
      </c>
      <c r="D118" s="45">
        <f t="shared" si="45"/>
        <v>496.53028000000006</v>
      </c>
      <c r="E118" s="43">
        <f t="shared" si="45"/>
        <v>457.29781000000003</v>
      </c>
      <c r="F118" s="73">
        <f t="shared" si="41"/>
        <v>0.92098675230843918</v>
      </c>
      <c r="G118" s="45">
        <v>0</v>
      </c>
      <c r="H118" s="43">
        <v>0</v>
      </c>
      <c r="I118" s="73" t="str">
        <f t="shared" si="47"/>
        <v xml:space="preserve"> </v>
      </c>
      <c r="J118" s="45"/>
      <c r="K118" s="43"/>
      <c r="L118" s="73" t="str">
        <f t="shared" si="44"/>
        <v xml:space="preserve"> </v>
      </c>
      <c r="M118" s="45">
        <v>181.33322000000001</v>
      </c>
      <c r="N118" s="43">
        <v>157.14707000000001</v>
      </c>
      <c r="O118" s="73">
        <f t="shared" si="42"/>
        <v>0.86662041296128756</v>
      </c>
      <c r="P118" s="45">
        <v>315.19706000000002</v>
      </c>
      <c r="Q118" s="43">
        <v>300.15073999999998</v>
      </c>
      <c r="R118" s="73">
        <f t="shared" si="43"/>
        <v>0.95226376794250545</v>
      </c>
      <c r="S118" s="1"/>
      <c r="T118" s="1"/>
      <c r="U118" s="1"/>
      <c r="V118" s="1"/>
    </row>
    <row r="119" spans="1:22" s="8" customFormat="1" ht="15" customHeight="1" outlineLevel="1" x14ac:dyDescent="0.3">
      <c r="A119" s="10"/>
      <c r="B119" s="10"/>
      <c r="C119" s="9" t="s">
        <v>47</v>
      </c>
      <c r="D119" s="45">
        <f t="shared" si="45"/>
        <v>306.12326999999999</v>
      </c>
      <c r="E119" s="43">
        <f t="shared" si="45"/>
        <v>165.11228</v>
      </c>
      <c r="F119" s="73">
        <f t="shared" si="41"/>
        <v>0.53936533475550552</v>
      </c>
      <c r="G119" s="45">
        <v>1.23E-3</v>
      </c>
      <c r="H119" s="43">
        <v>1.23E-3</v>
      </c>
      <c r="I119" s="73">
        <f t="shared" si="47"/>
        <v>1</v>
      </c>
      <c r="J119" s="45">
        <v>0.44639999999999996</v>
      </c>
      <c r="K119" s="43">
        <v>0.44639999999999996</v>
      </c>
      <c r="L119" s="73">
        <f t="shared" si="44"/>
        <v>1</v>
      </c>
      <c r="M119" s="45">
        <v>99.053210000000007</v>
      </c>
      <c r="N119" s="43">
        <v>78.450570000000013</v>
      </c>
      <c r="O119" s="73">
        <f t="shared" si="42"/>
        <v>0.79200431767935642</v>
      </c>
      <c r="P119" s="45">
        <v>206.62242999999998</v>
      </c>
      <c r="Q119" s="43">
        <v>86.214079999999996</v>
      </c>
      <c r="R119" s="73">
        <f t="shared" si="43"/>
        <v>0.4172542158177116</v>
      </c>
      <c r="S119" s="1"/>
      <c r="T119" s="1"/>
      <c r="U119" s="1"/>
      <c r="V119" s="1"/>
    </row>
    <row r="120" spans="1:22" s="8" customFormat="1" ht="15" customHeight="1" outlineLevel="1" x14ac:dyDescent="0.3">
      <c r="A120" s="10"/>
      <c r="B120" s="10"/>
      <c r="C120" s="9" t="s">
        <v>46</v>
      </c>
      <c r="D120" s="45">
        <f t="shared" si="45"/>
        <v>2666.7500600000003</v>
      </c>
      <c r="E120" s="43">
        <f t="shared" si="45"/>
        <v>501.37212</v>
      </c>
      <c r="F120" s="73">
        <f t="shared" si="41"/>
        <v>0.18800866549900816</v>
      </c>
      <c r="G120" s="45">
        <v>1.8772</v>
      </c>
      <c r="H120" s="43">
        <v>2.0047000000000001</v>
      </c>
      <c r="I120" s="73">
        <f t="shared" si="47"/>
        <v>1.0679203068399745</v>
      </c>
      <c r="J120" s="45">
        <v>17.28</v>
      </c>
      <c r="K120" s="43"/>
      <c r="L120" s="73">
        <f t="shared" si="44"/>
        <v>0</v>
      </c>
      <c r="M120" s="45">
        <v>2197.1913300000001</v>
      </c>
      <c r="N120" s="43">
        <v>108.63969</v>
      </c>
      <c r="O120" s="73">
        <f t="shared" si="42"/>
        <v>4.9444801878041268E-2</v>
      </c>
      <c r="P120" s="45">
        <v>450.40153000000004</v>
      </c>
      <c r="Q120" s="43">
        <v>390.72773000000001</v>
      </c>
      <c r="R120" s="73">
        <f t="shared" si="43"/>
        <v>0.86750977511111027</v>
      </c>
      <c r="S120" s="1"/>
      <c r="T120" s="1"/>
      <c r="U120" s="1"/>
      <c r="V120" s="1"/>
    </row>
    <row r="121" spans="1:22" ht="30" customHeight="1" x14ac:dyDescent="0.3">
      <c r="A121" s="11">
        <v>19</v>
      </c>
      <c r="B121" s="11"/>
      <c r="C121" s="66" t="s">
        <v>141</v>
      </c>
      <c r="D121" s="81">
        <f>SUM(D122:D129)</f>
        <v>7339.4814100000012</v>
      </c>
      <c r="E121" s="41">
        <f>SUM(E122:E129)</f>
        <v>6343.1151099999988</v>
      </c>
      <c r="F121" s="50">
        <f t="shared" si="41"/>
        <v>0.8642456810855248</v>
      </c>
      <c r="G121" s="81">
        <f>SUM(G122:G129)</f>
        <v>509.01488000000001</v>
      </c>
      <c r="H121" s="41">
        <f>SUM(H122:H129)</f>
        <v>526.58577000000002</v>
      </c>
      <c r="I121" s="50">
        <f t="shared" si="47"/>
        <v>1.0345194034406224</v>
      </c>
      <c r="J121" s="81">
        <f>SUM(J122:J129)</f>
        <v>2.6600999999999999</v>
      </c>
      <c r="K121" s="41">
        <f>SUM(K122:K129)</f>
        <v>15.518179999999999</v>
      </c>
      <c r="L121" s="50" t="str">
        <f t="shared" si="44"/>
        <v>св.200</v>
      </c>
      <c r="M121" s="81">
        <f>SUM(M122:M129)</f>
        <v>685.63576999999998</v>
      </c>
      <c r="N121" s="41">
        <f>SUM(N122:N129)</f>
        <v>581.89123999999993</v>
      </c>
      <c r="O121" s="50">
        <f t="shared" si="42"/>
        <v>0.84868856827583539</v>
      </c>
      <c r="P121" s="81">
        <f>SUM(P122:P129)</f>
        <v>6142.1706599999998</v>
      </c>
      <c r="Q121" s="41">
        <f>SUM(Q122:Q129)</f>
        <v>5219.1199200000001</v>
      </c>
      <c r="R121" s="50">
        <f t="shared" si="43"/>
        <v>0.84971913170514224</v>
      </c>
      <c r="S121" s="1"/>
      <c r="T121" s="1"/>
      <c r="U121" s="1"/>
      <c r="V121" s="1"/>
    </row>
    <row r="122" spans="1:22" s="8" customFormat="1" ht="15" customHeight="1" outlineLevel="1" x14ac:dyDescent="0.3">
      <c r="A122" s="10"/>
      <c r="B122" s="12"/>
      <c r="C122" s="9" t="s">
        <v>140</v>
      </c>
      <c r="D122" s="45">
        <f t="shared" si="45"/>
        <v>1240.2717299999999</v>
      </c>
      <c r="E122" s="43">
        <f t="shared" si="45"/>
        <v>1168.9270999999999</v>
      </c>
      <c r="F122" s="73">
        <f t="shared" si="41"/>
        <v>0.94247661357241441</v>
      </c>
      <c r="G122" s="45">
        <v>372.28762</v>
      </c>
      <c r="H122" s="43">
        <v>371.16532000000001</v>
      </c>
      <c r="I122" s="73">
        <f t="shared" si="47"/>
        <v>0.99698539532418506</v>
      </c>
      <c r="J122" s="45"/>
      <c r="K122" s="43">
        <v>12.6785</v>
      </c>
      <c r="L122" s="73" t="str">
        <f t="shared" si="44"/>
        <v xml:space="preserve"> </v>
      </c>
      <c r="M122" s="45">
        <v>91.869489999999999</v>
      </c>
      <c r="N122" s="43">
        <v>90.599710000000002</v>
      </c>
      <c r="O122" s="73">
        <f t="shared" si="42"/>
        <v>0.98617843638840275</v>
      </c>
      <c r="P122" s="45">
        <v>776.11461999999995</v>
      </c>
      <c r="Q122" s="43">
        <v>694.48356999999999</v>
      </c>
      <c r="R122" s="73">
        <f t="shared" si="43"/>
        <v>0.89482088354423739</v>
      </c>
      <c r="S122" s="1"/>
      <c r="T122" s="1"/>
      <c r="U122" s="1"/>
      <c r="V122" s="1"/>
    </row>
    <row r="123" spans="1:22" s="8" customFormat="1" ht="15" customHeight="1" outlineLevel="1" x14ac:dyDescent="0.3">
      <c r="A123" s="10"/>
      <c r="B123" s="12"/>
      <c r="C123" s="9" t="s">
        <v>45</v>
      </c>
      <c r="D123" s="45">
        <f t="shared" si="45"/>
        <v>346.30898999999999</v>
      </c>
      <c r="E123" s="43">
        <f t="shared" si="45"/>
        <v>292.13289999999995</v>
      </c>
      <c r="F123" s="73">
        <f t="shared" si="41"/>
        <v>0.84356141028854015</v>
      </c>
      <c r="G123" s="45">
        <v>40.415399999999998</v>
      </c>
      <c r="H123" s="43">
        <v>40.415399999999998</v>
      </c>
      <c r="I123" s="73">
        <f t="shared" si="47"/>
        <v>1</v>
      </c>
      <c r="J123" s="45"/>
      <c r="K123" s="43"/>
      <c r="L123" s="73" t="str">
        <f t="shared" si="44"/>
        <v xml:space="preserve"> </v>
      </c>
      <c r="M123" s="45">
        <v>36.446779999999997</v>
      </c>
      <c r="N123" s="43">
        <v>34.694249999999997</v>
      </c>
      <c r="O123" s="73">
        <f t="shared" si="42"/>
        <v>0.95191536810659272</v>
      </c>
      <c r="P123" s="45">
        <v>269.44680999999997</v>
      </c>
      <c r="Q123" s="43">
        <v>217.02324999999999</v>
      </c>
      <c r="R123" s="73">
        <f t="shared" si="43"/>
        <v>0.80544004213670228</v>
      </c>
      <c r="S123" s="1"/>
      <c r="T123" s="1"/>
      <c r="U123" s="1"/>
      <c r="V123" s="1"/>
    </row>
    <row r="124" spans="1:22" s="8" customFormat="1" ht="15" customHeight="1" outlineLevel="1" x14ac:dyDescent="0.3">
      <c r="A124" s="10"/>
      <c r="B124" s="12"/>
      <c r="C124" s="9" t="s">
        <v>44</v>
      </c>
      <c r="D124" s="45">
        <f t="shared" si="45"/>
        <v>2613.0766800000001</v>
      </c>
      <c r="E124" s="43">
        <f t="shared" si="45"/>
        <v>2585.7832600000002</v>
      </c>
      <c r="F124" s="73">
        <f t="shared" si="41"/>
        <v>0.98955506349702682</v>
      </c>
      <c r="G124" s="45">
        <v>22.592299999999998</v>
      </c>
      <c r="H124" s="43">
        <v>23.1098</v>
      </c>
      <c r="I124" s="73">
        <f t="shared" si="47"/>
        <v>1.0229060343568386</v>
      </c>
      <c r="J124" s="45">
        <v>2.6600999999999999</v>
      </c>
      <c r="K124" s="43">
        <v>2.6600999999999999</v>
      </c>
      <c r="L124" s="73">
        <f t="shared" si="44"/>
        <v>1</v>
      </c>
      <c r="M124" s="45">
        <v>15.375950000000001</v>
      </c>
      <c r="N124" s="43">
        <v>14.26605</v>
      </c>
      <c r="O124" s="73">
        <f t="shared" si="42"/>
        <v>0.92781584227316027</v>
      </c>
      <c r="P124" s="45">
        <v>2572.4483300000002</v>
      </c>
      <c r="Q124" s="43">
        <v>2545.7473100000002</v>
      </c>
      <c r="R124" s="73">
        <f t="shared" si="43"/>
        <v>0.98962038627224824</v>
      </c>
      <c r="S124" s="1"/>
      <c r="T124" s="1"/>
      <c r="U124" s="1"/>
      <c r="V124" s="1"/>
    </row>
    <row r="125" spans="1:22" s="8" customFormat="1" ht="15" customHeight="1" outlineLevel="1" x14ac:dyDescent="0.3">
      <c r="A125" s="10"/>
      <c r="B125" s="12"/>
      <c r="C125" s="9" t="s">
        <v>43</v>
      </c>
      <c r="D125" s="45">
        <f t="shared" si="45"/>
        <v>316.32588000000004</v>
      </c>
      <c r="E125" s="43">
        <f t="shared" si="45"/>
        <v>300.71690999999998</v>
      </c>
      <c r="F125" s="73">
        <f t="shared" si="41"/>
        <v>0.95065541270287446</v>
      </c>
      <c r="G125" s="45">
        <v>1.2510399999999999</v>
      </c>
      <c r="H125" s="43">
        <v>0.73835000000000006</v>
      </c>
      <c r="I125" s="73">
        <f t="shared" si="47"/>
        <v>0.59018896278296462</v>
      </c>
      <c r="J125" s="45"/>
      <c r="K125" s="43">
        <v>0.17958000000000002</v>
      </c>
      <c r="L125" s="73" t="str">
        <f t="shared" si="44"/>
        <v xml:space="preserve"> </v>
      </c>
      <c r="M125" s="45">
        <v>95.247140000000002</v>
      </c>
      <c r="N125" s="43">
        <v>92.082300000000004</v>
      </c>
      <c r="O125" s="73">
        <f t="shared" si="42"/>
        <v>0.96677233563128506</v>
      </c>
      <c r="P125" s="45">
        <v>219.82770000000002</v>
      </c>
      <c r="Q125" s="43">
        <v>207.71668</v>
      </c>
      <c r="R125" s="73">
        <f t="shared" si="43"/>
        <v>0.94490676106787264</v>
      </c>
      <c r="S125" s="1"/>
      <c r="T125" s="1"/>
      <c r="U125" s="1"/>
      <c r="V125" s="1"/>
    </row>
    <row r="126" spans="1:22" s="8" customFormat="1" ht="15" customHeight="1" outlineLevel="1" x14ac:dyDescent="0.3">
      <c r="A126" s="10"/>
      <c r="B126" s="12"/>
      <c r="C126" s="9" t="s">
        <v>42</v>
      </c>
      <c r="D126" s="45">
        <f t="shared" si="45"/>
        <v>892.68353000000002</v>
      </c>
      <c r="E126" s="43">
        <f t="shared" si="45"/>
        <v>816.98976999999991</v>
      </c>
      <c r="F126" s="73">
        <f t="shared" ref="F126:F142" si="49">IF(D126=0," ",IF(E126/D126*100&gt;200,"св.200",E126/D126))</f>
        <v>0.91520650100937773</v>
      </c>
      <c r="G126" s="45">
        <v>49.599410000000006</v>
      </c>
      <c r="H126" s="43">
        <v>50.61065</v>
      </c>
      <c r="I126" s="73">
        <f t="shared" si="47"/>
        <v>1.0203881457460884</v>
      </c>
      <c r="J126" s="45"/>
      <c r="K126" s="43"/>
      <c r="L126" s="73" t="str">
        <f>IF(J126=0," ",IF(K126/J126*100&gt;200,"св.200",K126/J126))</f>
        <v xml:space="preserve"> </v>
      </c>
      <c r="M126" s="45">
        <v>165.61870999999999</v>
      </c>
      <c r="N126" s="43">
        <v>157.23314999999999</v>
      </c>
      <c r="O126" s="73">
        <f t="shared" ref="O126:O142" si="50">IF(M126=0," ",IF(N126/M126*100&gt;200,"св.200",N126/M126))</f>
        <v>0.94936828091463821</v>
      </c>
      <c r="P126" s="45">
        <v>677.46541000000002</v>
      </c>
      <c r="Q126" s="43">
        <v>609.14596999999992</v>
      </c>
      <c r="R126" s="73">
        <f t="shared" ref="R126:R142" si="51">IF(P126=0," ",IF(Q126/P126*100&gt;200,"св.200",Q126/P126))</f>
        <v>0.89915434944494055</v>
      </c>
      <c r="S126" s="1"/>
      <c r="T126" s="1"/>
      <c r="U126" s="1"/>
      <c r="V126" s="1"/>
    </row>
    <row r="127" spans="1:22" s="8" customFormat="1" ht="15" customHeight="1" outlineLevel="1" x14ac:dyDescent="0.3">
      <c r="A127" s="10"/>
      <c r="B127" s="12"/>
      <c r="C127" s="9" t="s">
        <v>41</v>
      </c>
      <c r="D127" s="45">
        <f t="shared" si="45"/>
        <v>1340.2901700000002</v>
      </c>
      <c r="E127" s="43">
        <f t="shared" si="45"/>
        <v>683.04544999999996</v>
      </c>
      <c r="F127" s="73">
        <f t="shared" si="49"/>
        <v>0.50962505380458012</v>
      </c>
      <c r="G127" s="45">
        <v>7.1788299999999996</v>
      </c>
      <c r="H127" s="43">
        <v>23.560369999999999</v>
      </c>
      <c r="I127" s="73" t="str">
        <f t="shared" si="47"/>
        <v>св.200</v>
      </c>
      <c r="J127" s="45"/>
      <c r="K127" s="43"/>
      <c r="L127" s="73" t="str">
        <f t="shared" ref="L127:L142" si="52">IF(J127=0," ",IF(K127/J127*100&gt;200,"св.200",K127/J127))</f>
        <v xml:space="preserve"> </v>
      </c>
      <c r="M127" s="45">
        <v>145.13776999999999</v>
      </c>
      <c r="N127" s="43">
        <v>72.173869999999994</v>
      </c>
      <c r="O127" s="73">
        <f t="shared" si="50"/>
        <v>0.49727834456875009</v>
      </c>
      <c r="P127" s="45">
        <v>1187.9735700000001</v>
      </c>
      <c r="Q127" s="43">
        <v>587.31120999999996</v>
      </c>
      <c r="R127" s="73">
        <f t="shared" si="51"/>
        <v>0.49438070410943563</v>
      </c>
      <c r="S127" s="1"/>
      <c r="T127" s="1"/>
      <c r="U127" s="1"/>
      <c r="V127" s="1"/>
    </row>
    <row r="128" spans="1:22" s="8" customFormat="1" ht="15" customHeight="1" outlineLevel="1" x14ac:dyDescent="0.3">
      <c r="A128" s="10"/>
      <c r="B128" s="12"/>
      <c r="C128" s="9" t="s">
        <v>40</v>
      </c>
      <c r="D128" s="45">
        <f t="shared" si="45"/>
        <v>141.49783000000002</v>
      </c>
      <c r="E128" s="43">
        <f t="shared" si="45"/>
        <v>125.08314</v>
      </c>
      <c r="F128" s="73">
        <f t="shared" si="49"/>
        <v>0.88399334463291757</v>
      </c>
      <c r="G128" s="45">
        <v>1.1555499999999999</v>
      </c>
      <c r="H128" s="43">
        <v>1.6181500000000002</v>
      </c>
      <c r="I128" s="73">
        <f t="shared" si="47"/>
        <v>1.4003288477348452</v>
      </c>
      <c r="J128" s="45"/>
      <c r="K128" s="43"/>
      <c r="L128" s="73" t="str">
        <f t="shared" si="52"/>
        <v xml:space="preserve"> </v>
      </c>
      <c r="M128" s="45">
        <v>20.991700000000002</v>
      </c>
      <c r="N128" s="43">
        <v>18.07368</v>
      </c>
      <c r="O128" s="73">
        <f t="shared" si="50"/>
        <v>0.86099172530095225</v>
      </c>
      <c r="P128" s="45">
        <v>119.35058000000001</v>
      </c>
      <c r="Q128" s="43">
        <v>105.39131</v>
      </c>
      <c r="R128" s="73">
        <f t="shared" si="51"/>
        <v>0.88303978078698908</v>
      </c>
      <c r="S128" s="1"/>
      <c r="T128" s="1"/>
      <c r="U128" s="1"/>
      <c r="V128" s="1"/>
    </row>
    <row r="129" spans="1:22" s="8" customFormat="1" ht="15" customHeight="1" outlineLevel="1" x14ac:dyDescent="0.3">
      <c r="A129" s="10"/>
      <c r="B129" s="12"/>
      <c r="C129" s="9" t="s">
        <v>39</v>
      </c>
      <c r="D129" s="45">
        <f t="shared" si="45"/>
        <v>449.02660000000003</v>
      </c>
      <c r="E129" s="43">
        <f t="shared" si="45"/>
        <v>370.43657999999999</v>
      </c>
      <c r="F129" s="73">
        <f t="shared" si="49"/>
        <v>0.82497691673499962</v>
      </c>
      <c r="G129" s="45">
        <v>14.53473</v>
      </c>
      <c r="H129" s="43">
        <v>15.36773</v>
      </c>
      <c r="I129" s="73">
        <f t="shared" si="47"/>
        <v>1.0573110061212008</v>
      </c>
      <c r="J129" s="45"/>
      <c r="K129" s="43"/>
      <c r="L129" s="73" t="str">
        <f t="shared" si="52"/>
        <v xml:space="preserve"> </v>
      </c>
      <c r="M129" s="45">
        <v>114.94823</v>
      </c>
      <c r="N129" s="43">
        <v>102.76823</v>
      </c>
      <c r="O129" s="73">
        <f t="shared" si="50"/>
        <v>0.89403925575887522</v>
      </c>
      <c r="P129" s="45">
        <v>319.54364000000004</v>
      </c>
      <c r="Q129" s="43">
        <v>252.30062000000001</v>
      </c>
      <c r="R129" s="73">
        <f t="shared" si="51"/>
        <v>0.78956545653670329</v>
      </c>
      <c r="S129" s="1"/>
      <c r="T129" s="1"/>
      <c r="U129" s="1"/>
      <c r="V129" s="1"/>
    </row>
    <row r="130" spans="1:22" ht="28.5" customHeight="1" x14ac:dyDescent="0.3">
      <c r="A130" s="11">
        <v>20</v>
      </c>
      <c r="B130" s="13"/>
      <c r="C130" s="66" t="s">
        <v>139</v>
      </c>
      <c r="D130" s="81">
        <f>SUM(D131:D133,D134:D136)</f>
        <v>3525.9667100000001</v>
      </c>
      <c r="E130" s="41">
        <f>SUM(E131:E133,E134:E136)</f>
        <v>2870.65724</v>
      </c>
      <c r="F130" s="50">
        <f t="shared" si="49"/>
        <v>0.81414757316299224</v>
      </c>
      <c r="G130" s="81">
        <f>SUM(G131:G133,G134:G136)</f>
        <v>192.05337000000006</v>
      </c>
      <c r="H130" s="41">
        <f>SUM(H131:H133,H134:H136)</f>
        <v>89.137780000000006</v>
      </c>
      <c r="I130" s="50">
        <f t="shared" si="47"/>
        <v>0.46413025712592276</v>
      </c>
      <c r="J130" s="81">
        <f>SUM(J131:J133,J134:J136)</f>
        <v>0</v>
      </c>
      <c r="K130" s="41">
        <f>SUM(K131:K133,K134:K136)</f>
        <v>0</v>
      </c>
      <c r="L130" s="50" t="str">
        <f t="shared" si="52"/>
        <v xml:space="preserve"> </v>
      </c>
      <c r="M130" s="81">
        <f>SUM(M131:M133,M134:M136)</f>
        <v>1167.7668100000001</v>
      </c>
      <c r="N130" s="41">
        <f>SUM(N131:N133,N134:N136)</f>
        <v>989.61854000000005</v>
      </c>
      <c r="O130" s="50">
        <f t="shared" si="50"/>
        <v>0.84744533885151263</v>
      </c>
      <c r="P130" s="81">
        <f>SUM(P131:P133,P134:P136)</f>
        <v>2166.14653</v>
      </c>
      <c r="Q130" s="41">
        <f>SUM(Q131:Q133,Q134:Q136)</f>
        <v>1791.90092</v>
      </c>
      <c r="R130" s="50">
        <f t="shared" si="51"/>
        <v>0.82722978117274459</v>
      </c>
      <c r="S130" s="1"/>
      <c r="T130" s="1"/>
      <c r="U130" s="1"/>
      <c r="V130" s="1"/>
    </row>
    <row r="131" spans="1:22" s="8" customFormat="1" ht="15" customHeight="1" outlineLevel="1" x14ac:dyDescent="0.3">
      <c r="A131" s="10"/>
      <c r="B131" s="12"/>
      <c r="C131" s="9" t="s">
        <v>138</v>
      </c>
      <c r="D131" s="45">
        <f t="shared" si="45"/>
        <v>2230.4048499999999</v>
      </c>
      <c r="E131" s="43">
        <f t="shared" si="45"/>
        <v>1831.0925499999998</v>
      </c>
      <c r="F131" s="73">
        <f t="shared" si="49"/>
        <v>0.82096869095312441</v>
      </c>
      <c r="G131" s="42">
        <v>188.66339000000002</v>
      </c>
      <c r="H131" s="43">
        <v>85.938500000000005</v>
      </c>
      <c r="I131" s="73">
        <f t="shared" si="47"/>
        <v>0.45551232806746444</v>
      </c>
      <c r="J131" s="45"/>
      <c r="K131" s="43"/>
      <c r="L131" s="73" t="str">
        <f t="shared" si="52"/>
        <v xml:space="preserve"> </v>
      </c>
      <c r="M131" s="45">
        <v>949.29190000000006</v>
      </c>
      <c r="N131" s="43">
        <v>838.90837999999997</v>
      </c>
      <c r="O131" s="73">
        <f t="shared" si="50"/>
        <v>0.88372014972423119</v>
      </c>
      <c r="P131" s="45">
        <v>1092.44956</v>
      </c>
      <c r="Q131" s="43">
        <v>906.24567000000002</v>
      </c>
      <c r="R131" s="73">
        <f t="shared" ref="R131:R141" si="53">IF(Q131=0," ",IF(Q131/P131*100&gt;200,"св.200",Q131/P131))</f>
        <v>0.82955378736204533</v>
      </c>
      <c r="S131" s="1"/>
      <c r="T131" s="1"/>
      <c r="U131" s="1"/>
      <c r="V131" s="1"/>
    </row>
    <row r="132" spans="1:22" s="8" customFormat="1" ht="15" customHeight="1" outlineLevel="1" x14ac:dyDescent="0.3">
      <c r="A132" s="10"/>
      <c r="B132" s="12"/>
      <c r="C132" s="100" t="s">
        <v>38</v>
      </c>
      <c r="D132" s="45">
        <f t="shared" si="45"/>
        <v>194.26582000000002</v>
      </c>
      <c r="E132" s="43">
        <f t="shared" si="45"/>
        <v>172.77943000000002</v>
      </c>
      <c r="F132" s="73">
        <f t="shared" si="49"/>
        <v>0.88939696133885005</v>
      </c>
      <c r="G132" s="42">
        <v>0.15625</v>
      </c>
      <c r="H132" s="43">
        <v>0.15625</v>
      </c>
      <c r="I132" s="73">
        <f t="shared" si="47"/>
        <v>1</v>
      </c>
      <c r="J132" s="45"/>
      <c r="K132" s="43"/>
      <c r="L132" s="73" t="str">
        <f t="shared" si="52"/>
        <v xml:space="preserve"> </v>
      </c>
      <c r="M132" s="45">
        <v>16.446330000000003</v>
      </c>
      <c r="N132" s="43">
        <v>14.998329999999999</v>
      </c>
      <c r="O132" s="73">
        <f t="shared" si="50"/>
        <v>0.91195604125662055</v>
      </c>
      <c r="P132" s="45">
        <v>177.66324</v>
      </c>
      <c r="Q132" s="43">
        <v>157.62485000000001</v>
      </c>
      <c r="R132" s="73">
        <f t="shared" si="53"/>
        <v>0.88721138936788502</v>
      </c>
      <c r="S132" s="1"/>
      <c r="T132" s="1"/>
      <c r="U132" s="1"/>
      <c r="V132" s="1"/>
    </row>
    <row r="133" spans="1:22" s="27" customFormat="1" ht="15" customHeight="1" outlineLevel="1" x14ac:dyDescent="0.3">
      <c r="A133" s="25"/>
      <c r="B133" s="28"/>
      <c r="C133" s="9" t="s">
        <v>157</v>
      </c>
      <c r="D133" s="45">
        <f t="shared" si="45"/>
        <v>108.83848999999999</v>
      </c>
      <c r="E133" s="43">
        <f t="shared" si="45"/>
        <v>88.852040000000002</v>
      </c>
      <c r="F133" s="73">
        <f t="shared" si="49"/>
        <v>0.81636597494140173</v>
      </c>
      <c r="G133" s="94">
        <v>0.90278000000000003</v>
      </c>
      <c r="H133" s="46">
        <v>1.08213</v>
      </c>
      <c r="I133" s="76"/>
      <c r="J133" s="42"/>
      <c r="K133" s="46"/>
      <c r="L133" s="76"/>
      <c r="M133" s="42">
        <v>17.303090000000001</v>
      </c>
      <c r="N133" s="46">
        <v>8.7480899999999995</v>
      </c>
      <c r="O133" s="73">
        <f>IF(N133=0," ",IF(N133/M133*100&gt;200,"св.200",N133/M133))</f>
        <v>0.50557963924362637</v>
      </c>
      <c r="P133" s="42">
        <v>90.632619999999989</v>
      </c>
      <c r="Q133" s="46">
        <v>79.021820000000005</v>
      </c>
      <c r="R133" s="73">
        <f t="shared" si="53"/>
        <v>0.87189159929394089</v>
      </c>
      <c r="S133" s="2"/>
      <c r="T133" s="2"/>
      <c r="U133" s="2"/>
      <c r="V133" s="2"/>
    </row>
    <row r="134" spans="1:22" s="8" customFormat="1" ht="15" customHeight="1" outlineLevel="1" x14ac:dyDescent="0.3">
      <c r="A134" s="10"/>
      <c r="B134" s="12"/>
      <c r="C134" s="9" t="s">
        <v>174</v>
      </c>
      <c r="D134" s="45">
        <f t="shared" si="45"/>
        <v>132.21795</v>
      </c>
      <c r="E134" s="43">
        <f t="shared" si="45"/>
        <v>114.0665</v>
      </c>
      <c r="F134" s="73">
        <f t="shared" ref="F134:F136" si="54">IF(E134=0," ",IF(E134/D134*100&gt;200,"св.200",E134/D134))</f>
        <v>0.8627156902674713</v>
      </c>
      <c r="G134" s="42">
        <v>1.94845</v>
      </c>
      <c r="H134" s="43">
        <v>1.708</v>
      </c>
      <c r="I134" s="73">
        <f t="shared" si="47"/>
        <v>0.87659421591521458</v>
      </c>
      <c r="J134" s="45"/>
      <c r="K134" s="43"/>
      <c r="L134" s="73" t="str">
        <f t="shared" si="52"/>
        <v xml:space="preserve"> </v>
      </c>
      <c r="M134" s="45">
        <v>107.12582</v>
      </c>
      <c r="N134" s="43">
        <v>93.938820000000007</v>
      </c>
      <c r="O134" s="73">
        <f t="shared" si="50"/>
        <v>0.87690175907171586</v>
      </c>
      <c r="P134" s="45">
        <v>23.14368</v>
      </c>
      <c r="Q134" s="43">
        <v>18.41968</v>
      </c>
      <c r="R134" s="73">
        <f t="shared" si="53"/>
        <v>0.7958838006747414</v>
      </c>
      <c r="S134" s="1"/>
      <c r="T134" s="1"/>
      <c r="U134" s="1"/>
      <c r="V134" s="1"/>
    </row>
    <row r="135" spans="1:22" s="8" customFormat="1" ht="15" customHeight="1" outlineLevel="1" x14ac:dyDescent="0.3">
      <c r="A135" s="10"/>
      <c r="B135" s="12"/>
      <c r="C135" s="9" t="s">
        <v>37</v>
      </c>
      <c r="D135" s="45">
        <f t="shared" si="45"/>
        <v>601.92498999999998</v>
      </c>
      <c r="E135" s="43">
        <f t="shared" si="45"/>
        <v>454.34726000000001</v>
      </c>
      <c r="F135" s="73">
        <f t="shared" si="54"/>
        <v>0.75482371981266305</v>
      </c>
      <c r="G135" s="42">
        <v>0.35649999999999998</v>
      </c>
      <c r="H135" s="43">
        <v>0.22690000000000002</v>
      </c>
      <c r="I135" s="75">
        <f>IF(H135=0," ",IF(H135/G135*100&gt;200,"св.200",H135/G135))</f>
        <v>0.63646563814866763</v>
      </c>
      <c r="J135" s="45"/>
      <c r="K135" s="43"/>
      <c r="L135" s="73" t="str">
        <f t="shared" si="52"/>
        <v xml:space="preserve"> </v>
      </c>
      <c r="M135" s="45">
        <v>55.086980000000004</v>
      </c>
      <c r="N135" s="43">
        <v>15.86923</v>
      </c>
      <c r="O135" s="73">
        <f t="shared" si="50"/>
        <v>0.28807587564248394</v>
      </c>
      <c r="P135" s="45">
        <v>546.48150999999996</v>
      </c>
      <c r="Q135" s="43">
        <v>438.25112999999999</v>
      </c>
      <c r="R135" s="73">
        <f t="shared" si="53"/>
        <v>0.80195051795988492</v>
      </c>
      <c r="S135" s="1"/>
      <c r="T135" s="1"/>
      <c r="U135" s="1"/>
      <c r="V135" s="1"/>
    </row>
    <row r="136" spans="1:22" s="8" customFormat="1" ht="15" customHeight="1" outlineLevel="1" x14ac:dyDescent="0.3">
      <c r="A136" s="10"/>
      <c r="B136" s="12"/>
      <c r="C136" s="9" t="s">
        <v>36</v>
      </c>
      <c r="D136" s="45">
        <f t="shared" si="45"/>
        <v>258.31461000000002</v>
      </c>
      <c r="E136" s="43">
        <f t="shared" si="45"/>
        <v>209.51945999999998</v>
      </c>
      <c r="F136" s="73">
        <f t="shared" si="54"/>
        <v>0.81110185753720998</v>
      </c>
      <c r="G136" s="42">
        <v>2.5999999999999999E-2</v>
      </c>
      <c r="H136" s="43">
        <v>2.5999999999999999E-2</v>
      </c>
      <c r="I136" s="73">
        <f t="shared" si="47"/>
        <v>1</v>
      </c>
      <c r="J136" s="45"/>
      <c r="K136" s="43"/>
      <c r="L136" s="73" t="str">
        <f t="shared" si="52"/>
        <v xml:space="preserve"> </v>
      </c>
      <c r="M136" s="45">
        <v>22.512689999999999</v>
      </c>
      <c r="N136" s="43">
        <v>17.15569</v>
      </c>
      <c r="O136" s="73">
        <f t="shared" si="50"/>
        <v>0.76204531755201177</v>
      </c>
      <c r="P136" s="45">
        <v>235.77592000000001</v>
      </c>
      <c r="Q136" s="43">
        <v>192.33776999999998</v>
      </c>
      <c r="R136" s="73">
        <f t="shared" si="53"/>
        <v>0.81576511290890086</v>
      </c>
      <c r="S136" s="1"/>
      <c r="T136" s="1"/>
      <c r="U136" s="1"/>
      <c r="V136" s="1"/>
    </row>
    <row r="137" spans="1:22" ht="27.75" customHeight="1" x14ac:dyDescent="0.3">
      <c r="A137" s="11">
        <v>21</v>
      </c>
      <c r="B137" s="11"/>
      <c r="C137" s="66" t="s">
        <v>137</v>
      </c>
      <c r="D137" s="81">
        <f>SUM(D138:D139,D140,D141)</f>
        <v>3145.5491899999997</v>
      </c>
      <c r="E137" s="41">
        <f>SUM(E138:E139,E140,E141)</f>
        <v>2849.5104000000001</v>
      </c>
      <c r="F137" s="50">
        <f t="shared" si="49"/>
        <v>0.90588645348763419</v>
      </c>
      <c r="G137" s="81">
        <f>SUM(G138:G139,G140,G141)</f>
        <v>266.81090000000006</v>
      </c>
      <c r="H137" s="41">
        <f>SUM(H138:H139,H140,H141)</f>
        <v>268.20408000000003</v>
      </c>
      <c r="I137" s="50">
        <f>IF(G137=0," ",IF(H137/G137*100&gt;200,"св.200",H137/G137))</f>
        <v>1.0052216007666852</v>
      </c>
      <c r="J137" s="81">
        <f>SUM(J138:J139,J140,J141)</f>
        <v>0</v>
      </c>
      <c r="K137" s="41">
        <f>SUM(K138:K139,K140,K141)</f>
        <v>0</v>
      </c>
      <c r="L137" s="50" t="str">
        <f t="shared" si="52"/>
        <v xml:space="preserve"> </v>
      </c>
      <c r="M137" s="81">
        <f>SUM(M138:M139,M140,M141)</f>
        <v>1414.97252</v>
      </c>
      <c r="N137" s="41">
        <f>SUM(N138:N139,N140,N141)</f>
        <v>1249.38597</v>
      </c>
      <c r="O137" s="50">
        <f t="shared" si="50"/>
        <v>0.88297543050518046</v>
      </c>
      <c r="P137" s="81">
        <f>SUM(P138:P139,P140,P141)</f>
        <v>1463.76577</v>
      </c>
      <c r="Q137" s="41">
        <f>SUM(Q138:Q139,Q140,Q141)</f>
        <v>1331.9203500000001</v>
      </c>
      <c r="R137" s="50">
        <f t="shared" si="51"/>
        <v>0.90992724197943231</v>
      </c>
      <c r="S137" s="1"/>
      <c r="T137" s="1"/>
      <c r="U137" s="1"/>
      <c r="V137" s="1"/>
    </row>
    <row r="138" spans="1:22" s="8" customFormat="1" ht="15" customHeight="1" outlineLevel="1" x14ac:dyDescent="0.3">
      <c r="A138" s="10"/>
      <c r="B138" s="10"/>
      <c r="C138" s="9" t="s">
        <v>136</v>
      </c>
      <c r="D138" s="45">
        <f t="shared" si="45"/>
        <v>2189.1120799999999</v>
      </c>
      <c r="E138" s="43">
        <f t="shared" si="45"/>
        <v>2017.0442300000002</v>
      </c>
      <c r="F138" s="73">
        <f t="shared" ref="F138:F141" si="55">IF(E138=0," ",IF(E138/D138*100&gt;200,"св.200",E138/D138))</f>
        <v>0.92139833699149853</v>
      </c>
      <c r="G138" s="45">
        <v>259.92450000000002</v>
      </c>
      <c r="H138" s="43">
        <v>258.59363000000002</v>
      </c>
      <c r="I138" s="73">
        <f t="shared" ref="I138:I141" si="56">IF(H138=0," ",IF(H138/G138*100&gt;200,"св.200",H138/G138))</f>
        <v>0.99487978239835029</v>
      </c>
      <c r="J138" s="45"/>
      <c r="K138" s="43"/>
      <c r="L138" s="73" t="str">
        <f t="shared" si="52"/>
        <v xml:space="preserve"> </v>
      </c>
      <c r="M138" s="45">
        <v>1266.529</v>
      </c>
      <c r="N138" s="43">
        <v>1116.27106</v>
      </c>
      <c r="O138" s="73">
        <f t="shared" ref="O138:O141" si="57">IF(N138=0," ",IF(N138/M138*100&gt;200,"св.200",N138/M138))</f>
        <v>0.88136241649421376</v>
      </c>
      <c r="P138" s="45">
        <v>662.65857999999992</v>
      </c>
      <c r="Q138" s="43">
        <v>642.17954000000009</v>
      </c>
      <c r="R138" s="73">
        <f t="shared" si="53"/>
        <v>0.96909563896388418</v>
      </c>
      <c r="S138" s="1"/>
      <c r="T138" s="1"/>
      <c r="U138" s="1"/>
      <c r="V138" s="1"/>
    </row>
    <row r="139" spans="1:22" s="27" customFormat="1" ht="15" customHeight="1" outlineLevel="1" x14ac:dyDescent="0.3">
      <c r="A139" s="25"/>
      <c r="B139" s="25"/>
      <c r="C139" s="9" t="s">
        <v>158</v>
      </c>
      <c r="D139" s="45">
        <f t="shared" si="45"/>
        <v>190.23151000000001</v>
      </c>
      <c r="E139" s="43">
        <f t="shared" si="45"/>
        <v>163.13201999999998</v>
      </c>
      <c r="F139" s="73">
        <f t="shared" si="55"/>
        <v>0.85754468331771094</v>
      </c>
      <c r="G139" s="45">
        <v>3.6573099999999998</v>
      </c>
      <c r="H139" s="43">
        <v>4.1920600000000006</v>
      </c>
      <c r="I139" s="73">
        <f t="shared" si="56"/>
        <v>1.1462140206873359</v>
      </c>
      <c r="J139" s="45"/>
      <c r="K139" s="43"/>
      <c r="L139" s="76"/>
      <c r="M139" s="45">
        <v>49.479459999999996</v>
      </c>
      <c r="N139" s="43">
        <v>45.16845</v>
      </c>
      <c r="O139" s="73">
        <f t="shared" si="57"/>
        <v>0.91287273547447778</v>
      </c>
      <c r="P139" s="45">
        <v>137.09474</v>
      </c>
      <c r="Q139" s="43">
        <v>113.77150999999999</v>
      </c>
      <c r="R139" s="73">
        <f t="shared" si="53"/>
        <v>0.82987509221725053</v>
      </c>
      <c r="S139" s="2"/>
      <c r="T139" s="2"/>
      <c r="U139" s="2"/>
      <c r="V139" s="2"/>
    </row>
    <row r="140" spans="1:22" s="27" customFormat="1" ht="15" customHeight="1" outlineLevel="1" x14ac:dyDescent="0.3">
      <c r="A140" s="25"/>
      <c r="B140" s="25"/>
      <c r="C140" s="9" t="s">
        <v>159</v>
      </c>
      <c r="D140" s="45">
        <f t="shared" si="45"/>
        <v>194.41804999999999</v>
      </c>
      <c r="E140" s="43">
        <f t="shared" si="45"/>
        <v>158.96841000000001</v>
      </c>
      <c r="F140" s="73">
        <f t="shared" si="55"/>
        <v>0.81766281474379565</v>
      </c>
      <c r="G140" s="45">
        <v>0.98548999999999998</v>
      </c>
      <c r="H140" s="43">
        <v>0.94874000000000003</v>
      </c>
      <c r="I140" s="73">
        <f t="shared" si="56"/>
        <v>0.96270890622938843</v>
      </c>
      <c r="J140" s="45"/>
      <c r="K140" s="43"/>
      <c r="L140" s="76"/>
      <c r="M140" s="45">
        <v>28.211359999999999</v>
      </c>
      <c r="N140" s="43">
        <v>22.033580000000001</v>
      </c>
      <c r="O140" s="73">
        <f t="shared" si="57"/>
        <v>0.78101800125906728</v>
      </c>
      <c r="P140" s="45">
        <v>165.22120000000001</v>
      </c>
      <c r="Q140" s="43">
        <v>135.98608999999999</v>
      </c>
      <c r="R140" s="73">
        <f t="shared" si="53"/>
        <v>0.82305472905414068</v>
      </c>
      <c r="S140" s="2"/>
      <c r="T140" s="2"/>
      <c r="U140" s="2"/>
      <c r="V140" s="2"/>
    </row>
    <row r="141" spans="1:22" s="27" customFormat="1" ht="15" customHeight="1" outlineLevel="1" x14ac:dyDescent="0.3">
      <c r="A141" s="25"/>
      <c r="B141" s="25"/>
      <c r="C141" s="9" t="s">
        <v>160</v>
      </c>
      <c r="D141" s="45">
        <f t="shared" si="45"/>
        <v>571.78755000000001</v>
      </c>
      <c r="E141" s="43">
        <f t="shared" si="45"/>
        <v>510.36574000000007</v>
      </c>
      <c r="F141" s="73">
        <f t="shared" si="55"/>
        <v>0.89257931551675107</v>
      </c>
      <c r="G141" s="45">
        <v>2.2435999999999998</v>
      </c>
      <c r="H141" s="43">
        <v>4.4696499999999997</v>
      </c>
      <c r="I141" s="73">
        <f t="shared" si="56"/>
        <v>1.9921777500445712</v>
      </c>
      <c r="J141" s="45"/>
      <c r="K141" s="43"/>
      <c r="L141" s="76"/>
      <c r="M141" s="45">
        <v>70.75269999999999</v>
      </c>
      <c r="N141" s="43">
        <v>65.912880000000001</v>
      </c>
      <c r="O141" s="73">
        <f t="shared" si="57"/>
        <v>0.93159526067556442</v>
      </c>
      <c r="P141" s="45">
        <v>498.79124999999999</v>
      </c>
      <c r="Q141" s="43">
        <v>439.98321000000004</v>
      </c>
      <c r="R141" s="73">
        <f t="shared" si="53"/>
        <v>0.88209889407642983</v>
      </c>
      <c r="S141" s="2"/>
      <c r="T141" s="2"/>
      <c r="U141" s="2"/>
      <c r="V141" s="2"/>
    </row>
    <row r="142" spans="1:22" s="6" customFormat="1" x14ac:dyDescent="0.3">
      <c r="A142" s="23"/>
      <c r="B142" s="23"/>
      <c r="C142" s="77" t="s">
        <v>35</v>
      </c>
      <c r="D142" s="82">
        <f>D5+D10+D17+D23+D29+D41+D47+D55+D62+D68+D74+D79+D83+D89+D95+D100+D107+D114+D121+D130+D137</f>
        <v>126723.08812000001</v>
      </c>
      <c r="E142" s="44">
        <f>E5+E10+E17+E23+E29+E41+E47+E55+E62+E68+E74+E79+E83+E89+E95+E100+E107+E114+E121+E130+E137</f>
        <v>110031.99411</v>
      </c>
      <c r="F142" s="44">
        <f t="shared" si="49"/>
        <v>0.8682868744944533</v>
      </c>
      <c r="G142" s="82">
        <f>G5+G10+G17+G23+G29+G41+G47+G55+G62+G68+G74+G79+G83+G89+G95+G100+G107+G114+G121+G130+G137</f>
        <v>9340.6765100000011</v>
      </c>
      <c r="H142" s="44">
        <f>H5+H10+H17+H23+H29+H41+H47+H55+H62+H68+H74+H79+H83+H89+H95+H100+H107+H114+H121+H130+H137</f>
        <v>10911.925039999998</v>
      </c>
      <c r="I142" s="44">
        <f t="shared" ref="I142" si="58">IF(G142=0," ",IF(H142/G142*100&gt;200,"св.200",H142/G142))</f>
        <v>1.1682157098918735</v>
      </c>
      <c r="J142" s="82">
        <f>J5+J10+J17+J23+J29+J41+J47+J55+J62+J68+J74+J79+J83+J89+J95+J100+J107+J114+J121+J130+J137</f>
        <v>150.58080000000001</v>
      </c>
      <c r="K142" s="44">
        <f>K5+K10+K17+K23+K29+K41+K47+K55+K62+K68+K74+K79+K83+K89+K95+K100+K107+K114+K121+K130+K137</f>
        <v>186.33642999999998</v>
      </c>
      <c r="L142" s="44">
        <f t="shared" si="52"/>
        <v>1.2374514546343223</v>
      </c>
      <c r="M142" s="82">
        <f>M5+M10+M17+M23+M29+M41+M47+M55+M62+M68+M74+M79+M83+M89+M95+M100+M107+M114+M121+M130+M137</f>
        <v>28944.474760000005</v>
      </c>
      <c r="N142" s="44">
        <f>N5+N10+N17+N23+N29+N41+N47+N55+N62+N68+N74+N79+N83+N89+N95+N100+N107+N114+N121+N130+N137</f>
        <v>22842.42366</v>
      </c>
      <c r="O142" s="44">
        <f t="shared" si="50"/>
        <v>0.78918079700541777</v>
      </c>
      <c r="P142" s="82">
        <f>P5+P10+P17+P23+P29+P41+P47+P55+P62+P68+P74+P79+P83+P89+P95+P100+P107+P114+P121+P130+P137</f>
        <v>88287.356049999988</v>
      </c>
      <c r="Q142" s="44">
        <f>Q5+Q10+Q17+Q23+Q29+Q41+Q47+Q55+Q62+Q68+Q74+Q79+Q83+Q89+Q95+Q100+Q107+Q114+Q121+Q130+Q137</f>
        <v>76091.308980000002</v>
      </c>
      <c r="R142" s="55">
        <f t="shared" si="51"/>
        <v>0.86185964088568956</v>
      </c>
      <c r="S142" s="7"/>
      <c r="T142" s="7"/>
      <c r="U142" s="7"/>
      <c r="V142" s="7"/>
    </row>
    <row r="143" spans="1:22" x14ac:dyDescent="0.3">
      <c r="A143" s="5"/>
      <c r="B143" s="5"/>
      <c r="C143" s="4"/>
    </row>
    <row r="144" spans="1:22" s="18" customFormat="1" ht="28.5" customHeight="1" x14ac:dyDescent="0.3">
      <c r="A144" s="33"/>
      <c r="B144" s="3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</row>
    <row r="145" spans="1:18" x14ac:dyDescent="0.3">
      <c r="A145" s="5"/>
      <c r="B145" s="5"/>
      <c r="C145" s="112"/>
      <c r="D145" s="112"/>
      <c r="E145" s="112"/>
    </row>
    <row r="146" spans="1:18" s="34" customFormat="1" x14ac:dyDescent="0.3">
      <c r="B146" s="33"/>
      <c r="C146" s="36"/>
      <c r="D146" s="35"/>
      <c r="E146" s="35"/>
      <c r="F146" s="35"/>
      <c r="G146" s="59"/>
      <c r="H146" s="59"/>
      <c r="I146" s="37"/>
      <c r="J146" s="59"/>
      <c r="K146" s="59"/>
      <c r="L146" s="37"/>
      <c r="M146" s="59"/>
      <c r="N146" s="59"/>
      <c r="O146" s="37"/>
      <c r="P146" s="59"/>
      <c r="Q146" s="59"/>
      <c r="R146" s="37"/>
    </row>
    <row r="147" spans="1:18" s="3" customFormat="1" x14ac:dyDescent="0.3">
      <c r="B147" s="110"/>
      <c r="C147" s="110"/>
      <c r="D147" s="110"/>
      <c r="E147" s="38"/>
      <c r="G147" s="59"/>
      <c r="H147" s="60"/>
      <c r="I147" s="39"/>
      <c r="J147" s="59"/>
      <c r="K147" s="60"/>
      <c r="L147" s="39"/>
      <c r="M147" s="59"/>
      <c r="N147" s="60"/>
      <c r="O147" s="39"/>
      <c r="P147" s="59"/>
      <c r="Q147" s="60"/>
      <c r="R147" s="39"/>
    </row>
    <row r="148" spans="1:18" x14ac:dyDescent="0.3">
      <c r="C148" s="61"/>
      <c r="D148" s="91"/>
      <c r="E148" s="61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2021-04-21T08:26:05Z</cp:lastPrinted>
  <dcterms:created xsi:type="dcterms:W3CDTF">2014-06-09T12:14:06Z</dcterms:created>
  <dcterms:modified xsi:type="dcterms:W3CDTF">2021-04-21T08:26:49Z</dcterms:modified>
</cp:coreProperties>
</file>