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20\На_ 01.01.2021\"/>
    </mc:Choice>
  </mc:AlternateContent>
  <bookViews>
    <workbookView xWindow="0" yWindow="0" windowWidth="23040" windowHeight="9024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округа_районы!$A$1:$AS$38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L120" i="5" l="1"/>
  <c r="AR34" i="4" l="1"/>
  <c r="AR33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R6" i="4" s="1"/>
  <c r="AR35" i="4" s="1"/>
  <c r="AR5" i="4"/>
  <c r="H13" i="4" l="1"/>
  <c r="Q137" i="5" l="1"/>
  <c r="Q130" i="5"/>
  <c r="Q121" i="5"/>
  <c r="Q114" i="5"/>
  <c r="Q107" i="5"/>
  <c r="Q100" i="5"/>
  <c r="Q95" i="5"/>
  <c r="Q89" i="5"/>
  <c r="Q83" i="5"/>
  <c r="Q79" i="5"/>
  <c r="Q74" i="5"/>
  <c r="Q68" i="5"/>
  <c r="Q62" i="5"/>
  <c r="Q55" i="5"/>
  <c r="Q47" i="5"/>
  <c r="Q41" i="5"/>
  <c r="Q29" i="5"/>
  <c r="Q23" i="5"/>
  <c r="Q17" i="5"/>
  <c r="Q10" i="5"/>
  <c r="Q5" i="5"/>
  <c r="N137" i="5"/>
  <c r="N130" i="5"/>
  <c r="N121" i="5"/>
  <c r="N114" i="5"/>
  <c r="N107" i="5"/>
  <c r="N100" i="5"/>
  <c r="N95" i="5"/>
  <c r="N89" i="5"/>
  <c r="N83" i="5"/>
  <c r="N79" i="5"/>
  <c r="N74" i="5"/>
  <c r="N68" i="5"/>
  <c r="N62" i="5"/>
  <c r="N55" i="5"/>
  <c r="N47" i="5"/>
  <c r="N41" i="5"/>
  <c r="N29" i="5"/>
  <c r="N23" i="5"/>
  <c r="N17" i="5"/>
  <c r="N10" i="5"/>
  <c r="N5" i="5"/>
  <c r="K137" i="5"/>
  <c r="K130" i="5"/>
  <c r="K121" i="5"/>
  <c r="K114" i="5"/>
  <c r="K107" i="5"/>
  <c r="K100" i="5"/>
  <c r="K95" i="5"/>
  <c r="K89" i="5"/>
  <c r="K83" i="5"/>
  <c r="K79" i="5"/>
  <c r="K74" i="5"/>
  <c r="K68" i="5"/>
  <c r="K62" i="5"/>
  <c r="K55" i="5"/>
  <c r="K47" i="5"/>
  <c r="K41" i="5"/>
  <c r="K29" i="5"/>
  <c r="K23" i="5"/>
  <c r="K17" i="5"/>
  <c r="K10" i="5"/>
  <c r="K5" i="5"/>
  <c r="AO13" i="4"/>
  <c r="AO6" i="4"/>
  <c r="AL13" i="4"/>
  <c r="AL6" i="4"/>
  <c r="AI13" i="4"/>
  <c r="AI6" i="4"/>
  <c r="AF13" i="4"/>
  <c r="AF6" i="4"/>
  <c r="AC13" i="4"/>
  <c r="AC6" i="4"/>
  <c r="Z13" i="4"/>
  <c r="Z6" i="4"/>
  <c r="W13" i="4"/>
  <c r="W6" i="4"/>
  <c r="T13" i="4"/>
  <c r="T6" i="4"/>
  <c r="Q13" i="4"/>
  <c r="Q6" i="4"/>
  <c r="N13" i="4"/>
  <c r="N6" i="4"/>
  <c r="K13" i="4"/>
  <c r="K6" i="4"/>
  <c r="Q142" i="5" l="1"/>
  <c r="N142" i="5"/>
  <c r="K142" i="5"/>
  <c r="D7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2" i="4"/>
  <c r="E11" i="4"/>
  <c r="E10" i="4"/>
  <c r="E9" i="4"/>
  <c r="E8" i="4"/>
  <c r="E7" i="4"/>
  <c r="E13" i="4" l="1"/>
  <c r="E6" i="4"/>
  <c r="E16" i="5" l="1"/>
  <c r="E15" i="5"/>
  <c r="E14" i="5"/>
  <c r="E13" i="5"/>
  <c r="E12" i="5"/>
  <c r="E11" i="5"/>
  <c r="E9" i="5"/>
  <c r="E8" i="5"/>
  <c r="E7" i="5"/>
  <c r="E6" i="5"/>
  <c r="L4" i="5" l="1"/>
  <c r="M4" i="5" s="1"/>
  <c r="O4" i="5" s="1"/>
  <c r="P4" i="5" s="1"/>
  <c r="R4" i="5" s="1"/>
  <c r="J4" i="5"/>
  <c r="P137" i="5"/>
  <c r="P130" i="5"/>
  <c r="P121" i="5"/>
  <c r="P114" i="5"/>
  <c r="P107" i="5"/>
  <c r="P100" i="5"/>
  <c r="P95" i="5"/>
  <c r="P89" i="5"/>
  <c r="P83" i="5"/>
  <c r="P79" i="5"/>
  <c r="P74" i="5"/>
  <c r="P68" i="5"/>
  <c r="P62" i="5"/>
  <c r="P55" i="5"/>
  <c r="P47" i="5"/>
  <c r="P41" i="5"/>
  <c r="P29" i="5"/>
  <c r="P23" i="5"/>
  <c r="P17" i="5"/>
  <c r="P10" i="5"/>
  <c r="P5" i="5"/>
  <c r="P142" i="5" s="1"/>
  <c r="M137" i="5"/>
  <c r="M130" i="5"/>
  <c r="M121" i="5"/>
  <c r="M114" i="5"/>
  <c r="M107" i="5"/>
  <c r="M100" i="5"/>
  <c r="M95" i="5"/>
  <c r="M89" i="5"/>
  <c r="M83" i="5"/>
  <c r="M79" i="5"/>
  <c r="M74" i="5"/>
  <c r="M68" i="5"/>
  <c r="M62" i="5"/>
  <c r="M55" i="5"/>
  <c r="M47" i="5"/>
  <c r="M41" i="5"/>
  <c r="M29" i="5"/>
  <c r="M23" i="5"/>
  <c r="M17" i="5"/>
  <c r="M10" i="5"/>
  <c r="M5" i="5"/>
  <c r="M142" i="5" s="1"/>
  <c r="J137" i="5"/>
  <c r="J130" i="5"/>
  <c r="J121" i="5"/>
  <c r="J114" i="5"/>
  <c r="J107" i="5"/>
  <c r="J100" i="5"/>
  <c r="J95" i="5"/>
  <c r="J89" i="5"/>
  <c r="J83" i="5"/>
  <c r="J79" i="5"/>
  <c r="J74" i="5"/>
  <c r="J68" i="5"/>
  <c r="J62" i="5"/>
  <c r="J55" i="5"/>
  <c r="J47" i="5"/>
  <c r="J41" i="5"/>
  <c r="J29" i="5"/>
  <c r="J23" i="5"/>
  <c r="J17" i="5"/>
  <c r="J10" i="5"/>
  <c r="J5" i="5"/>
  <c r="J142" i="5" s="1"/>
  <c r="G137" i="5"/>
  <c r="G130" i="5"/>
  <c r="G121" i="5"/>
  <c r="G114" i="5"/>
  <c r="G107" i="5"/>
  <c r="G100" i="5"/>
  <c r="G95" i="5"/>
  <c r="G89" i="5"/>
  <c r="G83" i="5"/>
  <c r="G79" i="5"/>
  <c r="G74" i="5"/>
  <c r="G68" i="5"/>
  <c r="G62" i="5"/>
  <c r="G55" i="5"/>
  <c r="G47" i="5"/>
  <c r="G41" i="5"/>
  <c r="G29" i="5"/>
  <c r="G23" i="5"/>
  <c r="G17" i="5"/>
  <c r="G10" i="5"/>
  <c r="G5" i="5"/>
  <c r="G142" i="5" s="1"/>
  <c r="D141" i="5"/>
  <c r="D140" i="5"/>
  <c r="D139" i="5"/>
  <c r="D138" i="5"/>
  <c r="D136" i="5"/>
  <c r="D135" i="5"/>
  <c r="D134" i="5"/>
  <c r="D133" i="5"/>
  <c r="D132" i="5"/>
  <c r="D131" i="5"/>
  <c r="D129" i="5"/>
  <c r="D128" i="5"/>
  <c r="D127" i="5"/>
  <c r="D126" i="5"/>
  <c r="D125" i="5"/>
  <c r="D124" i="5"/>
  <c r="D123" i="5"/>
  <c r="D122" i="5"/>
  <c r="D120" i="5"/>
  <c r="D119" i="5"/>
  <c r="D118" i="5"/>
  <c r="D117" i="5"/>
  <c r="D116" i="5"/>
  <c r="D115" i="5"/>
  <c r="D113" i="5"/>
  <c r="D112" i="5"/>
  <c r="D111" i="5"/>
  <c r="D110" i="5"/>
  <c r="D109" i="5"/>
  <c r="D108" i="5"/>
  <c r="D106" i="5"/>
  <c r="D105" i="5"/>
  <c r="D104" i="5"/>
  <c r="D103" i="5"/>
  <c r="D102" i="5"/>
  <c r="D101" i="5"/>
  <c r="D99" i="5"/>
  <c r="D98" i="5"/>
  <c r="D97" i="5"/>
  <c r="D96" i="5"/>
  <c r="D94" i="5"/>
  <c r="D93" i="5"/>
  <c r="D92" i="5"/>
  <c r="D91" i="5"/>
  <c r="D90" i="5"/>
  <c r="D88" i="5"/>
  <c r="D87" i="5"/>
  <c r="D86" i="5"/>
  <c r="D85" i="5"/>
  <c r="D84" i="5"/>
  <c r="D82" i="5"/>
  <c r="D81" i="5"/>
  <c r="D80" i="5"/>
  <c r="D78" i="5"/>
  <c r="D77" i="5"/>
  <c r="D76" i="5"/>
  <c r="D75" i="5"/>
  <c r="D73" i="5"/>
  <c r="D72" i="5"/>
  <c r="D71" i="5"/>
  <c r="D70" i="5"/>
  <c r="D69" i="5"/>
  <c r="D67" i="5"/>
  <c r="D66" i="5"/>
  <c r="D65" i="5"/>
  <c r="D64" i="5"/>
  <c r="D63" i="5"/>
  <c r="D61" i="5"/>
  <c r="D60" i="5"/>
  <c r="D59" i="5"/>
  <c r="D58" i="5"/>
  <c r="D57" i="5"/>
  <c r="D56" i="5"/>
  <c r="D54" i="5"/>
  <c r="D53" i="5"/>
  <c r="D52" i="5"/>
  <c r="D51" i="5"/>
  <c r="D50" i="5"/>
  <c r="D49" i="5"/>
  <c r="D48" i="5"/>
  <c r="D46" i="5"/>
  <c r="D45" i="5"/>
  <c r="D44" i="5"/>
  <c r="D43" i="5"/>
  <c r="D42" i="5"/>
  <c r="D40" i="5"/>
  <c r="D39" i="5"/>
  <c r="D38" i="5"/>
  <c r="D37" i="5"/>
  <c r="D36" i="5"/>
  <c r="D35" i="5"/>
  <c r="D34" i="5"/>
  <c r="D33" i="5"/>
  <c r="D32" i="5"/>
  <c r="D31" i="5"/>
  <c r="D30" i="5"/>
  <c r="D28" i="5"/>
  <c r="D27" i="5"/>
  <c r="D26" i="5"/>
  <c r="D25" i="5"/>
  <c r="D24" i="5"/>
  <c r="D22" i="5"/>
  <c r="D21" i="5"/>
  <c r="D20" i="5"/>
  <c r="D19" i="5"/>
  <c r="D18" i="5"/>
  <c r="D16" i="5"/>
  <c r="D15" i="5"/>
  <c r="D14" i="5"/>
  <c r="D13" i="5"/>
  <c r="D12" i="5"/>
  <c r="D11" i="5"/>
  <c r="D9" i="5"/>
  <c r="D8" i="5"/>
  <c r="D7" i="5"/>
  <c r="D6" i="5"/>
  <c r="H5" i="4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AO5" i="4" s="1"/>
  <c r="AP5" i="4" s="1"/>
  <c r="AQ5" i="4" s="1"/>
  <c r="AS5" i="4" s="1"/>
  <c r="G5" i="4"/>
  <c r="AI35" i="4"/>
  <c r="W35" i="4"/>
  <c r="T35" i="4"/>
  <c r="AQ34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Q13" i="4"/>
  <c r="AQ12" i="4"/>
  <c r="AQ11" i="4"/>
  <c r="AQ10" i="4"/>
  <c r="AQ9" i="4"/>
  <c r="AQ8" i="4"/>
  <c r="AQ6" i="4" s="1"/>
  <c r="AQ7" i="4"/>
  <c r="AN13" i="4"/>
  <c r="AN35" i="4" s="1"/>
  <c r="AN6" i="4"/>
  <c r="AK13" i="4"/>
  <c r="AK35" i="4" s="1"/>
  <c r="AK6" i="4"/>
  <c r="AH13" i="4"/>
  <c r="AH35" i="4" s="1"/>
  <c r="AH6" i="4"/>
  <c r="AE13" i="4"/>
  <c r="AE35" i="4" s="1"/>
  <c r="AE6" i="4"/>
  <c r="AB13" i="4"/>
  <c r="AB35" i="4" s="1"/>
  <c r="AB6" i="4"/>
  <c r="Y13" i="4"/>
  <c r="Y6" i="4"/>
  <c r="Y35" i="4" s="1"/>
  <c r="V6" i="4"/>
  <c r="V35" i="4" s="1"/>
  <c r="S13" i="4"/>
  <c r="S6" i="4"/>
  <c r="S35" i="4" s="1"/>
  <c r="P13" i="4"/>
  <c r="P6" i="4"/>
  <c r="P35" i="4" s="1"/>
  <c r="M13" i="4"/>
  <c r="M35" i="4" s="1"/>
  <c r="M6" i="4"/>
  <c r="J13" i="4"/>
  <c r="J6" i="4"/>
  <c r="J35" i="4" s="1"/>
  <c r="G13" i="4"/>
  <c r="G6" i="4"/>
  <c r="G35" i="4" s="1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2" i="4"/>
  <c r="D11" i="4"/>
  <c r="D10" i="4"/>
  <c r="D9" i="4"/>
  <c r="D8" i="4"/>
  <c r="AF35" i="4" l="1"/>
  <c r="Z35" i="4"/>
  <c r="AO35" i="4"/>
  <c r="AC35" i="4"/>
  <c r="Q35" i="4"/>
  <c r="K35" i="4"/>
  <c r="AL35" i="4"/>
  <c r="N35" i="4"/>
  <c r="D114" i="5"/>
  <c r="D10" i="5"/>
  <c r="D74" i="5"/>
  <c r="D83" i="5"/>
  <c r="D107" i="5"/>
  <c r="D62" i="5"/>
  <c r="D17" i="5"/>
  <c r="D47" i="5"/>
  <c r="D130" i="5"/>
  <c r="D5" i="5"/>
  <c r="D41" i="5"/>
  <c r="D79" i="5"/>
  <c r="D100" i="5"/>
  <c r="D29" i="5"/>
  <c r="D68" i="5"/>
  <c r="D95" i="5"/>
  <c r="D137" i="5"/>
  <c r="D23" i="5"/>
  <c r="D55" i="5"/>
  <c r="D89" i="5"/>
  <c r="D121" i="5"/>
  <c r="AQ35" i="4"/>
  <c r="D13" i="4"/>
  <c r="D6" i="4"/>
  <c r="E141" i="5"/>
  <c r="E140" i="5"/>
  <c r="E139" i="5"/>
  <c r="E138" i="5"/>
  <c r="E136" i="5"/>
  <c r="E135" i="5"/>
  <c r="E134" i="5"/>
  <c r="E133" i="5"/>
  <c r="E132" i="5"/>
  <c r="E131" i="5"/>
  <c r="E129" i="5"/>
  <c r="E128" i="5"/>
  <c r="E127" i="5"/>
  <c r="E126" i="5"/>
  <c r="E125" i="5"/>
  <c r="E124" i="5"/>
  <c r="E123" i="5"/>
  <c r="E122" i="5"/>
  <c r="E120" i="5"/>
  <c r="E119" i="5"/>
  <c r="E118" i="5"/>
  <c r="E117" i="5"/>
  <c r="E116" i="5"/>
  <c r="E115" i="5"/>
  <c r="E113" i="5"/>
  <c r="E112" i="5"/>
  <c r="E111" i="5"/>
  <c r="E110" i="5"/>
  <c r="E109" i="5"/>
  <c r="E108" i="5"/>
  <c r="E106" i="5"/>
  <c r="E105" i="5"/>
  <c r="E104" i="5"/>
  <c r="E103" i="5"/>
  <c r="E102" i="5"/>
  <c r="E101" i="5"/>
  <c r="E99" i="5"/>
  <c r="E98" i="5"/>
  <c r="E97" i="5"/>
  <c r="E94" i="5"/>
  <c r="E93" i="5"/>
  <c r="E92" i="5"/>
  <c r="E91" i="5"/>
  <c r="E90" i="5"/>
  <c r="E88" i="5"/>
  <c r="E87" i="5"/>
  <c r="E86" i="5"/>
  <c r="E85" i="5"/>
  <c r="E84" i="5"/>
  <c r="E82" i="5"/>
  <c r="E80" i="5"/>
  <c r="E78" i="5"/>
  <c r="E77" i="5"/>
  <c r="E76" i="5"/>
  <c r="E75" i="5"/>
  <c r="E73" i="5"/>
  <c r="E72" i="5"/>
  <c r="E71" i="5"/>
  <c r="E70" i="5"/>
  <c r="E69" i="5"/>
  <c r="D142" i="5" l="1"/>
  <c r="D35" i="4"/>
  <c r="I7" i="5"/>
  <c r="AG6" i="4"/>
  <c r="R11" i="4" l="1"/>
  <c r="R29" i="4"/>
  <c r="R30" i="4"/>
  <c r="R31" i="4"/>
  <c r="R32" i="4"/>
  <c r="R27" i="4"/>
  <c r="AS31" i="4"/>
  <c r="E46" i="5" l="1"/>
  <c r="E21" i="5"/>
  <c r="AP8" i="4" l="1"/>
  <c r="AS32" i="4"/>
  <c r="H29" i="5" l="1"/>
  <c r="R102" i="5" l="1"/>
  <c r="R103" i="5"/>
  <c r="R104" i="5"/>
  <c r="R105" i="5"/>
  <c r="R106" i="5"/>
  <c r="R101" i="5"/>
  <c r="E18" i="5" l="1"/>
  <c r="E19" i="5"/>
  <c r="E24" i="5"/>
  <c r="E25" i="5"/>
  <c r="E26" i="5"/>
  <c r="E27" i="5"/>
  <c r="E28" i="5"/>
  <c r="E23" i="5" l="1"/>
  <c r="L126" i="5" l="1"/>
  <c r="L113" i="5"/>
  <c r="L111" i="5"/>
  <c r="L94" i="5"/>
  <c r="L84" i="5"/>
  <c r="L66" i="5"/>
  <c r="L42" i="5"/>
  <c r="L33" i="5"/>
  <c r="L25" i="5"/>
  <c r="L16" i="5"/>
  <c r="AM20" i="4"/>
  <c r="AJ26" i="4"/>
  <c r="AG29" i="4"/>
  <c r="U24" i="4"/>
  <c r="R7" i="4"/>
  <c r="R16" i="4"/>
  <c r="R20" i="4"/>
  <c r="R26" i="4"/>
  <c r="O15" i="4"/>
  <c r="E64" i="5" l="1"/>
  <c r="L112" i="5" l="1"/>
  <c r="L110" i="5"/>
  <c r="L109" i="5"/>
  <c r="L65" i="5"/>
  <c r="I93" i="5" l="1"/>
  <c r="I49" i="5"/>
  <c r="I12" i="5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AP33" i="4" l="1"/>
  <c r="AP32" i="4"/>
  <c r="AP31" i="4"/>
  <c r="AP30" i="4"/>
  <c r="AP29" i="4"/>
  <c r="AP7" i="4"/>
  <c r="AM16" i="4"/>
  <c r="AM8" i="4"/>
  <c r="AM7" i="4"/>
  <c r="AD8" i="4"/>
  <c r="AD7" i="4"/>
  <c r="R33" i="4"/>
  <c r="R28" i="4"/>
  <c r="R10" i="4"/>
  <c r="R9" i="4"/>
  <c r="R8" i="4"/>
  <c r="O32" i="4"/>
  <c r="O31" i="4"/>
  <c r="O30" i="4"/>
  <c r="O29" i="4"/>
  <c r="O17" i="4"/>
  <c r="E67" i="5"/>
  <c r="E66" i="5"/>
  <c r="H6" i="4" l="1"/>
  <c r="I141" i="5" l="1"/>
  <c r="O141" i="5"/>
  <c r="R141" i="5"/>
  <c r="I140" i="5"/>
  <c r="O140" i="5"/>
  <c r="R140" i="5"/>
  <c r="H137" i="5"/>
  <c r="H130" i="5"/>
  <c r="R77" i="5"/>
  <c r="I67" i="5"/>
  <c r="L67" i="5"/>
  <c r="O67" i="5"/>
  <c r="R67" i="5"/>
  <c r="I66" i="5"/>
  <c r="O66" i="5"/>
  <c r="R66" i="5"/>
  <c r="L64" i="5"/>
  <c r="O64" i="5"/>
  <c r="R64" i="5"/>
  <c r="R133" i="5" l="1"/>
  <c r="O133" i="5"/>
  <c r="O139" i="5"/>
  <c r="I137" i="5"/>
  <c r="I139" i="5"/>
  <c r="R81" i="5"/>
  <c r="R139" i="5"/>
  <c r="O81" i="5"/>
  <c r="I77" i="5"/>
  <c r="H74" i="5"/>
  <c r="O77" i="5"/>
  <c r="H62" i="5"/>
  <c r="I64" i="5"/>
  <c r="O96" i="5" l="1"/>
  <c r="O97" i="5"/>
  <c r="O98" i="5"/>
  <c r="O99" i="5"/>
  <c r="AS7" i="4" l="1"/>
  <c r="AS8" i="4"/>
  <c r="AS9" i="4"/>
  <c r="AS10" i="4"/>
  <c r="AS11" i="4"/>
  <c r="AS12" i="4"/>
  <c r="AS15" i="4" l="1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3" i="4"/>
  <c r="AS34" i="4"/>
  <c r="AS14" i="4"/>
  <c r="I107" i="5"/>
  <c r="I8" i="4" l="1"/>
  <c r="L8" i="4"/>
  <c r="O8" i="4"/>
  <c r="U8" i="4"/>
  <c r="AA8" i="4"/>
  <c r="AG8" i="4"/>
  <c r="AJ8" i="4"/>
  <c r="I9" i="4"/>
  <c r="L9" i="4"/>
  <c r="O9" i="4"/>
  <c r="U9" i="4"/>
  <c r="AA9" i="4"/>
  <c r="AD9" i="4"/>
  <c r="AG9" i="4"/>
  <c r="AJ9" i="4"/>
  <c r="AM9" i="4"/>
  <c r="AP9" i="4"/>
  <c r="I10" i="4"/>
  <c r="L10" i="4"/>
  <c r="O10" i="4"/>
  <c r="U10" i="4"/>
  <c r="AA10" i="4"/>
  <c r="AD10" i="4"/>
  <c r="AG10" i="4"/>
  <c r="AJ10" i="4"/>
  <c r="AM10" i="4"/>
  <c r="AP10" i="4"/>
  <c r="I11" i="4"/>
  <c r="L11" i="4"/>
  <c r="O11" i="4"/>
  <c r="U11" i="4"/>
  <c r="AA11" i="4"/>
  <c r="AD11" i="4"/>
  <c r="AG11" i="4"/>
  <c r="AJ11" i="4"/>
  <c r="AM11" i="4"/>
  <c r="AP11" i="4"/>
  <c r="I12" i="4"/>
  <c r="L12" i="4"/>
  <c r="O12" i="4"/>
  <c r="R12" i="4"/>
  <c r="U12" i="4"/>
  <c r="AA12" i="4"/>
  <c r="AD12" i="4"/>
  <c r="AG12" i="4"/>
  <c r="AJ12" i="4"/>
  <c r="AM12" i="4"/>
  <c r="AP12" i="4"/>
  <c r="X13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R15" i="4"/>
  <c r="U15" i="4"/>
  <c r="X15" i="4"/>
  <c r="AA15" i="4"/>
  <c r="AD15" i="4"/>
  <c r="AG15" i="4"/>
  <c r="AJ15" i="4"/>
  <c r="AM15" i="4"/>
  <c r="AP15" i="4"/>
  <c r="I16" i="4"/>
  <c r="L16" i="4"/>
  <c r="O16" i="4"/>
  <c r="U16" i="4"/>
  <c r="X16" i="4"/>
  <c r="AA16" i="4"/>
  <c r="AD16" i="4"/>
  <c r="AG16" i="4"/>
  <c r="AJ16" i="4"/>
  <c r="AP16" i="4"/>
  <c r="I17" i="4"/>
  <c r="L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D19" i="4"/>
  <c r="AG19" i="4"/>
  <c r="AJ19" i="4"/>
  <c r="AM19" i="4"/>
  <c r="AP19" i="4"/>
  <c r="I20" i="4"/>
  <c r="L20" i="4"/>
  <c r="O20" i="4"/>
  <c r="U20" i="4"/>
  <c r="X20" i="4"/>
  <c r="AA20" i="4"/>
  <c r="AD20" i="4"/>
  <c r="AG20" i="4"/>
  <c r="AJ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D23" i="4"/>
  <c r="AG23" i="4"/>
  <c r="AJ23" i="4"/>
  <c r="AM23" i="4"/>
  <c r="AP23" i="4"/>
  <c r="I24" i="4"/>
  <c r="L24" i="4"/>
  <c r="O24" i="4"/>
  <c r="R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U26" i="4"/>
  <c r="X26" i="4"/>
  <c r="AA26" i="4"/>
  <c r="AD26" i="4"/>
  <c r="AG26" i="4"/>
  <c r="AM26" i="4"/>
  <c r="AP26" i="4"/>
  <c r="I27" i="4"/>
  <c r="L27" i="4"/>
  <c r="O27" i="4"/>
  <c r="U27" i="4"/>
  <c r="X27" i="4"/>
  <c r="AA27" i="4"/>
  <c r="AD27" i="4"/>
  <c r="AG27" i="4"/>
  <c r="AJ27" i="4"/>
  <c r="AM27" i="4"/>
  <c r="AP27" i="4"/>
  <c r="I28" i="4"/>
  <c r="L28" i="4"/>
  <c r="O28" i="4"/>
  <c r="U28" i="4"/>
  <c r="X28" i="4"/>
  <c r="AA28" i="4"/>
  <c r="AD28" i="4"/>
  <c r="AG28" i="4"/>
  <c r="AJ28" i="4"/>
  <c r="AM28" i="4"/>
  <c r="AP28" i="4"/>
  <c r="I29" i="4"/>
  <c r="L29" i="4"/>
  <c r="U29" i="4"/>
  <c r="X29" i="4"/>
  <c r="AA29" i="4"/>
  <c r="AD29" i="4"/>
  <c r="AJ29" i="4"/>
  <c r="AM29" i="4"/>
  <c r="I30" i="4"/>
  <c r="L30" i="4"/>
  <c r="U30" i="4"/>
  <c r="X30" i="4"/>
  <c r="AA30" i="4"/>
  <c r="AD30" i="4"/>
  <c r="AG30" i="4"/>
  <c r="AJ30" i="4"/>
  <c r="AM30" i="4"/>
  <c r="I31" i="4"/>
  <c r="L31" i="4"/>
  <c r="U31" i="4"/>
  <c r="X31" i="4"/>
  <c r="AA31" i="4"/>
  <c r="AD31" i="4"/>
  <c r="AG31" i="4"/>
  <c r="AJ31" i="4"/>
  <c r="AM31" i="4"/>
  <c r="I32" i="4"/>
  <c r="L32" i="4"/>
  <c r="U32" i="4"/>
  <c r="X32" i="4"/>
  <c r="AA32" i="4"/>
  <c r="AD32" i="4"/>
  <c r="AG32" i="4"/>
  <c r="AJ32" i="4"/>
  <c r="AM32" i="4"/>
  <c r="I33" i="4"/>
  <c r="L33" i="4"/>
  <c r="O33" i="4"/>
  <c r="U33" i="4"/>
  <c r="X33" i="4"/>
  <c r="AA33" i="4"/>
  <c r="AD33" i="4"/>
  <c r="AG33" i="4"/>
  <c r="AJ33" i="4"/>
  <c r="AM33" i="4"/>
  <c r="I34" i="4"/>
  <c r="L34" i="4"/>
  <c r="O34" i="4"/>
  <c r="R34" i="4"/>
  <c r="U34" i="4"/>
  <c r="X34" i="4"/>
  <c r="AA34" i="4"/>
  <c r="AD34" i="4"/>
  <c r="AG34" i="4"/>
  <c r="AJ34" i="4"/>
  <c r="AM34" i="4"/>
  <c r="AP34" i="4"/>
  <c r="R13" i="4" l="1"/>
  <c r="AM13" i="4"/>
  <c r="AJ13" i="4"/>
  <c r="AG13" i="4"/>
  <c r="AA13" i="4"/>
  <c r="O13" i="4"/>
  <c r="L13" i="4"/>
  <c r="AP13" i="4"/>
  <c r="AD13" i="4"/>
  <c r="U13" i="4"/>
  <c r="AS13" i="4" l="1"/>
  <c r="H5" i="5"/>
  <c r="E41" i="5" l="1"/>
  <c r="E29" i="5"/>
  <c r="H121" i="5"/>
  <c r="H114" i="5"/>
  <c r="H100" i="5"/>
  <c r="H95" i="5"/>
  <c r="H89" i="5"/>
  <c r="H83" i="5"/>
  <c r="H68" i="5"/>
  <c r="H55" i="5"/>
  <c r="H47" i="5"/>
  <c r="H41" i="5"/>
  <c r="H23" i="5"/>
  <c r="H17" i="5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L48" i="5"/>
  <c r="O48" i="5"/>
  <c r="R48" i="5"/>
  <c r="L49" i="5"/>
  <c r="O49" i="5"/>
  <c r="R49" i="5"/>
  <c r="L50" i="5"/>
  <c r="O50" i="5"/>
  <c r="R50" i="5"/>
  <c r="O51" i="5"/>
  <c r="R51" i="5"/>
  <c r="I52" i="5"/>
  <c r="L52" i="5"/>
  <c r="O52" i="5"/>
  <c r="R52" i="5"/>
  <c r="I53" i="5"/>
  <c r="L53" i="5"/>
  <c r="O53" i="5"/>
  <c r="R53" i="5"/>
  <c r="L54" i="5"/>
  <c r="O54" i="5"/>
  <c r="R54" i="5"/>
  <c r="I55" i="5"/>
  <c r="L55" i="5"/>
  <c r="O55" i="5"/>
  <c r="I56" i="5"/>
  <c r="O56" i="5"/>
  <c r="F57" i="5"/>
  <c r="I57" i="5"/>
  <c r="L57" i="5"/>
  <c r="O57" i="5"/>
  <c r="R57" i="5"/>
  <c r="F58" i="5"/>
  <c r="I58" i="5"/>
  <c r="L58" i="5"/>
  <c r="O58" i="5"/>
  <c r="R58" i="5"/>
  <c r="F59" i="5"/>
  <c r="I59" i="5"/>
  <c r="L59" i="5"/>
  <c r="O59" i="5"/>
  <c r="R59" i="5"/>
  <c r="F60" i="5"/>
  <c r="I60" i="5"/>
  <c r="L60" i="5"/>
  <c r="O60" i="5"/>
  <c r="R60" i="5"/>
  <c r="F61" i="5"/>
  <c r="I61" i="5"/>
  <c r="L61" i="5"/>
  <c r="O61" i="5"/>
  <c r="R61" i="5"/>
  <c r="L62" i="5"/>
  <c r="O62" i="5"/>
  <c r="R62" i="5"/>
  <c r="F63" i="5"/>
  <c r="I63" i="5"/>
  <c r="L63" i="5"/>
  <c r="O63" i="5"/>
  <c r="F65" i="5"/>
  <c r="I65" i="5"/>
  <c r="O65" i="5"/>
  <c r="L68" i="5"/>
  <c r="O68" i="5"/>
  <c r="I69" i="5"/>
  <c r="L69" i="5"/>
  <c r="O69" i="5"/>
  <c r="R69" i="5"/>
  <c r="I70" i="5"/>
  <c r="O70" i="5"/>
  <c r="I71" i="5"/>
  <c r="L71" i="5"/>
  <c r="O71" i="5"/>
  <c r="I72" i="5"/>
  <c r="L72" i="5"/>
  <c r="O72" i="5"/>
  <c r="I73" i="5"/>
  <c r="L73" i="5"/>
  <c r="O73" i="5"/>
  <c r="I74" i="5"/>
  <c r="L74" i="5"/>
  <c r="O74" i="5"/>
  <c r="R74" i="5"/>
  <c r="I75" i="5"/>
  <c r="L75" i="5"/>
  <c r="O75" i="5"/>
  <c r="R75" i="5"/>
  <c r="I76" i="5"/>
  <c r="L76" i="5"/>
  <c r="O76" i="5"/>
  <c r="R76" i="5"/>
  <c r="I78" i="5"/>
  <c r="L78" i="5"/>
  <c r="O78" i="5"/>
  <c r="R78" i="5"/>
  <c r="L79" i="5"/>
  <c r="O79" i="5"/>
  <c r="F80" i="5"/>
  <c r="I80" i="5"/>
  <c r="L80" i="5"/>
  <c r="O80" i="5"/>
  <c r="L82" i="5"/>
  <c r="O82" i="5"/>
  <c r="L83" i="5"/>
  <c r="O83" i="5"/>
  <c r="O84" i="5"/>
  <c r="L85" i="5"/>
  <c r="O85" i="5"/>
  <c r="L86" i="5"/>
  <c r="O86" i="5"/>
  <c r="R86" i="5"/>
  <c r="L87" i="5"/>
  <c r="O87" i="5"/>
  <c r="R87" i="5"/>
  <c r="L88" i="5"/>
  <c r="O88" i="5"/>
  <c r="R88" i="5"/>
  <c r="L89" i="5"/>
  <c r="O89" i="5"/>
  <c r="R89" i="5"/>
  <c r="L90" i="5"/>
  <c r="O90" i="5"/>
  <c r="R90" i="5"/>
  <c r="L91" i="5"/>
  <c r="O91" i="5"/>
  <c r="R91" i="5"/>
  <c r="L92" i="5"/>
  <c r="O92" i="5"/>
  <c r="R92" i="5"/>
  <c r="L93" i="5"/>
  <c r="O93" i="5"/>
  <c r="R93" i="5"/>
  <c r="O94" i="5"/>
  <c r="R94" i="5"/>
  <c r="L95" i="5"/>
  <c r="O95" i="5"/>
  <c r="L96" i="5"/>
  <c r="L97" i="5"/>
  <c r="L98" i="5"/>
  <c r="L99" i="5"/>
  <c r="L100" i="5"/>
  <c r="O100" i="5"/>
  <c r="L101" i="5"/>
  <c r="O101" i="5"/>
  <c r="I102" i="5"/>
  <c r="L102" i="5"/>
  <c r="O102" i="5"/>
  <c r="I103" i="5"/>
  <c r="L103" i="5"/>
  <c r="O103" i="5"/>
  <c r="I104" i="5"/>
  <c r="L104" i="5"/>
  <c r="O104" i="5"/>
  <c r="I105" i="5"/>
  <c r="L105" i="5"/>
  <c r="O105" i="5"/>
  <c r="I106" i="5"/>
  <c r="L106" i="5"/>
  <c r="O106" i="5"/>
  <c r="L107" i="5"/>
  <c r="R107" i="5"/>
  <c r="I108" i="5"/>
  <c r="L108" i="5"/>
  <c r="R108" i="5"/>
  <c r="O109" i="5"/>
  <c r="R109" i="5"/>
  <c r="I110" i="5"/>
  <c r="O110" i="5"/>
  <c r="R110" i="5"/>
  <c r="O111" i="5"/>
  <c r="R111" i="5"/>
  <c r="O112" i="5"/>
  <c r="R112" i="5"/>
  <c r="O113" i="5"/>
  <c r="R113" i="5"/>
  <c r="L114" i="5"/>
  <c r="O114" i="5"/>
  <c r="R114" i="5"/>
  <c r="L115" i="5"/>
  <c r="O115" i="5"/>
  <c r="R115" i="5"/>
  <c r="L116" i="5"/>
  <c r="O116" i="5"/>
  <c r="R116" i="5"/>
  <c r="L117" i="5"/>
  <c r="O117" i="5"/>
  <c r="R117" i="5"/>
  <c r="L118" i="5"/>
  <c r="O118" i="5"/>
  <c r="R118" i="5"/>
  <c r="L119" i="5"/>
  <c r="O119" i="5"/>
  <c r="R119" i="5"/>
  <c r="I120" i="5"/>
  <c r="R120" i="5"/>
  <c r="L121" i="5"/>
  <c r="O121" i="5"/>
  <c r="L122" i="5"/>
  <c r="O122" i="5"/>
  <c r="R122" i="5"/>
  <c r="L123" i="5"/>
  <c r="O123" i="5"/>
  <c r="L124" i="5"/>
  <c r="O124" i="5"/>
  <c r="L125" i="5"/>
  <c r="O125" i="5"/>
  <c r="O126" i="5"/>
  <c r="L127" i="5"/>
  <c r="O127" i="5"/>
  <c r="I128" i="5"/>
  <c r="L128" i="5"/>
  <c r="I129" i="5"/>
  <c r="L129" i="5"/>
  <c r="O129" i="5"/>
  <c r="I130" i="5"/>
  <c r="L130" i="5"/>
  <c r="O130" i="5"/>
  <c r="I131" i="5"/>
  <c r="L131" i="5"/>
  <c r="O131" i="5"/>
  <c r="F132" i="5"/>
  <c r="I132" i="5"/>
  <c r="L132" i="5"/>
  <c r="O132" i="5"/>
  <c r="F134" i="5"/>
  <c r="I134" i="5"/>
  <c r="L134" i="5"/>
  <c r="O134" i="5"/>
  <c r="F135" i="5"/>
  <c r="L135" i="5"/>
  <c r="F136" i="5"/>
  <c r="I136" i="5"/>
  <c r="L136" i="5"/>
  <c r="O136" i="5"/>
  <c r="L137" i="5"/>
  <c r="O137" i="5"/>
  <c r="R137" i="5"/>
  <c r="F138" i="5"/>
  <c r="L138" i="5"/>
  <c r="F67" i="5" l="1"/>
  <c r="F66" i="5"/>
  <c r="F64" i="5"/>
  <c r="L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J7" i="4"/>
  <c r="AG7" i="4"/>
  <c r="I29" i="5" l="1"/>
  <c r="F29" i="5"/>
  <c r="F77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J6" i="4"/>
  <c r="AM6" i="4"/>
  <c r="AP6" i="4"/>
  <c r="AA7" i="4"/>
  <c r="O7" i="4"/>
  <c r="AJ35" i="4" l="1"/>
  <c r="F133" i="5"/>
  <c r="E137" i="5"/>
  <c r="F137" i="5" s="1"/>
  <c r="AD6" i="4"/>
  <c r="AD35" i="4"/>
  <c r="F62" i="5"/>
  <c r="F74" i="5"/>
  <c r="AP35" i="4"/>
  <c r="AM35" i="4"/>
  <c r="AG35" i="4"/>
  <c r="AS6" i="4"/>
  <c r="U7" i="4"/>
  <c r="L7" i="4"/>
  <c r="I7" i="4" l="1"/>
  <c r="AS35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I13" i="4"/>
  <c r="R6" i="4" l="1"/>
  <c r="R35" i="4" l="1"/>
  <c r="H35" i="4"/>
  <c r="E35" i="4" s="1"/>
  <c r="U6" i="4"/>
  <c r="O6" i="4"/>
  <c r="L6" i="4"/>
  <c r="I6" i="4"/>
  <c r="AA6" i="4"/>
  <c r="F13" i="4"/>
  <c r="U35" i="4"/>
  <c r="O35" i="4"/>
  <c r="L35" i="4"/>
  <c r="AA35" i="4"/>
  <c r="I35" i="4" l="1"/>
  <c r="F10" i="4" l="1"/>
  <c r="F11" i="4"/>
  <c r="X11" i="4"/>
  <c r="F9" i="4"/>
  <c r="F8" i="4"/>
  <c r="F7" i="4"/>
  <c r="X10" i="4"/>
  <c r="X6" i="4"/>
  <c r="X12" i="4"/>
  <c r="F12" i="4"/>
  <c r="X9" i="4"/>
  <c r="X8" i="4"/>
  <c r="X7" i="4"/>
  <c r="X35" i="4" l="1"/>
  <c r="F6" i="4" l="1"/>
  <c r="F35" i="4"/>
  <c r="F85" i="5" l="1"/>
  <c r="R85" i="5"/>
  <c r="R84" i="5"/>
  <c r="F84" i="5"/>
  <c r="E83" i="5" l="1"/>
  <c r="R83" i="5"/>
  <c r="F83" i="5" l="1"/>
  <c r="F103" i="5"/>
  <c r="F106" i="5"/>
  <c r="F102" i="5"/>
  <c r="R100" i="5"/>
  <c r="F104" i="5"/>
  <c r="F105" i="5"/>
  <c r="E100" i="5" l="1"/>
  <c r="F100" i="5" l="1"/>
  <c r="R131" i="5"/>
  <c r="F131" i="5"/>
  <c r="R10" i="5" l="1"/>
  <c r="F11" i="5"/>
  <c r="R11" i="5"/>
  <c r="R12" i="5"/>
  <c r="F12" i="5"/>
  <c r="R13" i="5"/>
  <c r="F13" i="5"/>
  <c r="E10" i="5" l="1"/>
  <c r="F10" i="5" l="1"/>
  <c r="R17" i="5"/>
  <c r="R22" i="5"/>
  <c r="E22" i="5"/>
  <c r="F22" i="5" s="1"/>
  <c r="R21" i="5"/>
  <c r="F21" i="5"/>
  <c r="E20" i="5"/>
  <c r="R20" i="5"/>
  <c r="E17" i="5" l="1"/>
  <c r="F20" i="5"/>
  <c r="F17" i="5" l="1"/>
  <c r="F82" i="5"/>
  <c r="R82" i="5"/>
  <c r="R79" i="5" l="1"/>
  <c r="O107" i="5" l="1"/>
  <c r="O108" i="5"/>
  <c r="F108" i="5"/>
  <c r="O142" i="5" l="1"/>
  <c r="E107" i="5"/>
  <c r="F107" i="5" s="1"/>
  <c r="R128" i="5"/>
  <c r="F128" i="5"/>
  <c r="R129" i="5"/>
  <c r="F129" i="5"/>
  <c r="F123" i="5"/>
  <c r="R121" i="5"/>
  <c r="R126" i="5"/>
  <c r="F126" i="5"/>
  <c r="R124" i="5"/>
  <c r="R125" i="5"/>
  <c r="F125" i="5"/>
  <c r="R127" i="5"/>
  <c r="F127" i="5"/>
  <c r="R123" i="5"/>
  <c r="E121" i="5" l="1"/>
  <c r="F121" i="5" s="1"/>
  <c r="F124" i="5"/>
  <c r="R130" i="5"/>
  <c r="E130" i="5"/>
  <c r="F130" i="5" s="1"/>
  <c r="R72" i="5"/>
  <c r="F72" i="5"/>
  <c r="R73" i="5"/>
  <c r="F73" i="5"/>
  <c r="R71" i="5"/>
  <c r="F71" i="5"/>
  <c r="F70" i="5"/>
  <c r="R70" i="5"/>
  <c r="E68" i="5" l="1"/>
  <c r="F68" i="5" s="1"/>
  <c r="R68" i="5"/>
  <c r="R99" i="5"/>
  <c r="F99" i="5"/>
  <c r="R98" i="5"/>
  <c r="F98" i="5"/>
  <c r="R97" i="5"/>
  <c r="F97" i="5"/>
  <c r="F8" i="5" l="1"/>
  <c r="R8" i="5"/>
  <c r="F9" i="5"/>
  <c r="R9" i="5"/>
  <c r="R7" i="5"/>
  <c r="F7" i="5" l="1"/>
  <c r="E5" i="5"/>
  <c r="R5" i="5"/>
  <c r="R6" i="5"/>
  <c r="F5" i="5" l="1"/>
  <c r="F6" i="5"/>
  <c r="R96" i="5"/>
  <c r="E96" i="5"/>
  <c r="F96" i="5" s="1"/>
  <c r="E95" i="5" l="1"/>
  <c r="F95" i="5" s="1"/>
  <c r="R95" i="5"/>
  <c r="R55" i="5" l="1"/>
  <c r="E56" i="5"/>
  <c r="F56" i="5" s="1"/>
  <c r="R56" i="5"/>
  <c r="E55" i="5" l="1"/>
  <c r="F55" i="5" s="1"/>
  <c r="R142" i="5"/>
  <c r="E81" i="5"/>
  <c r="E79" i="5" s="1"/>
  <c r="F79" i="5" s="1"/>
  <c r="I81" i="5"/>
  <c r="H79" i="5"/>
  <c r="I79" i="5" l="1"/>
  <c r="H142" i="5"/>
  <c r="I142" i="5" s="1"/>
  <c r="F81" i="5"/>
  <c r="E142" i="5"/>
  <c r="F142" i="5" s="1"/>
</calcChain>
</file>

<file path=xl/sharedStrings.xml><?xml version="1.0" encoding="utf-8"?>
<sst xmlns="http://schemas.openxmlformats.org/spreadsheetml/2006/main" count="255" uniqueCount="192">
  <si>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</si>
  <si>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</si>
  <si>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</si>
  <si>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</si>
  <si>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</si>
  <si>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</si>
  <si>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</si>
  <si>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</si>
  <si>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</si>
  <si>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</si>
  <si>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</si>
  <si>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</si>
  <si>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</si>
  <si>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</si>
  <si>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</si>
  <si>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</si>
  <si>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</si>
  <si>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</si>
  <si>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</si>
  <si>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</si>
  <si>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</si>
  <si>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</si>
  <si>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</si>
  <si>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</si>
  <si>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</si>
  <si>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</si>
  <si>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</si>
  <si>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</si>
  <si>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</si>
  <si>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</si>
  <si>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</si>
  <si>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</si>
  <si>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</si>
  <si>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</si>
  <si>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</si>
  <si>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</si>
  <si>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</si>
  <si>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</si>
  <si>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</si>
  <si>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</si>
  <si>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</si>
  <si>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</si>
  <si>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</si>
  <si>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</si>
  <si>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</si>
  <si>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</si>
  <si>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</si>
  <si>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</si>
  <si>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</si>
  <si>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</si>
  <si>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</si>
  <si>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</si>
  <si>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</si>
  <si>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</si>
  <si>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</si>
  <si>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</si>
  <si>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</si>
  <si>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</si>
  <si>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</si>
  <si>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</si>
  <si>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</si>
  <si>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</si>
  <si>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</si>
  <si>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</si>
  <si>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</si>
  <si>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</si>
  <si>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</si>
  <si>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</si>
  <si>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</si>
  <si>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</si>
  <si>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</si>
  <si>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</si>
  <si>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</si>
  <si>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</si>
  <si>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</si>
  <si>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</si>
  <si>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</si>
  <si>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</si>
  <si>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</si>
  <si>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</si>
  <si>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</si>
  <si>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</si>
  <si>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</si>
  <si>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</si>
  <si>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</si>
  <si>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</si>
  <si>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</si>
  <si>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</si>
  <si>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</si>
  <si>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</si>
  <si>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</si>
  <si>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</si>
  <si>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</si>
  <si>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</si>
  <si>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</si>
  <si>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</si>
  <si>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</si>
  <si>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</si>
  <si>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</si>
  <si>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</si>
  <si>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</si>
  <si>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</si>
  <si>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</si>
  <si>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</si>
  <si>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</si>
  <si>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</si>
  <si>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</si>
  <si>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</si>
  <si>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</si>
  <si>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</si>
  <si>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</si>
  <si>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</si>
  <si>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</si>
  <si>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</si>
  <si>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</si>
  <si>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</si>
  <si>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</si>
  <si>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</si>
  <si>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</si>
  <si>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</si>
  <si>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</si>
  <si>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</si>
  <si>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</si>
  <si>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</si>
  <si>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</si>
  <si>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</si>
  <si>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</si>
  <si>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</si>
  <si>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</si>
  <si>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</si>
  <si>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</si>
  <si>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</si>
  <si>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</si>
  <si>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</si>
  <si>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</si>
  <si>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</si>
  <si>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</si>
  <si>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</si>
  <si>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</si>
  <si>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</si>
  <si>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</si>
  <si>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</si>
  <si>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</si>
  <si>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</si>
  <si>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</si>
  <si>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</si>
  <si>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</si>
  <si>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</si>
  <si>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</si>
  <si>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</si>
  <si>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</si>
  <si>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</si>
  <si>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</si>
  <si>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</si>
  <si>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</si>
  <si>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</si>
  <si>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</si>
  <si>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</si>
  <si>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</si>
  <si>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</si>
  <si>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</si>
  <si>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</si>
  <si>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</si>
  <si>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</si>
  <si>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</si>
  <si>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</si>
  <si>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</si>
  <si>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</si>
  <si>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</si>
  <si>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</si>
  <si>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</si>
  <si>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</si>
  <si>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</si>
  <si>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</si>
  <si>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</si>
  <si>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</si>
  <si>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</si>
  <si>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</si>
  <si>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</si>
  <si>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</si>
  <si>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</si>
  <si>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</si>
  <si>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</si>
  <si>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</si>
  <si>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</si>
  <si>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</si>
  <si>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прочим налогам (НДПИ)</t>
  </si>
  <si>
    <t>на 01.01.2020</t>
  </si>
  <si>
    <t>на 01.01.2021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</si>
  <si>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01.01.2021 года</t>
  </si>
  <si>
    <t>Сведения о динамике недоимки по налогам и сборам в бюджеты поселений по состоянию на 01.01.2021 г.</t>
  </si>
  <si>
    <t>Недоимка по ЕНВД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</si>
</sst>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</cellStyleXfs>
  <cellXfs count="12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9" fillId="0" borderId="0" xfId="0" applyFont="1"/>
    <xf numFmtId="0" fontId="28" fillId="38" borderId="2" xfId="52" applyFont="1" applyFill="1" applyBorder="1" applyAlignment="1">
      <alignment horizontal="center" vertical="center"/>
    </xf>
    <xf numFmtId="4" fontId="0" fillId="0" borderId="0" xfId="0" applyNumberForma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4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167" fontId="31" fillId="21" borderId="3" xfId="53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166" fontId="29" fillId="0" borderId="2" xfId="28" applyNumberFormat="1" applyFont="1" applyBorder="1" applyAlignment="1">
      <alignment horizontal="right" vertical="center" wrapText="1"/>
    </xf>
    <xf numFmtId="165" fontId="29" fillId="0" borderId="2" xfId="28" applyNumberFormat="1" applyFont="1" applyBorder="1" applyAlignment="1">
      <alignment horizontal="right" vertical="center" wrapText="1"/>
    </xf>
    <xf numFmtId="166" fontId="41" fillId="0" borderId="2" xfId="28" applyNumberFormat="1" applyFont="1" applyBorder="1" applyAlignment="1">
      <alignment horizontal="right" vertical="center" wrapText="1"/>
    </xf>
    <xf numFmtId="165" fontId="31" fillId="0" borderId="2" xfId="28" applyNumberFormat="1" applyFont="1" applyBorder="1" applyAlignment="1">
      <alignment horizontal="right" vertical="center" wrapText="1"/>
    </xf>
    <xf numFmtId="167" fontId="42" fillId="21" borderId="2" xfId="53" applyNumberFormat="1" applyFont="1" applyBorder="1" applyAlignment="1">
      <alignment horizontal="right" vertical="center" wrapText="1"/>
    </xf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167" fontId="31" fillId="4" borderId="2" xfId="52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3" xfId="53" applyNumberFormat="1" applyFont="1" applyFill="1" applyBorder="1" applyAlignment="1">
      <alignment horizontal="right" vertical="center" wrapText="1"/>
    </xf>
    <xf numFmtId="167" fontId="31" fillId="4" borderId="3" xfId="52" applyNumberFormat="1" applyFont="1" applyFill="1" applyBorder="1" applyAlignment="1">
      <alignment horizontal="right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left" indent="7"/>
    </xf>
    <xf numFmtId="167" fontId="42" fillId="4" borderId="2" xfId="53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/>
    <xf numFmtId="167" fontId="31" fillId="4" borderId="2" xfId="28" applyNumberFormat="1" applyFont="1" applyFill="1" applyBorder="1" applyAlignment="1">
      <alignment horizontal="right" vertical="center" wrapText="1"/>
    </xf>
    <xf numFmtId="1" fontId="43" fillId="0" borderId="2" xfId="0" applyNumberFormat="1" applyFont="1" applyBorder="1" applyAlignment="1">
      <alignment horizontal="center" vertical="center"/>
    </xf>
    <xf numFmtId="1" fontId="43" fillId="0" borderId="2" xfId="0" applyNumberFormat="1" applyFont="1" applyBorder="1" applyAlignment="1">
      <alignment horizontal="center" vertical="center" wrapText="1"/>
    </xf>
    <xf numFmtId="1" fontId="43" fillId="4" borderId="2" xfId="0" applyNumberFormat="1" applyFont="1" applyFill="1" applyBorder="1" applyAlignment="1">
      <alignment horizontal="center" vertical="center" wrapText="1"/>
    </xf>
    <xf numFmtId="1" fontId="43" fillId="0" borderId="0" xfId="0" applyNumberFormat="1" applyFont="1" applyAlignment="1">
      <alignment wrapText="1"/>
    </xf>
    <xf numFmtId="1" fontId="44" fillId="0" borderId="0" xfId="0" applyNumberFormat="1" applyFont="1"/>
    <xf numFmtId="167" fontId="29" fillId="37" borderId="2" xfId="0" applyNumberFormat="1" applyFont="1" applyFill="1" applyBorder="1"/>
    <xf numFmtId="167" fontId="45" fillId="21" borderId="2" xfId="53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7" fontId="31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31" fillId="21" borderId="2" xfId="53" applyFont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31" fillId="38" borderId="2" xfId="52" applyFont="1" applyFill="1" applyBorder="1" applyAlignment="1">
      <alignment vertical="top" wrapText="1"/>
    </xf>
  </cellXfs>
  <cellStyles count="105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4"/>
  <sheetViews>
    <sheetView zoomScale="66" zoomScaleNormal="66" zoomScaleSheetLayoutView="100" workbookViewId="0">
      <pane xSplit="3" ySplit="5" topLeftCell="U6" activePane="bottomRight" state="frozen"/>
      <selection pane="topRight" activeCell="D1" sqref="D1"/>
      <selection pane="bottomLeft" activeCell="A6" sqref="A6"/>
      <selection pane="bottomRight" activeCell="E35" sqref="E35"/>
    </sheetView>
  </sheetViews>
  <sheetFormatPr defaultRowHeight="14.4" x14ac:dyDescent="0.3"/>
  <cols>
    <col min="1" max="1" width="4.109375" customWidth="1"/>
    <col min="2" max="2" width="4.44140625" customWidth="1"/>
    <col min="3" max="3" width="26.44140625" style="1" customWidth="1"/>
    <col min="4" max="4" width="16.109375" style="83" customWidth="1"/>
    <col min="5" max="5" width="16.109375" style="2" customWidth="1"/>
    <col min="6" max="6" width="12.5546875" style="1" customWidth="1"/>
    <col min="7" max="7" width="14.6640625" style="20" customWidth="1"/>
    <col min="8" max="8" width="14.6640625" style="1" customWidth="1"/>
    <col min="9" max="9" width="12.88671875" style="1" customWidth="1"/>
    <col min="10" max="10" width="14.6640625" style="20" customWidth="1"/>
    <col min="11" max="11" width="14.6640625" style="1" customWidth="1"/>
    <col min="12" max="12" width="12.44140625" style="1" customWidth="1"/>
    <col min="13" max="13" width="14.6640625" style="20" customWidth="1"/>
    <col min="14" max="14" width="14.6640625" style="1" customWidth="1"/>
    <col min="15" max="15" width="12.6640625" style="1" customWidth="1"/>
    <col min="16" max="16" width="14.6640625" style="20" customWidth="1"/>
    <col min="17" max="17" width="14.6640625" style="1" customWidth="1"/>
    <col min="18" max="18" width="13.109375" style="1" customWidth="1"/>
    <col min="19" max="19" width="14.6640625" style="20" customWidth="1"/>
    <col min="20" max="20" width="14.6640625" style="1" customWidth="1"/>
    <col min="21" max="21" width="12.6640625" style="1" customWidth="1"/>
    <col min="22" max="22" width="14.6640625" style="20" customWidth="1"/>
    <col min="23" max="23" width="15.6640625" style="1" customWidth="1"/>
    <col min="24" max="24" width="12.88671875" style="1" customWidth="1"/>
    <col min="25" max="25" width="14.6640625" style="20" customWidth="1"/>
    <col min="26" max="26" width="14.6640625" style="1" customWidth="1"/>
    <col min="27" max="27" width="12.6640625" style="1" customWidth="1"/>
    <col min="28" max="28" width="14.6640625" style="20" customWidth="1"/>
    <col min="29" max="29" width="14.6640625" style="1" customWidth="1"/>
    <col min="30" max="30" width="12.5546875" customWidth="1"/>
    <col min="31" max="31" width="14.6640625" style="17" customWidth="1"/>
    <col min="32" max="32" width="14.6640625" style="1" customWidth="1"/>
    <col min="33" max="33" width="12.44140625" customWidth="1"/>
    <col min="34" max="34" width="14.6640625" style="17" customWidth="1"/>
    <col min="35" max="35" width="14.6640625" style="1" customWidth="1"/>
    <col min="36" max="36" width="12.6640625" customWidth="1"/>
    <col min="37" max="37" width="14.6640625" style="17" customWidth="1"/>
    <col min="38" max="38" width="14.6640625" style="1" customWidth="1"/>
    <col min="39" max="39" width="12.6640625" customWidth="1"/>
    <col min="40" max="40" width="14.6640625" style="17" customWidth="1"/>
    <col min="41" max="41" width="14.6640625" style="1" customWidth="1"/>
    <col min="42" max="42" width="12.6640625" customWidth="1"/>
    <col min="43" max="43" width="14.6640625" style="17" customWidth="1"/>
    <col min="44" max="44" width="14.6640625" customWidth="1"/>
    <col min="45" max="45" width="13" customWidth="1"/>
    <col min="46" max="46" width="12.88671875" bestFit="1" customWidth="1"/>
  </cols>
  <sheetData>
    <row r="1" spans="1:46" ht="51.75" customHeight="1" x14ac:dyDescent="0.3">
      <c r="A1" s="47" t="s">
        <v>189</v>
      </c>
      <c r="B1" s="47"/>
      <c r="C1" s="47"/>
      <c r="D1" s="79"/>
      <c r="E1" s="47"/>
      <c r="F1" s="47"/>
      <c r="G1" s="79"/>
      <c r="H1" s="47"/>
      <c r="I1" s="47"/>
      <c r="J1" s="79"/>
      <c r="K1" s="47"/>
      <c r="L1" s="47"/>
      <c r="M1" s="79"/>
      <c r="N1" s="47"/>
      <c r="O1" s="47"/>
      <c r="P1" s="79"/>
      <c r="Q1" s="47"/>
      <c r="R1" s="47"/>
      <c r="S1" s="79"/>
      <c r="T1" s="47"/>
      <c r="U1" s="47"/>
      <c r="V1" s="79"/>
      <c r="W1" s="47"/>
      <c r="X1" s="47"/>
      <c r="Y1" s="79"/>
      <c r="Z1" s="47"/>
      <c r="AA1" s="47"/>
      <c r="AB1" s="79"/>
      <c r="AC1" s="47"/>
      <c r="AD1" s="47"/>
      <c r="AE1" s="79"/>
      <c r="AF1" s="47"/>
      <c r="AG1" s="47"/>
      <c r="AH1" s="79"/>
      <c r="AI1" s="47"/>
      <c r="AJ1" s="47"/>
      <c r="AK1" s="79"/>
      <c r="AL1" s="47"/>
      <c r="AM1" s="47"/>
      <c r="AN1" s="79"/>
      <c r="AO1" s="47"/>
      <c r="AP1" s="47"/>
      <c r="AQ1" s="79"/>
      <c r="AR1" s="47"/>
      <c r="AS1" s="47"/>
    </row>
    <row r="2" spans="1:46" ht="15" customHeight="1" x14ac:dyDescent="0.3">
      <c r="A2" s="103"/>
      <c r="B2" s="103"/>
      <c r="C2" s="104" t="s">
        <v>25</v>
      </c>
      <c r="D2" s="105" t="s">
        <v>26</v>
      </c>
      <c r="E2" s="105"/>
      <c r="F2" s="104" t="s">
        <v>133</v>
      </c>
      <c r="G2" s="105" t="s">
        <v>185</v>
      </c>
      <c r="H2" s="105"/>
      <c r="I2" s="104" t="s">
        <v>133</v>
      </c>
      <c r="J2" s="105" t="s">
        <v>191</v>
      </c>
      <c r="K2" s="105"/>
      <c r="L2" s="104" t="s">
        <v>133</v>
      </c>
      <c r="M2" s="105" t="s">
        <v>173</v>
      </c>
      <c r="N2" s="105"/>
      <c r="O2" s="104" t="s">
        <v>133</v>
      </c>
      <c r="P2" s="105" t="s">
        <v>19</v>
      </c>
      <c r="Q2" s="105"/>
      <c r="R2" s="104" t="s">
        <v>133</v>
      </c>
      <c r="S2" s="105" t="s">
        <v>20</v>
      </c>
      <c r="T2" s="105"/>
      <c r="U2" s="104" t="s">
        <v>133</v>
      </c>
      <c r="V2" s="105" t="s">
        <v>21</v>
      </c>
      <c r="W2" s="105"/>
      <c r="X2" s="104" t="s">
        <v>133</v>
      </c>
      <c r="Y2" s="105" t="s">
        <v>186</v>
      </c>
      <c r="Z2" s="105"/>
      <c r="AA2" s="104" t="s">
        <v>133</v>
      </c>
      <c r="AB2" s="105" t="s">
        <v>27</v>
      </c>
      <c r="AC2" s="105"/>
      <c r="AD2" s="106" t="s">
        <v>30</v>
      </c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</row>
    <row r="3" spans="1:46" ht="58.5" customHeight="1" x14ac:dyDescent="0.3">
      <c r="A3" s="103"/>
      <c r="B3" s="103"/>
      <c r="C3" s="104"/>
      <c r="D3" s="105"/>
      <c r="E3" s="105"/>
      <c r="F3" s="104"/>
      <c r="G3" s="105"/>
      <c r="H3" s="105"/>
      <c r="I3" s="104"/>
      <c r="J3" s="105"/>
      <c r="K3" s="105"/>
      <c r="L3" s="104"/>
      <c r="M3" s="105"/>
      <c r="N3" s="105"/>
      <c r="O3" s="104"/>
      <c r="P3" s="105"/>
      <c r="Q3" s="105"/>
      <c r="R3" s="104"/>
      <c r="S3" s="105"/>
      <c r="T3" s="105"/>
      <c r="U3" s="104"/>
      <c r="V3" s="105"/>
      <c r="W3" s="105"/>
      <c r="X3" s="104"/>
      <c r="Y3" s="105"/>
      <c r="Z3" s="105"/>
      <c r="AA3" s="104"/>
      <c r="AB3" s="105"/>
      <c r="AC3" s="105"/>
      <c r="AD3" s="104" t="s">
        <v>133</v>
      </c>
      <c r="AE3" s="105" t="s">
        <v>28</v>
      </c>
      <c r="AF3" s="105"/>
      <c r="AG3" s="104" t="s">
        <v>133</v>
      </c>
      <c r="AH3" s="105" t="s">
        <v>29</v>
      </c>
      <c r="AI3" s="105"/>
      <c r="AJ3" s="104" t="s">
        <v>133</v>
      </c>
      <c r="AK3" s="105" t="s">
        <v>22</v>
      </c>
      <c r="AL3" s="105"/>
      <c r="AM3" s="104" t="s">
        <v>133</v>
      </c>
      <c r="AN3" s="105" t="s">
        <v>23</v>
      </c>
      <c r="AO3" s="105"/>
      <c r="AP3" s="104" t="s">
        <v>133</v>
      </c>
      <c r="AQ3" s="105" t="s">
        <v>24</v>
      </c>
      <c r="AR3" s="105"/>
      <c r="AS3" s="104" t="s">
        <v>133</v>
      </c>
    </row>
    <row r="4" spans="1:46" s="17" customFormat="1" ht="36.75" customHeight="1" x14ac:dyDescent="0.3">
      <c r="A4" s="103"/>
      <c r="B4" s="103"/>
      <c r="C4" s="104"/>
      <c r="D4" s="80" t="s">
        <v>187</v>
      </c>
      <c r="E4" s="64" t="s">
        <v>188</v>
      </c>
      <c r="F4" s="104"/>
      <c r="G4" s="80" t="s">
        <v>187</v>
      </c>
      <c r="H4" s="64" t="s">
        <v>188</v>
      </c>
      <c r="I4" s="104"/>
      <c r="J4" s="80" t="s">
        <v>187</v>
      </c>
      <c r="K4" s="64" t="s">
        <v>188</v>
      </c>
      <c r="L4" s="104"/>
      <c r="M4" s="80" t="s">
        <v>187</v>
      </c>
      <c r="N4" s="64" t="s">
        <v>188</v>
      </c>
      <c r="O4" s="104"/>
      <c r="P4" s="80" t="s">
        <v>187</v>
      </c>
      <c r="Q4" s="64" t="s">
        <v>188</v>
      </c>
      <c r="R4" s="104"/>
      <c r="S4" s="80" t="s">
        <v>187</v>
      </c>
      <c r="T4" s="64" t="s">
        <v>188</v>
      </c>
      <c r="U4" s="104"/>
      <c r="V4" s="80" t="s">
        <v>187</v>
      </c>
      <c r="W4" s="64" t="s">
        <v>188</v>
      </c>
      <c r="X4" s="104"/>
      <c r="Y4" s="80" t="s">
        <v>187</v>
      </c>
      <c r="Z4" s="64" t="s">
        <v>188</v>
      </c>
      <c r="AA4" s="104"/>
      <c r="AB4" s="80" t="s">
        <v>187</v>
      </c>
      <c r="AC4" s="64" t="s">
        <v>188</v>
      </c>
      <c r="AD4" s="104"/>
      <c r="AE4" s="80" t="s">
        <v>187</v>
      </c>
      <c r="AF4" s="64" t="s">
        <v>188</v>
      </c>
      <c r="AG4" s="104"/>
      <c r="AH4" s="80" t="s">
        <v>187</v>
      </c>
      <c r="AI4" s="64" t="s">
        <v>188</v>
      </c>
      <c r="AJ4" s="104"/>
      <c r="AK4" s="80" t="s">
        <v>187</v>
      </c>
      <c r="AL4" s="64" t="s">
        <v>188</v>
      </c>
      <c r="AM4" s="104"/>
      <c r="AN4" s="80" t="s">
        <v>187</v>
      </c>
      <c r="AO4" s="64" t="s">
        <v>188</v>
      </c>
      <c r="AP4" s="104"/>
      <c r="AQ4" s="80" t="s">
        <v>187</v>
      </c>
      <c r="AR4" s="64" t="s">
        <v>188</v>
      </c>
      <c r="AS4" s="104"/>
    </row>
    <row r="5" spans="1:46" ht="15.6" x14ac:dyDescent="0.3">
      <c r="A5" s="65" t="s">
        <v>31</v>
      </c>
      <c r="B5" s="65" t="s">
        <v>32</v>
      </c>
      <c r="C5" s="63" t="s">
        <v>33</v>
      </c>
      <c r="D5" s="68">
        <v>2</v>
      </c>
      <c r="E5" s="9">
        <v>3</v>
      </c>
      <c r="F5" s="63">
        <v>4</v>
      </c>
      <c r="G5" s="84">
        <f>F5+1</f>
        <v>5</v>
      </c>
      <c r="H5" s="84">
        <f t="shared" ref="H5:AS5" si="0">G5+1</f>
        <v>6</v>
      </c>
      <c r="I5" s="84">
        <f t="shared" si="0"/>
        <v>7</v>
      </c>
      <c r="J5" s="84">
        <f t="shared" si="0"/>
        <v>8</v>
      </c>
      <c r="K5" s="84">
        <f t="shared" si="0"/>
        <v>9</v>
      </c>
      <c r="L5" s="84">
        <f t="shared" si="0"/>
        <v>10</v>
      </c>
      <c r="M5" s="84">
        <f t="shared" si="0"/>
        <v>11</v>
      </c>
      <c r="N5" s="84">
        <f t="shared" si="0"/>
        <v>12</v>
      </c>
      <c r="O5" s="84">
        <f t="shared" si="0"/>
        <v>13</v>
      </c>
      <c r="P5" s="84">
        <f t="shared" si="0"/>
        <v>14</v>
      </c>
      <c r="Q5" s="84">
        <f t="shared" si="0"/>
        <v>15</v>
      </c>
      <c r="R5" s="84">
        <f t="shared" si="0"/>
        <v>16</v>
      </c>
      <c r="S5" s="84">
        <f t="shared" si="0"/>
        <v>17</v>
      </c>
      <c r="T5" s="84">
        <f t="shared" si="0"/>
        <v>18</v>
      </c>
      <c r="U5" s="84">
        <f t="shared" si="0"/>
        <v>19</v>
      </c>
      <c r="V5" s="84">
        <f t="shared" si="0"/>
        <v>20</v>
      </c>
      <c r="W5" s="84">
        <f t="shared" si="0"/>
        <v>21</v>
      </c>
      <c r="X5" s="84">
        <f t="shared" si="0"/>
        <v>22</v>
      </c>
      <c r="Y5" s="84">
        <f t="shared" si="0"/>
        <v>23</v>
      </c>
      <c r="Z5" s="84">
        <f t="shared" si="0"/>
        <v>24</v>
      </c>
      <c r="AA5" s="84">
        <f t="shared" si="0"/>
        <v>25</v>
      </c>
      <c r="AB5" s="84">
        <f t="shared" si="0"/>
        <v>26</v>
      </c>
      <c r="AC5" s="84">
        <f t="shared" si="0"/>
        <v>27</v>
      </c>
      <c r="AD5" s="84">
        <f t="shared" si="0"/>
        <v>28</v>
      </c>
      <c r="AE5" s="84">
        <f t="shared" si="0"/>
        <v>29</v>
      </c>
      <c r="AF5" s="84">
        <f t="shared" si="0"/>
        <v>30</v>
      </c>
      <c r="AG5" s="84">
        <f t="shared" si="0"/>
        <v>31</v>
      </c>
      <c r="AH5" s="84">
        <f t="shared" si="0"/>
        <v>32</v>
      </c>
      <c r="AI5" s="84">
        <f t="shared" si="0"/>
        <v>33</v>
      </c>
      <c r="AJ5" s="84">
        <f t="shared" si="0"/>
        <v>34</v>
      </c>
      <c r="AK5" s="84">
        <f t="shared" si="0"/>
        <v>35</v>
      </c>
      <c r="AL5" s="84">
        <f t="shared" si="0"/>
        <v>36</v>
      </c>
      <c r="AM5" s="84">
        <f t="shared" si="0"/>
        <v>37</v>
      </c>
      <c r="AN5" s="84">
        <f t="shared" si="0"/>
        <v>38</v>
      </c>
      <c r="AO5" s="84">
        <f t="shared" si="0"/>
        <v>39</v>
      </c>
      <c r="AP5" s="84">
        <f t="shared" si="0"/>
        <v>40</v>
      </c>
      <c r="AQ5" s="84">
        <f t="shared" si="0"/>
        <v>41</v>
      </c>
      <c r="AR5" s="84">
        <f t="shared" si="0"/>
        <v>42</v>
      </c>
      <c r="AS5" s="84">
        <f t="shared" si="0"/>
        <v>43</v>
      </c>
      <c r="AT5" s="39">
        <v>1000</v>
      </c>
    </row>
    <row r="6" spans="1:46" s="17" customFormat="1" ht="31.2" x14ac:dyDescent="0.3">
      <c r="A6" s="66">
        <v>1</v>
      </c>
      <c r="B6" s="66"/>
      <c r="C6" s="67" t="s">
        <v>0</v>
      </c>
      <c r="D6" s="81">
        <f>SUM(D7:D12)</f>
        <v>223251.95711000002</v>
      </c>
      <c r="E6" s="40">
        <f>SUM(E7:E12)</f>
        <v>224170.65960000004</v>
      </c>
      <c r="F6" s="49">
        <f>IF(D6=0," ",IF(E6/D6*100&gt;200,"св.200",E6/D6))</f>
        <v>1.0041150926598479</v>
      </c>
      <c r="G6" s="81">
        <f>SUM(G7:G12)</f>
        <v>18481.24613</v>
      </c>
      <c r="H6" s="40">
        <f>SUM(H7:H12)</f>
        <v>16452.661039999999</v>
      </c>
      <c r="I6" s="49">
        <f>IF(G6=0," ",IF(H6/G6*100&gt;200,"св.200",H6/G6))</f>
        <v>0.8902354811071389</v>
      </c>
      <c r="J6" s="81">
        <f t="shared" ref="J6" si="1">SUM(J7:J12)</f>
        <v>20714.805190000003</v>
      </c>
      <c r="K6" s="40">
        <f>SUM(K7:K12)</f>
        <v>17601.728300000002</v>
      </c>
      <c r="L6" s="49">
        <f>IF(J6=0," ",IF(K6/J6*100&gt;200,"св.200",K6/J6))</f>
        <v>0.84971729825859876</v>
      </c>
      <c r="M6" s="81">
        <f t="shared" ref="M6" si="2">SUM(M7:M12)</f>
        <v>0.71099999999999997</v>
      </c>
      <c r="N6" s="40">
        <f>SUM(N7:N12)</f>
        <v>1.03444</v>
      </c>
      <c r="O6" s="49">
        <f>IF(M6=0," ",IF(N6/M6*100&gt;200,"св.200",N6/M6))</f>
        <v>1.4549085794655416</v>
      </c>
      <c r="P6" s="81">
        <f>SUM(P7:P12)</f>
        <v>5266.7994399999998</v>
      </c>
      <c r="Q6" s="40">
        <f>SUM(Q7:Q12)</f>
        <v>3113.489</v>
      </c>
      <c r="R6" s="49">
        <f>IF(P6=0," ",IF(Q6/P6*100&gt;200,"св.200",Q6/P6))</f>
        <v>0.59115389440384691</v>
      </c>
      <c r="S6" s="81">
        <f t="shared" ref="S6" si="3">SUM(S7:S12)</f>
        <v>70066.426640000005</v>
      </c>
      <c r="T6" s="40">
        <f>SUM(T7:T12)</f>
        <v>80928.263330000002</v>
      </c>
      <c r="U6" s="49">
        <f>IF(S6=0," ",IF(T6/S6*100&gt;200,"св.200",T6/S6))</f>
        <v>1.1550219871466816</v>
      </c>
      <c r="V6" s="81">
        <f>SUM(V7:V12)</f>
        <v>108441.71035999998</v>
      </c>
      <c r="W6" s="40">
        <f>SUM(W7:W12)</f>
        <v>106008.97041000002</v>
      </c>
      <c r="X6" s="49">
        <f>IF(V6=0," ",IF(W6/V6*100&gt;200,"св.200",W6/V6))</f>
        <v>0.97756638158948383</v>
      </c>
      <c r="Y6" s="81">
        <f t="shared" ref="Y6" si="4">SUM(Y7:Y12)</f>
        <v>185.136</v>
      </c>
      <c r="Z6" s="40">
        <f>SUM(Z7:Z12)</f>
        <v>55.826000000000001</v>
      </c>
      <c r="AA6" s="49">
        <f>IF(Y6=0," ",IF(Z6/Y6*100&gt;200,"св.200",Z6/Y6))</f>
        <v>0.30154048915391929</v>
      </c>
      <c r="AB6" s="87">
        <f t="shared" ref="AB6" si="5">SUM(AB7:AB12)</f>
        <v>95.122349999999983</v>
      </c>
      <c r="AC6" s="40">
        <f>SUM(AC7:AC12)</f>
        <v>8.6870799999999999</v>
      </c>
      <c r="AD6" s="50">
        <f>IF(AB6=0," ",IF(AC6/AB6*100&gt;200,"св.200",AC6/AB6))</f>
        <v>9.132532995662955E-2</v>
      </c>
      <c r="AE6" s="87">
        <f t="shared" ref="AE6" si="6">SUM(AE7:AE12)</f>
        <v>29.231729999999999</v>
      </c>
      <c r="AF6" s="40">
        <f>SUM(AF7:AF12)</f>
        <v>1.2565999999999999</v>
      </c>
      <c r="AG6" s="50">
        <f t="shared" ref="AG6:AG12" si="7">IF(AE6=0," ",IF(AF6/AE6*100&gt;200,"св.200",AF6/AE6))</f>
        <v>4.2987534436039192E-2</v>
      </c>
      <c r="AH6" s="87">
        <f t="shared" ref="AH6" si="8">SUM(AH7:AH12)</f>
        <v>34.587130000000002</v>
      </c>
      <c r="AI6" s="40">
        <f>SUM(AI7:AI12)</f>
        <v>2.8306100000000001</v>
      </c>
      <c r="AJ6" s="50">
        <f>IF(AH6=0," ",IF(AI6/AH6*100&gt;200,"св.200",AI6/AH6))</f>
        <v>8.1839979206138239E-2</v>
      </c>
      <c r="AK6" s="87">
        <f t="shared" ref="AK6" si="9">SUM(AK7:AK12)</f>
        <v>6.6039200000000005</v>
      </c>
      <c r="AL6" s="40">
        <f>SUM(AL7:AL12)</f>
        <v>0.62002000000000013</v>
      </c>
      <c r="AM6" s="50">
        <f>IF(AK6=0," ",IF(AL6/AK6*100&gt;200,"св.200",AL6/AK6))</f>
        <v>9.3886661255739023E-2</v>
      </c>
      <c r="AN6" s="87">
        <f t="shared" ref="AN6" si="10">SUM(AN7:AN12)</f>
        <v>10.797499999999999</v>
      </c>
      <c r="AO6" s="40">
        <f>SUM(AO7:AO12)</f>
        <v>1.8826799999999999</v>
      </c>
      <c r="AP6" s="50">
        <f>IF(AN6=0," ",IF(AO6/AN6*100&gt;200,"св.200",AO6/AN6))</f>
        <v>0.17436258393146561</v>
      </c>
      <c r="AQ6" s="87">
        <f>SUM(AQ7:AQ12)</f>
        <v>13.902070000000002</v>
      </c>
      <c r="AR6" s="40">
        <f>SUM(AR7:AR12)</f>
        <v>2.0971699999999998</v>
      </c>
      <c r="AS6" s="50">
        <f>IF(AQ6=0," ",IF(AR6/AQ6*100&gt;200,"св.200",AR6/AQ6))</f>
        <v>0.15085307439827303</v>
      </c>
    </row>
    <row r="7" spans="1:46" s="17" customFormat="1" ht="15.6" x14ac:dyDescent="0.3">
      <c r="A7" s="68"/>
      <c r="B7" s="68">
        <v>1</v>
      </c>
      <c r="C7" s="69" t="s">
        <v>1</v>
      </c>
      <c r="D7" s="44">
        <f>G7+J7+M7+P7+S7+V7+Y7+AB7</f>
        <v>4907.9170599999998</v>
      </c>
      <c r="E7" s="42">
        <f t="shared" ref="D7:E9" si="11">H7+K7+N7+Q7+T7+W7+Z7+AC7</f>
        <v>4412.8362999999999</v>
      </c>
      <c r="F7" s="51">
        <f t="shared" ref="F7:F35" si="12">IF(D7=0," ",IF(E7/D7*100&gt;200,"св.200",E7/D7))</f>
        <v>0.89912609484888084</v>
      </c>
      <c r="G7" s="70">
        <v>87.50869999999999</v>
      </c>
      <c r="H7" s="52">
        <v>99.582359999999994</v>
      </c>
      <c r="I7" s="51">
        <f t="shared" ref="I7:I35" si="13">IF(G7=0," ",IF(H7/G7*100&gt;200,"св.200",H7/G7))</f>
        <v>1.1379709674580929</v>
      </c>
      <c r="J7" s="70">
        <v>322.42072999999999</v>
      </c>
      <c r="K7" s="52">
        <v>287.63658000000004</v>
      </c>
      <c r="L7" s="51">
        <f t="shared" ref="L7:L35" si="14">IF(J7=0," ",IF(K7/J7*100&gt;200,"св.200",K7/J7))</f>
        <v>0.89211565273734117</v>
      </c>
      <c r="M7" s="70">
        <v>0</v>
      </c>
      <c r="N7" s="52"/>
      <c r="O7" s="51" t="str">
        <f t="shared" ref="O7:O35" si="15">IF(M7=0," ",IF(N7/M7*100&gt;200,"св.200",N7/M7))</f>
        <v xml:space="preserve"> </v>
      </c>
      <c r="P7" s="70">
        <v>79.828860000000006</v>
      </c>
      <c r="Q7" s="52">
        <v>63.579010000000004</v>
      </c>
      <c r="R7" s="51">
        <f>IF(Q7=0," ",IF(Q7/P7*100&gt;200,"св.200",Q7/P7))</f>
        <v>0.79644141229124399</v>
      </c>
      <c r="S7" s="70">
        <v>1843.80449</v>
      </c>
      <c r="T7" s="52">
        <v>1767.1836000000001</v>
      </c>
      <c r="U7" s="51">
        <f t="shared" ref="U7:U35" si="16">IF(S7=0," ",IF(T7/S7*100&gt;200,"св.200",T7/S7))</f>
        <v>0.95844413525644467</v>
      </c>
      <c r="V7" s="70">
        <v>2574.35428</v>
      </c>
      <c r="W7" s="52">
        <v>2194.85475</v>
      </c>
      <c r="X7" s="51">
        <f t="shared" ref="X7:X35" si="17">IF(V7=0," ",IF(W7/V7*100&gt;200,"св.200",W7/V7))</f>
        <v>0.85258457511139452</v>
      </c>
      <c r="Y7" s="70">
        <v>0</v>
      </c>
      <c r="Z7" s="52"/>
      <c r="AA7" s="51" t="str">
        <f t="shared" ref="AA7:AA35" si="18">IF(Y7=0," ",IF(Z7/Y7*100&gt;200,"св.200",Z7/Y7))</f>
        <v xml:space="preserve"> </v>
      </c>
      <c r="AB7" s="70">
        <v>0</v>
      </c>
      <c r="AC7" s="52"/>
      <c r="AD7" s="53" t="str">
        <f>IF(AC7=0," ",IF(AC7/AB7*100&gt;200,"св.200",AC7/AB7))</f>
        <v xml:space="preserve"> </v>
      </c>
      <c r="AE7" s="70">
        <v>0</v>
      </c>
      <c r="AF7" s="52"/>
      <c r="AG7" s="53" t="str">
        <f t="shared" si="7"/>
        <v xml:space="preserve"> </v>
      </c>
      <c r="AH7" s="70">
        <v>0</v>
      </c>
      <c r="AI7" s="52"/>
      <c r="AJ7" s="53" t="str">
        <f t="shared" ref="AJ7:AJ35" si="19">IF(AH7=0," ",IF(AI7/AH7*100&gt;200,"св.200",AI7/AH7))</f>
        <v xml:space="preserve"> </v>
      </c>
      <c r="AK7" s="70">
        <v>0</v>
      </c>
      <c r="AL7" s="52"/>
      <c r="AM7" s="53" t="str">
        <f>IF(AL7=0," ",IF(AL7/AK7*100&gt;200,"св.200",AL7/AK7))</f>
        <v xml:space="preserve"> </v>
      </c>
      <c r="AN7" s="70">
        <v>0</v>
      </c>
      <c r="AO7" s="52"/>
      <c r="AP7" s="53" t="str">
        <f>IF(AO7=0," ",IF(AO7/AN7*100&gt;200,"св.200",AO7/AN7))</f>
        <v xml:space="preserve"> </v>
      </c>
      <c r="AQ7" s="88">
        <f>AB7-AE7-AH7-AK7-AN7</f>
        <v>0</v>
      </c>
      <c r="AR7" s="101">
        <f>AC7-AF7-AI7-AL7-AO7</f>
        <v>0</v>
      </c>
      <c r="AS7" s="53" t="str">
        <f>IF(AQ7=0," ",IF(AR7/AQ7*100&gt;200,"св.200",AR7/AQ7))</f>
        <v xml:space="preserve"> </v>
      </c>
    </row>
    <row r="8" spans="1:46" s="17" customFormat="1" ht="15.6" x14ac:dyDescent="0.3">
      <c r="A8" s="68"/>
      <c r="B8" s="68">
        <v>2</v>
      </c>
      <c r="C8" s="69" t="s">
        <v>179</v>
      </c>
      <c r="D8" s="44">
        <f t="shared" si="11"/>
        <v>174785.49875</v>
      </c>
      <c r="E8" s="42">
        <f t="shared" si="11"/>
        <v>183274.11353000003</v>
      </c>
      <c r="F8" s="51">
        <f t="shared" si="12"/>
        <v>1.0485658984338369</v>
      </c>
      <c r="G8" s="70">
        <v>15410.87563</v>
      </c>
      <c r="H8" s="52">
        <v>14586.69159</v>
      </c>
      <c r="I8" s="51">
        <f t="shared" si="13"/>
        <v>0.94651932441816744</v>
      </c>
      <c r="J8" s="70">
        <v>14870.747230000001</v>
      </c>
      <c r="K8" s="52">
        <v>13201.7235</v>
      </c>
      <c r="L8" s="51">
        <f t="shared" si="14"/>
        <v>0.88776463588642407</v>
      </c>
      <c r="M8" s="70">
        <v>0.42</v>
      </c>
      <c r="N8" s="52">
        <v>0.72</v>
      </c>
      <c r="O8" s="51">
        <f t="shared" si="15"/>
        <v>1.7142857142857142</v>
      </c>
      <c r="P8" s="70">
        <v>4544.9859699999997</v>
      </c>
      <c r="Q8" s="52">
        <v>2634.0099700000001</v>
      </c>
      <c r="R8" s="51">
        <f>IF(P9=0," ",IF(Q8/P8*100&gt;200,"св.200",Q8/P8))</f>
        <v>0.57954193640778173</v>
      </c>
      <c r="S8" s="70">
        <v>53356.087879999999</v>
      </c>
      <c r="T8" s="52">
        <v>64706.181689999998</v>
      </c>
      <c r="U8" s="51">
        <f t="shared" si="16"/>
        <v>1.2127235009344541</v>
      </c>
      <c r="V8" s="70">
        <v>86413.442309999999</v>
      </c>
      <c r="W8" s="52">
        <v>88141.315400000007</v>
      </c>
      <c r="X8" s="51">
        <f t="shared" si="17"/>
        <v>1.0199954202009616</v>
      </c>
      <c r="Y8" s="70">
        <v>104.788</v>
      </c>
      <c r="Z8" s="52"/>
      <c r="AA8" s="51">
        <f t="shared" si="18"/>
        <v>0</v>
      </c>
      <c r="AB8" s="70">
        <v>84.151730000000001</v>
      </c>
      <c r="AC8" s="52">
        <v>3.4713799999999999</v>
      </c>
      <c r="AD8" s="53">
        <f>IF(AC8=0," ",IF(AC8/AB8*100&gt;200,"св.200",AC8/AB8))</f>
        <v>4.1251439512889392E-2</v>
      </c>
      <c r="AE8" s="70">
        <v>28.242529999999999</v>
      </c>
      <c r="AF8" s="52">
        <v>0.93259999999999998</v>
      </c>
      <c r="AG8" s="53">
        <f t="shared" si="7"/>
        <v>3.3021120983141382E-2</v>
      </c>
      <c r="AH8" s="70">
        <v>32.77178</v>
      </c>
      <c r="AI8" s="52">
        <v>4.7880000000000006E-2</v>
      </c>
      <c r="AJ8" s="53">
        <f t="shared" si="19"/>
        <v>1.4610131033468432E-3</v>
      </c>
      <c r="AK8" s="70">
        <v>5.5329600000000001</v>
      </c>
      <c r="AL8" s="52">
        <v>0.30449999999999999</v>
      </c>
      <c r="AM8" s="53">
        <f>IF(AL8=0," ",IF(AL8/AK8*100&gt;200,"св.200",AL8/AK8))</f>
        <v>5.5033833608050663E-2</v>
      </c>
      <c r="AN8" s="70">
        <v>10.699479999999999</v>
      </c>
      <c r="AO8" s="52">
        <v>1.79078</v>
      </c>
      <c r="AP8" s="53">
        <f>IF(AN8=0," ",IF(AO8/AN8*100&gt;200,"св.200",AO8/AN8))</f>
        <v>0.16737075072807278</v>
      </c>
      <c r="AQ8" s="88">
        <f t="shared" ref="AQ8:AR23" si="20">AB8-AE8-AH8-AK8-AN8</f>
        <v>6.9049800000000001</v>
      </c>
      <c r="AR8" s="101">
        <f t="shared" si="20"/>
        <v>0.39561999999999986</v>
      </c>
      <c r="AS8" s="53">
        <f t="shared" ref="AS8:AS34" si="21">IF(AQ8=0," ",IF(AR8/AQ8*100&gt;200,"св.200",AR8/AQ8))</f>
        <v>5.7294879927240895E-2</v>
      </c>
    </row>
    <row r="9" spans="1:46" s="17" customFormat="1" ht="15.6" x14ac:dyDescent="0.3">
      <c r="A9" s="68"/>
      <c r="B9" s="68">
        <v>3</v>
      </c>
      <c r="C9" s="69" t="s">
        <v>2</v>
      </c>
      <c r="D9" s="44">
        <f t="shared" si="11"/>
        <v>19574.37212</v>
      </c>
      <c r="E9" s="42">
        <f t="shared" si="11"/>
        <v>16110.319299999999</v>
      </c>
      <c r="F9" s="51">
        <f t="shared" si="12"/>
        <v>0.82303121659465006</v>
      </c>
      <c r="G9" s="70">
        <v>1023.73166</v>
      </c>
      <c r="H9" s="52">
        <v>524.36428000000001</v>
      </c>
      <c r="I9" s="51">
        <f t="shared" si="13"/>
        <v>0.51220871688192193</v>
      </c>
      <c r="J9" s="70">
        <v>2643.3051</v>
      </c>
      <c r="K9" s="52">
        <v>1925.8435099999999</v>
      </c>
      <c r="L9" s="51">
        <f t="shared" si="14"/>
        <v>0.72857405299146127</v>
      </c>
      <c r="M9" s="70">
        <v>0.29099999999999998</v>
      </c>
      <c r="N9" s="52">
        <v>0.31444</v>
      </c>
      <c r="O9" s="51">
        <f t="shared" si="15"/>
        <v>1.0805498281786943</v>
      </c>
      <c r="P9" s="70">
        <v>214.97322</v>
      </c>
      <c r="Q9" s="52">
        <v>142.77435</v>
      </c>
      <c r="R9" s="51">
        <f>IF(P10=0," ",IF(Q9/P9*100&gt;200,"св.200",Q9/P9))</f>
        <v>0.66414946940832909</v>
      </c>
      <c r="S9" s="70">
        <v>5918.0856900000008</v>
      </c>
      <c r="T9" s="52">
        <v>5581.9682899999998</v>
      </c>
      <c r="U9" s="51">
        <f t="shared" si="16"/>
        <v>0.94320504676572181</v>
      </c>
      <c r="V9" s="70">
        <v>9773.9854500000001</v>
      </c>
      <c r="W9" s="52">
        <v>7935.0544300000001</v>
      </c>
      <c r="X9" s="51">
        <f t="shared" si="17"/>
        <v>0.81185453677956931</v>
      </c>
      <c r="Y9" s="70">
        <v>0</v>
      </c>
      <c r="Z9" s="52"/>
      <c r="AA9" s="51" t="str">
        <f t="shared" si="18"/>
        <v xml:space="preserve"> </v>
      </c>
      <c r="AB9" s="70">
        <v>0</v>
      </c>
      <c r="AC9" s="52"/>
      <c r="AD9" s="53" t="str">
        <f t="shared" ref="AD9:AD35" si="22">IF(AB9=0," ",IF(AC9/AB9*100&gt;200,"св.200",AC9/AB9))</f>
        <v xml:space="preserve"> </v>
      </c>
      <c r="AE9" s="70">
        <v>0</v>
      </c>
      <c r="AF9" s="52"/>
      <c r="AG9" s="53" t="str">
        <f t="shared" si="7"/>
        <v xml:space="preserve"> </v>
      </c>
      <c r="AH9" s="70">
        <v>0</v>
      </c>
      <c r="AI9" s="52"/>
      <c r="AJ9" s="53" t="str">
        <f t="shared" si="19"/>
        <v xml:space="preserve"> </v>
      </c>
      <c r="AK9" s="70">
        <v>0</v>
      </c>
      <c r="AL9" s="52"/>
      <c r="AM9" s="53" t="str">
        <f t="shared" ref="AM9:AM35" si="23">IF(AK9=0," ",IF(AL9/AK9*100&gt;200,"св.200",AL9/AK9))</f>
        <v xml:space="preserve"> </v>
      </c>
      <c r="AN9" s="70">
        <v>0</v>
      </c>
      <c r="AO9" s="52"/>
      <c r="AP9" s="53" t="str">
        <f t="shared" ref="AP9:AP35" si="24">IF(AN9=0," ",IF(AO9/AN9*100&gt;200,"св.200",AO9/AN9))</f>
        <v xml:space="preserve"> </v>
      </c>
      <c r="AQ9" s="88">
        <f t="shared" si="20"/>
        <v>0</v>
      </c>
      <c r="AR9" s="101">
        <f t="shared" si="20"/>
        <v>0</v>
      </c>
      <c r="AS9" s="53" t="str">
        <f t="shared" si="21"/>
        <v xml:space="preserve"> </v>
      </c>
    </row>
    <row r="10" spans="1:46" s="17" customFormat="1" ht="15.6" x14ac:dyDescent="0.3">
      <c r="A10" s="68"/>
      <c r="B10" s="68">
        <v>4</v>
      </c>
      <c r="C10" s="69" t="s">
        <v>3</v>
      </c>
      <c r="D10" s="44">
        <f t="shared" ref="D10:E12" si="25">(G10+J10+M10+P10+S10+V10+Y10+AB10)</f>
        <v>6230.8423300000004</v>
      </c>
      <c r="E10" s="42">
        <f t="shared" si="25"/>
        <v>6378.665</v>
      </c>
      <c r="F10" s="51">
        <f t="shared" si="12"/>
        <v>1.023724347715921</v>
      </c>
      <c r="G10" s="70">
        <v>522.80244000000005</v>
      </c>
      <c r="H10" s="52">
        <v>350.51974999999999</v>
      </c>
      <c r="I10" s="51">
        <f t="shared" si="13"/>
        <v>0.67046311030989059</v>
      </c>
      <c r="J10" s="70">
        <v>527.46970999999996</v>
      </c>
      <c r="K10" s="52">
        <v>456.41741999999999</v>
      </c>
      <c r="L10" s="51">
        <f t="shared" si="14"/>
        <v>0.86529598069242697</v>
      </c>
      <c r="M10" s="70">
        <v>0</v>
      </c>
      <c r="N10" s="52"/>
      <c r="O10" s="51" t="str">
        <f t="shared" si="15"/>
        <v xml:space="preserve"> </v>
      </c>
      <c r="P10" s="70">
        <v>166.82934</v>
      </c>
      <c r="Q10" s="52">
        <v>141.38242000000002</v>
      </c>
      <c r="R10" s="51">
        <f>IF(P11=0," ",IF(Q10/P10*100&gt;200,"св.200",Q10/P10))</f>
        <v>0.84746735795993688</v>
      </c>
      <c r="S10" s="70">
        <v>2971.8334799999998</v>
      </c>
      <c r="T10" s="52">
        <v>3284.6371099999997</v>
      </c>
      <c r="U10" s="51">
        <f t="shared" si="16"/>
        <v>1.1052561094371949</v>
      </c>
      <c r="V10" s="70">
        <v>2039.18715</v>
      </c>
      <c r="W10" s="52">
        <v>2142.5210299999999</v>
      </c>
      <c r="X10" s="51">
        <f t="shared" si="17"/>
        <v>1.0506740541200448</v>
      </c>
      <c r="Y10" s="70">
        <v>0</v>
      </c>
      <c r="Z10" s="52"/>
      <c r="AA10" s="51" t="str">
        <f t="shared" si="18"/>
        <v xml:space="preserve"> </v>
      </c>
      <c r="AB10" s="70">
        <v>2.7202099999999998</v>
      </c>
      <c r="AC10" s="52">
        <v>3.1872699999999998</v>
      </c>
      <c r="AD10" s="53">
        <f t="shared" si="22"/>
        <v>1.1716999790457354</v>
      </c>
      <c r="AE10" s="70">
        <v>0.31557999999999997</v>
      </c>
      <c r="AF10" s="52"/>
      <c r="AG10" s="53">
        <f t="shared" si="7"/>
        <v>0</v>
      </c>
      <c r="AH10" s="70">
        <v>1.81535</v>
      </c>
      <c r="AI10" s="52">
        <v>2.7827299999999999</v>
      </c>
      <c r="AJ10" s="53">
        <f t="shared" si="19"/>
        <v>1.5328889745779051</v>
      </c>
      <c r="AK10" s="70">
        <v>0.25950000000000001</v>
      </c>
      <c r="AL10" s="52">
        <v>0.2555</v>
      </c>
      <c r="AM10" s="53">
        <f t="shared" si="23"/>
        <v>0.98458574181117531</v>
      </c>
      <c r="AN10" s="70">
        <v>6.7999999999999996E-3</v>
      </c>
      <c r="AO10" s="52">
        <v>6.8000000000000005E-4</v>
      </c>
      <c r="AP10" s="53">
        <f t="shared" si="24"/>
        <v>0.10000000000000002</v>
      </c>
      <c r="AQ10" s="88">
        <f t="shared" si="20"/>
        <v>0.32298000000000004</v>
      </c>
      <c r="AR10" s="101">
        <f t="shared" si="20"/>
        <v>0.14835999999999988</v>
      </c>
      <c r="AS10" s="53">
        <f t="shared" si="21"/>
        <v>0.45934732800792577</v>
      </c>
    </row>
    <row r="11" spans="1:46" s="17" customFormat="1" ht="15.6" x14ac:dyDescent="0.3">
      <c r="A11" s="68"/>
      <c r="B11" s="68">
        <v>5</v>
      </c>
      <c r="C11" s="69" t="s">
        <v>163</v>
      </c>
      <c r="D11" s="44">
        <f t="shared" si="25"/>
        <v>5066.2680799999998</v>
      </c>
      <c r="E11" s="42">
        <f t="shared" si="25"/>
        <v>3265.8700499999995</v>
      </c>
      <c r="F11" s="51">
        <f t="shared" si="12"/>
        <v>0.64463032718158086</v>
      </c>
      <c r="G11" s="70">
        <v>732.71003000000007</v>
      </c>
      <c r="H11" s="52">
        <v>237.93882000000002</v>
      </c>
      <c r="I11" s="51">
        <f t="shared" si="13"/>
        <v>0.32473804132311385</v>
      </c>
      <c r="J11" s="70">
        <v>663.76954000000001</v>
      </c>
      <c r="K11" s="52">
        <v>324.38153999999997</v>
      </c>
      <c r="L11" s="51">
        <f t="shared" si="14"/>
        <v>0.48869603145694207</v>
      </c>
      <c r="M11" s="70">
        <v>0</v>
      </c>
      <c r="N11" s="52"/>
      <c r="O11" s="51" t="str">
        <f t="shared" si="15"/>
        <v xml:space="preserve"> </v>
      </c>
      <c r="P11" s="70">
        <v>143.10926999999998</v>
      </c>
      <c r="Q11" s="52">
        <v>24.118470000000002</v>
      </c>
      <c r="R11" s="51">
        <f>IF(P12=0," ",IF(Q11/P11*100&gt;200,"св.200",Q11/P11))</f>
        <v>0.16853184982356492</v>
      </c>
      <c r="S11" s="70">
        <v>1274.60007</v>
      </c>
      <c r="T11" s="52">
        <v>1366.5646499999998</v>
      </c>
      <c r="U11" s="51">
        <f t="shared" si="16"/>
        <v>1.0721517142235837</v>
      </c>
      <c r="V11" s="70">
        <v>2251.0724700000001</v>
      </c>
      <c r="W11" s="52">
        <v>1312.6111299999998</v>
      </c>
      <c r="X11" s="51">
        <f t="shared" si="17"/>
        <v>0.58310478560470325</v>
      </c>
      <c r="Y11" s="70">
        <v>0</v>
      </c>
      <c r="Z11" s="52"/>
      <c r="AA11" s="51" t="str">
        <f t="shared" si="18"/>
        <v xml:space="preserve"> </v>
      </c>
      <c r="AB11" s="70">
        <v>1.0066999999999999</v>
      </c>
      <c r="AC11" s="52">
        <v>0.25544</v>
      </c>
      <c r="AD11" s="53">
        <f t="shared" si="22"/>
        <v>0.25373994238601372</v>
      </c>
      <c r="AE11" s="70">
        <v>0</v>
      </c>
      <c r="AF11" s="52"/>
      <c r="AG11" s="53" t="str">
        <f t="shared" si="7"/>
        <v xml:space="preserve"> </v>
      </c>
      <c r="AH11" s="70">
        <v>0</v>
      </c>
      <c r="AI11" s="52"/>
      <c r="AJ11" s="53" t="str">
        <f t="shared" si="19"/>
        <v xml:space="preserve"> </v>
      </c>
      <c r="AK11" s="70">
        <v>0.81125999999999998</v>
      </c>
      <c r="AL11" s="52">
        <v>0.06</v>
      </c>
      <c r="AM11" s="53">
        <f t="shared" si="23"/>
        <v>7.3959026699208633E-2</v>
      </c>
      <c r="AN11" s="70">
        <v>2.0000000000000002E-5</v>
      </c>
      <c r="AO11" s="52">
        <v>2.0000000000000002E-5</v>
      </c>
      <c r="AP11" s="53">
        <f t="shared" si="24"/>
        <v>1</v>
      </c>
      <c r="AQ11" s="88">
        <f t="shared" si="20"/>
        <v>0.19541999999999995</v>
      </c>
      <c r="AR11" s="101">
        <f t="shared" si="20"/>
        <v>0.19542000000000001</v>
      </c>
      <c r="AS11" s="53">
        <f t="shared" si="21"/>
        <v>1.0000000000000002</v>
      </c>
    </row>
    <row r="12" spans="1:46" s="17" customFormat="1" ht="15.6" x14ac:dyDescent="0.3">
      <c r="A12" s="68"/>
      <c r="B12" s="68">
        <v>6</v>
      </c>
      <c r="C12" s="69" t="s">
        <v>178</v>
      </c>
      <c r="D12" s="44">
        <f t="shared" si="25"/>
        <v>12687.058770000001</v>
      </c>
      <c r="E12" s="42">
        <f t="shared" si="25"/>
        <v>10728.85542</v>
      </c>
      <c r="F12" s="51">
        <f t="shared" si="12"/>
        <v>0.84565348159098963</v>
      </c>
      <c r="G12" s="70">
        <v>703.61767000000009</v>
      </c>
      <c r="H12" s="52">
        <v>653.56424000000004</v>
      </c>
      <c r="I12" s="51">
        <f t="shared" si="13"/>
        <v>0.92886274445040584</v>
      </c>
      <c r="J12" s="70">
        <v>1687.0928799999999</v>
      </c>
      <c r="K12" s="52">
        <v>1405.7257500000001</v>
      </c>
      <c r="L12" s="51">
        <f t="shared" si="14"/>
        <v>0.83322368712740946</v>
      </c>
      <c r="M12" s="70">
        <v>0</v>
      </c>
      <c r="N12" s="52"/>
      <c r="O12" s="51" t="str">
        <f t="shared" si="15"/>
        <v xml:space="preserve"> </v>
      </c>
      <c r="P12" s="70">
        <v>117.07277999999999</v>
      </c>
      <c r="Q12" s="52">
        <v>107.62478</v>
      </c>
      <c r="R12" s="51">
        <f>IF(P12=0," ",IF(Q12/P12*100&gt;200,"св.200",Q12/P12))</f>
        <v>0.91929806399062197</v>
      </c>
      <c r="S12" s="70">
        <v>4702.0150300000005</v>
      </c>
      <c r="T12" s="52">
        <v>4221.7279900000003</v>
      </c>
      <c r="U12" s="51">
        <f t="shared" si="16"/>
        <v>0.8978550606632153</v>
      </c>
      <c r="V12" s="70">
        <v>5389.6687000000002</v>
      </c>
      <c r="W12" s="52">
        <v>4282.6136699999997</v>
      </c>
      <c r="X12" s="51">
        <f t="shared" si="17"/>
        <v>0.79459683115587409</v>
      </c>
      <c r="Y12" s="70">
        <v>80.347999999999999</v>
      </c>
      <c r="Z12" s="52">
        <v>55.826000000000001</v>
      </c>
      <c r="AA12" s="51">
        <f t="shared" si="18"/>
        <v>0.69480260865236221</v>
      </c>
      <c r="AB12" s="70">
        <v>7.2437100000000001</v>
      </c>
      <c r="AC12" s="52">
        <v>1.7729900000000001</v>
      </c>
      <c r="AD12" s="53">
        <f t="shared" si="22"/>
        <v>0.24476269756795896</v>
      </c>
      <c r="AE12" s="70">
        <v>0.67362</v>
      </c>
      <c r="AF12" s="52">
        <v>0.32400000000000001</v>
      </c>
      <c r="AG12" s="53">
        <f t="shared" si="7"/>
        <v>0.48098334372494878</v>
      </c>
      <c r="AH12" s="70">
        <v>0</v>
      </c>
      <c r="AI12" s="52"/>
      <c r="AJ12" s="53" t="str">
        <f t="shared" si="19"/>
        <v xml:space="preserve"> </v>
      </c>
      <c r="AK12" s="70">
        <v>2.0000000000000001E-4</v>
      </c>
      <c r="AL12" s="52">
        <v>2.0000000000000002E-5</v>
      </c>
      <c r="AM12" s="53">
        <f t="shared" si="23"/>
        <v>0.1</v>
      </c>
      <c r="AN12" s="70">
        <v>9.1200000000000003E-2</v>
      </c>
      <c r="AO12" s="52">
        <v>9.1200000000000003E-2</v>
      </c>
      <c r="AP12" s="53">
        <f t="shared" si="24"/>
        <v>1</v>
      </c>
      <c r="AQ12" s="88">
        <f t="shared" si="20"/>
        <v>6.4786900000000003</v>
      </c>
      <c r="AR12" s="101">
        <f t="shared" si="20"/>
        <v>1.3577700000000001</v>
      </c>
      <c r="AS12" s="53">
        <f t="shared" si="21"/>
        <v>0.20957477514744494</v>
      </c>
    </row>
    <row r="13" spans="1:46" s="17" customFormat="1" ht="46.8" x14ac:dyDescent="0.3">
      <c r="A13" s="66">
        <v>2</v>
      </c>
      <c r="B13" s="66"/>
      <c r="C13" s="67" t="s">
        <v>4</v>
      </c>
      <c r="D13" s="81">
        <f>SUM(D14:D34)</f>
        <v>29666.365469999997</v>
      </c>
      <c r="E13" s="40">
        <f>SUM(E14:E34)</f>
        <v>23267.568039999995</v>
      </c>
      <c r="F13" s="49">
        <f t="shared" si="12"/>
        <v>0.78430800913341536</v>
      </c>
      <c r="G13" s="85">
        <f>SUM(G14:G34)</f>
        <v>20478.719349999999</v>
      </c>
      <c r="H13" s="62">
        <f>SUM(H14:H34)</f>
        <v>16655.125900000003</v>
      </c>
      <c r="I13" s="49">
        <f t="shared" si="13"/>
        <v>0.81328942573745477</v>
      </c>
      <c r="J13" s="85">
        <f>SUM(J14:J34)</f>
        <v>7037.3165599999993</v>
      </c>
      <c r="K13" s="62">
        <f>SUM(K14:K34)</f>
        <v>5429.7627899999998</v>
      </c>
      <c r="L13" s="49">
        <f t="shared" si="14"/>
        <v>0.77156722220834706</v>
      </c>
      <c r="M13" s="85">
        <f>SUM(M14:M34)</f>
        <v>196.26464999999996</v>
      </c>
      <c r="N13" s="62">
        <f>SUM(N14:N34)</f>
        <v>209.84333000000001</v>
      </c>
      <c r="O13" s="49">
        <f t="shared" si="15"/>
        <v>1.0691855614345225</v>
      </c>
      <c r="P13" s="85">
        <f>SUM(P14:P34)</f>
        <v>1294.2531599999998</v>
      </c>
      <c r="Q13" s="62">
        <f>SUM(Q14:Q34)</f>
        <v>753.75491</v>
      </c>
      <c r="R13" s="49">
        <f t="shared" ref="R13:R35" si="26">IF(P13=0," ",IF(Q13/P13*100&gt;200,"св.200",Q13/P13))</f>
        <v>0.58238599162469895</v>
      </c>
      <c r="S13" s="85">
        <f>SUM(S14:S34)</f>
        <v>0</v>
      </c>
      <c r="T13" s="62">
        <f>SUM(T14:T34)</f>
        <v>0</v>
      </c>
      <c r="U13" s="49" t="str">
        <f t="shared" si="16"/>
        <v xml:space="preserve"> </v>
      </c>
      <c r="V13" s="85">
        <v>0</v>
      </c>
      <c r="W13" s="62">
        <f>SUM(W14:W34)</f>
        <v>0</v>
      </c>
      <c r="X13" s="49" t="str">
        <f t="shared" si="17"/>
        <v xml:space="preserve"> </v>
      </c>
      <c r="Y13" s="87">
        <f t="shared" ref="Y13" si="27">SUM(Y14:Y34)</f>
        <v>286.99115999999998</v>
      </c>
      <c r="Z13" s="62">
        <f>SUM(Z14:Z34)</f>
        <v>187.66615999999999</v>
      </c>
      <c r="AA13" s="50">
        <f t="shared" si="18"/>
        <v>0.65390920054819812</v>
      </c>
      <c r="AB13" s="90">
        <f t="shared" ref="AB13" si="28">SUM(AB14:AB34)</f>
        <v>372.82059000000004</v>
      </c>
      <c r="AC13" s="62">
        <f>SUM(AC14:AC34)</f>
        <v>31.414950000000001</v>
      </c>
      <c r="AD13" s="50">
        <f t="shared" si="22"/>
        <v>8.4262915843784272E-2</v>
      </c>
      <c r="AE13" s="90">
        <f>SUM(AE14:AE34)</f>
        <v>223.01727299999999</v>
      </c>
      <c r="AF13" s="62">
        <f>SUM(AF14:AF34)</f>
        <v>7.3307200000000003</v>
      </c>
      <c r="AG13" s="50">
        <f t="shared" ref="AG13:AG35" si="29">IF(AE13=0," ",IF(AF13/AE13*100&gt;200,"св.200",AF13/AE13))</f>
        <v>3.2870637782392763E-2</v>
      </c>
      <c r="AH13" s="90">
        <f t="shared" ref="AH13" si="30">SUM(AH14:AH34)</f>
        <v>74.41588000000003</v>
      </c>
      <c r="AI13" s="62">
        <f>SUM(AI14:AI34)</f>
        <v>0</v>
      </c>
      <c r="AJ13" s="50">
        <f t="shared" si="19"/>
        <v>0</v>
      </c>
      <c r="AK13" s="90">
        <f t="shared" ref="AK13" si="31">SUM(AK14:AK34)</f>
        <v>43.524030000000003</v>
      </c>
      <c r="AL13" s="62">
        <f>SUM(AL14:AL34)</f>
        <v>9.0980000000000008</v>
      </c>
      <c r="AM13" s="50">
        <f t="shared" si="23"/>
        <v>0.20903395204901751</v>
      </c>
      <c r="AN13" s="90">
        <f t="shared" ref="AN13" si="32">SUM(AN14:AN34)</f>
        <v>4.3522899999999991</v>
      </c>
      <c r="AO13" s="62">
        <f>SUM(AO14:AO34)</f>
        <v>2.1406300000000003</v>
      </c>
      <c r="AP13" s="50">
        <f t="shared" si="24"/>
        <v>0.49183992794597803</v>
      </c>
      <c r="AQ13" s="89">
        <f t="shared" ref="AQ13:AR34" si="33">AB13-AE13-AH13-AK13-AN13</f>
        <v>27.511117000000016</v>
      </c>
      <c r="AR13" s="62">
        <f t="shared" si="20"/>
        <v>12.845600000000001</v>
      </c>
      <c r="AS13" s="50">
        <f t="shared" ref="AS13:AS35" si="34">IF(AQ13=0," ",IF(AR13/AQ13*100&gt;200,"св.200",AR13/AQ13))</f>
        <v>0.46692397113501399</v>
      </c>
    </row>
    <row r="14" spans="1:46" s="17" customFormat="1" ht="15.6" x14ac:dyDescent="0.3">
      <c r="A14" s="68"/>
      <c r="B14" s="68">
        <v>1</v>
      </c>
      <c r="C14" s="69" t="s">
        <v>5</v>
      </c>
      <c r="D14" s="44">
        <f t="shared" ref="D14:E34" si="35">(G14+J14+M14+P14+S14+V14+Y14+AB14)</f>
        <v>106.63113999999999</v>
      </c>
      <c r="E14" s="42">
        <f t="shared" si="35"/>
        <v>97.210409999999982</v>
      </c>
      <c r="F14" s="51">
        <f t="shared" si="12"/>
        <v>0.91165123058798769</v>
      </c>
      <c r="G14" s="70">
        <v>51.444809999999997</v>
      </c>
      <c r="H14" s="42">
        <v>40.526409999999998</v>
      </c>
      <c r="I14" s="51">
        <f t="shared" si="13"/>
        <v>0.7877647910450053</v>
      </c>
      <c r="J14" s="70">
        <v>28.777200000000001</v>
      </c>
      <c r="K14" s="42">
        <v>27.189</v>
      </c>
      <c r="L14" s="51">
        <f t="shared" si="14"/>
        <v>0.94481047495934278</v>
      </c>
      <c r="M14" s="70">
        <v>19.006</v>
      </c>
      <c r="N14" s="42">
        <v>18.600000000000001</v>
      </c>
      <c r="O14" s="51">
        <f t="shared" si="15"/>
        <v>0.97863832473955603</v>
      </c>
      <c r="P14" s="70">
        <v>7.133</v>
      </c>
      <c r="Q14" s="42">
        <v>10.895</v>
      </c>
      <c r="R14" s="51">
        <f t="shared" si="26"/>
        <v>1.5274078227954577</v>
      </c>
      <c r="S14" s="70"/>
      <c r="T14" s="42"/>
      <c r="U14" s="51" t="str">
        <f t="shared" si="16"/>
        <v xml:space="preserve"> </v>
      </c>
      <c r="V14" s="41"/>
      <c r="W14" s="42"/>
      <c r="X14" s="51" t="str">
        <f t="shared" si="17"/>
        <v xml:space="preserve"> </v>
      </c>
      <c r="Y14" s="70">
        <v>0</v>
      </c>
      <c r="Z14" s="42"/>
      <c r="AA14" s="51" t="str">
        <f t="shared" si="18"/>
        <v xml:space="preserve"> </v>
      </c>
      <c r="AB14" s="70">
        <v>0.27012999999999998</v>
      </c>
      <c r="AC14" s="42"/>
      <c r="AD14" s="53">
        <f t="shared" si="22"/>
        <v>0</v>
      </c>
      <c r="AE14" s="70">
        <v>0</v>
      </c>
      <c r="AF14" s="42"/>
      <c r="AG14" s="53" t="str">
        <f t="shared" si="29"/>
        <v xml:space="preserve"> </v>
      </c>
      <c r="AH14" s="70">
        <v>0</v>
      </c>
      <c r="AI14" s="42"/>
      <c r="AJ14" s="53" t="str">
        <f t="shared" si="19"/>
        <v xml:space="preserve"> </v>
      </c>
      <c r="AK14" s="70">
        <v>0.23322999999999999</v>
      </c>
      <c r="AL14" s="42"/>
      <c r="AM14" s="53">
        <f t="shared" si="23"/>
        <v>0</v>
      </c>
      <c r="AN14" s="70">
        <v>3.6899999999999995E-2</v>
      </c>
      <c r="AO14" s="42"/>
      <c r="AP14" s="53">
        <f t="shared" si="24"/>
        <v>0</v>
      </c>
      <c r="AQ14" s="88">
        <f t="shared" si="33"/>
        <v>0</v>
      </c>
      <c r="AR14" s="101">
        <f t="shared" si="20"/>
        <v>0</v>
      </c>
      <c r="AS14" s="53" t="str">
        <f t="shared" si="21"/>
        <v xml:space="preserve"> </v>
      </c>
    </row>
    <row r="15" spans="1:46" s="17" customFormat="1" ht="15.6" x14ac:dyDescent="0.3">
      <c r="A15" s="68"/>
      <c r="B15" s="68">
        <v>2</v>
      </c>
      <c r="C15" s="69" t="s">
        <v>6</v>
      </c>
      <c r="D15" s="44">
        <f t="shared" si="35"/>
        <v>773.23075000000006</v>
      </c>
      <c r="E15" s="42">
        <f t="shared" si="35"/>
        <v>771.58930999999995</v>
      </c>
      <c r="F15" s="51">
        <f t="shared" si="12"/>
        <v>0.997877166680192</v>
      </c>
      <c r="G15" s="70">
        <v>727.15895999999998</v>
      </c>
      <c r="H15" s="42">
        <v>725.01805000000002</v>
      </c>
      <c r="I15" s="51">
        <f t="shared" si="13"/>
        <v>0.99705578818694618</v>
      </c>
      <c r="J15" s="70">
        <v>26.890840000000001</v>
      </c>
      <c r="K15" s="42">
        <v>26.112259999999999</v>
      </c>
      <c r="L15" s="51">
        <f t="shared" si="14"/>
        <v>0.97104664636731308</v>
      </c>
      <c r="M15" s="70">
        <v>0</v>
      </c>
      <c r="N15" s="42"/>
      <c r="O15" s="51" t="str">
        <f>IF(M15=0," ",IF(N15/M15*100&gt;200,"св.200",N15/M15))</f>
        <v xml:space="preserve"> </v>
      </c>
      <c r="P15" s="70">
        <v>19.180949999999999</v>
      </c>
      <c r="Q15" s="42">
        <v>20.459</v>
      </c>
      <c r="R15" s="51">
        <f t="shared" si="26"/>
        <v>1.066631214825126</v>
      </c>
      <c r="S15" s="70"/>
      <c r="T15" s="42"/>
      <c r="U15" s="51" t="str">
        <f t="shared" si="16"/>
        <v xml:space="preserve"> </v>
      </c>
      <c r="V15" s="41"/>
      <c r="W15" s="42"/>
      <c r="X15" s="51" t="str">
        <f t="shared" si="17"/>
        <v xml:space="preserve"> </v>
      </c>
      <c r="Y15" s="70">
        <v>0</v>
      </c>
      <c r="Z15" s="42"/>
      <c r="AA15" s="51" t="str">
        <f t="shared" si="18"/>
        <v xml:space="preserve"> </v>
      </c>
      <c r="AB15" s="70">
        <v>0</v>
      </c>
      <c r="AC15" s="42"/>
      <c r="AD15" s="53" t="str">
        <f t="shared" si="22"/>
        <v xml:space="preserve"> </v>
      </c>
      <c r="AE15" s="70">
        <v>0</v>
      </c>
      <c r="AF15" s="42"/>
      <c r="AG15" s="53" t="str">
        <f t="shared" si="29"/>
        <v xml:space="preserve"> </v>
      </c>
      <c r="AH15" s="70">
        <v>0</v>
      </c>
      <c r="AI15" s="42"/>
      <c r="AJ15" s="53" t="str">
        <f t="shared" si="19"/>
        <v xml:space="preserve"> </v>
      </c>
      <c r="AK15" s="70">
        <v>0</v>
      </c>
      <c r="AL15" s="42"/>
      <c r="AM15" s="53" t="str">
        <f t="shared" si="23"/>
        <v xml:space="preserve"> </v>
      </c>
      <c r="AN15" s="70">
        <v>0</v>
      </c>
      <c r="AO15" s="42"/>
      <c r="AP15" s="53" t="str">
        <f t="shared" si="24"/>
        <v xml:space="preserve"> </v>
      </c>
      <c r="AQ15" s="88">
        <f t="shared" si="33"/>
        <v>0</v>
      </c>
      <c r="AR15" s="101">
        <f t="shared" si="20"/>
        <v>0</v>
      </c>
      <c r="AS15" s="53" t="str">
        <f t="shared" si="21"/>
        <v xml:space="preserve"> </v>
      </c>
    </row>
    <row r="16" spans="1:46" s="17" customFormat="1" ht="15.6" x14ac:dyDescent="0.3">
      <c r="A16" s="68"/>
      <c r="B16" s="68">
        <v>3</v>
      </c>
      <c r="C16" s="69" t="s">
        <v>165</v>
      </c>
      <c r="D16" s="44">
        <f>(G16+J16+M16+P16+S16+V16+Y16+AB16)</f>
        <v>957.40296999999998</v>
      </c>
      <c r="E16" s="42">
        <f>(H16+K16+N16+Q16+T16+W16+Z16+AC16)</f>
        <v>368.65347000000003</v>
      </c>
      <c r="F16" s="51">
        <f t="shared" si="12"/>
        <v>0.38505569916918059</v>
      </c>
      <c r="G16" s="70">
        <v>607.68673999999999</v>
      </c>
      <c r="H16" s="42">
        <v>143.10871</v>
      </c>
      <c r="I16" s="51">
        <f t="shared" si="13"/>
        <v>0.23549750320370658</v>
      </c>
      <c r="J16" s="70">
        <v>169.02956</v>
      </c>
      <c r="K16" s="42">
        <v>120.06996000000001</v>
      </c>
      <c r="L16" s="51">
        <f t="shared" si="14"/>
        <v>0.71034888808797703</v>
      </c>
      <c r="M16" s="70">
        <v>103.5038</v>
      </c>
      <c r="N16" s="42">
        <v>88.356899999999996</v>
      </c>
      <c r="O16" s="51">
        <f t="shared" si="15"/>
        <v>0.853658513020778</v>
      </c>
      <c r="P16" s="70">
        <v>15.91732</v>
      </c>
      <c r="Q16" s="42">
        <v>16.925000000000001</v>
      </c>
      <c r="R16" s="51">
        <f>IF(Q16=0," ",IF(Q16/P16*100&gt;200,"св.200",Q16/P16))</f>
        <v>1.0633071396441109</v>
      </c>
      <c r="S16" s="70"/>
      <c r="T16" s="42"/>
      <c r="U16" s="51" t="str">
        <f t="shared" si="16"/>
        <v xml:space="preserve"> </v>
      </c>
      <c r="V16" s="41"/>
      <c r="W16" s="42"/>
      <c r="X16" s="51" t="str">
        <f t="shared" si="17"/>
        <v xml:space="preserve"> </v>
      </c>
      <c r="Y16" s="70">
        <v>0</v>
      </c>
      <c r="Z16" s="42">
        <v>7.6999999999999999E-2</v>
      </c>
      <c r="AA16" s="51" t="str">
        <f t="shared" si="18"/>
        <v xml:space="preserve"> </v>
      </c>
      <c r="AB16" s="70">
        <v>61.265549999999998</v>
      </c>
      <c r="AC16" s="42">
        <v>0.1159</v>
      </c>
      <c r="AD16" s="53">
        <f t="shared" si="22"/>
        <v>1.8917646213899983E-3</v>
      </c>
      <c r="AE16" s="70">
        <v>34.844000000000001</v>
      </c>
      <c r="AF16" s="42"/>
      <c r="AG16" s="53">
        <f t="shared" si="29"/>
        <v>0</v>
      </c>
      <c r="AH16" s="70">
        <v>26.06138</v>
      </c>
      <c r="AI16" s="42"/>
      <c r="AJ16" s="53">
        <f t="shared" si="19"/>
        <v>0</v>
      </c>
      <c r="AK16" s="70">
        <v>0</v>
      </c>
      <c r="AL16" s="42"/>
      <c r="AM16" s="53" t="str">
        <f>IF(AL16=0," ",IF(AL16/AK16*100&gt;200,"св.200",AL16/AK16))</f>
        <v xml:space="preserve"> </v>
      </c>
      <c r="AN16" s="70">
        <v>0</v>
      </c>
      <c r="AO16" s="42"/>
      <c r="AP16" s="53" t="str">
        <f t="shared" si="24"/>
        <v xml:space="preserve"> </v>
      </c>
      <c r="AQ16" s="88">
        <f t="shared" si="33"/>
        <v>0.36016999999999655</v>
      </c>
      <c r="AR16" s="101">
        <f t="shared" si="20"/>
        <v>0.1159</v>
      </c>
      <c r="AS16" s="53">
        <f t="shared" si="21"/>
        <v>0.3217924868811981</v>
      </c>
    </row>
    <row r="17" spans="1:46" s="17" customFormat="1" ht="15.6" x14ac:dyDescent="0.3">
      <c r="A17" s="68"/>
      <c r="B17" s="68">
        <v>4</v>
      </c>
      <c r="C17" s="69" t="s">
        <v>7</v>
      </c>
      <c r="D17" s="44">
        <f t="shared" ref="D17:E17" si="36">(G17+J17+M17+P17+S17+V17+Y17+AB17)</f>
        <v>748.33776999999998</v>
      </c>
      <c r="E17" s="42">
        <f t="shared" si="36"/>
        <v>628.22337999999991</v>
      </c>
      <c r="F17" s="51">
        <f t="shared" si="12"/>
        <v>0.83949174448324304</v>
      </c>
      <c r="G17" s="70">
        <v>357.21460999999999</v>
      </c>
      <c r="H17" s="42">
        <v>151.40807000000001</v>
      </c>
      <c r="I17" s="51">
        <f t="shared" si="13"/>
        <v>0.42385743964951494</v>
      </c>
      <c r="J17" s="70">
        <v>361.52315999999996</v>
      </c>
      <c r="K17" s="42">
        <v>356.71530999999999</v>
      </c>
      <c r="L17" s="51">
        <f t="shared" si="14"/>
        <v>0.98670112863585291</v>
      </c>
      <c r="M17" s="70">
        <v>0</v>
      </c>
      <c r="N17" s="42"/>
      <c r="O17" s="51" t="str">
        <f>IF(N17=0," ",IF(N17/M17*100&gt;200,"св.200",N17/M17))</f>
        <v xml:space="preserve"> </v>
      </c>
      <c r="P17" s="70">
        <v>29.6</v>
      </c>
      <c r="Q17" s="42">
        <v>4.8</v>
      </c>
      <c r="R17" s="51">
        <f t="shared" si="26"/>
        <v>0.16216216216216214</v>
      </c>
      <c r="S17" s="70"/>
      <c r="T17" s="42"/>
      <c r="U17" s="51" t="str">
        <f t="shared" si="16"/>
        <v xml:space="preserve"> </v>
      </c>
      <c r="V17" s="41"/>
      <c r="W17" s="42"/>
      <c r="X17" s="51" t="str">
        <f t="shared" si="17"/>
        <v xml:space="preserve"> </v>
      </c>
      <c r="Y17" s="70">
        <v>0</v>
      </c>
      <c r="Z17" s="42">
        <v>115.3</v>
      </c>
      <c r="AA17" s="51" t="str">
        <f t="shared" si="18"/>
        <v xml:space="preserve"> </v>
      </c>
      <c r="AB17" s="70">
        <v>0</v>
      </c>
      <c r="AC17" s="42"/>
      <c r="AD17" s="53" t="str">
        <f t="shared" si="22"/>
        <v xml:space="preserve"> </v>
      </c>
      <c r="AE17" s="70">
        <v>0</v>
      </c>
      <c r="AF17" s="42"/>
      <c r="AG17" s="53" t="str">
        <f t="shared" si="29"/>
        <v xml:space="preserve"> </v>
      </c>
      <c r="AH17" s="70">
        <v>0</v>
      </c>
      <c r="AI17" s="42"/>
      <c r="AJ17" s="53" t="str">
        <f t="shared" si="19"/>
        <v xml:space="preserve"> </v>
      </c>
      <c r="AK17" s="70">
        <v>0</v>
      </c>
      <c r="AL17" s="42"/>
      <c r="AM17" s="53" t="str">
        <f t="shared" si="23"/>
        <v xml:space="preserve"> </v>
      </c>
      <c r="AN17" s="70">
        <v>0</v>
      </c>
      <c r="AO17" s="42"/>
      <c r="AP17" s="53" t="str">
        <f t="shared" si="24"/>
        <v xml:space="preserve"> </v>
      </c>
      <c r="AQ17" s="88">
        <f t="shared" si="33"/>
        <v>0</v>
      </c>
      <c r="AR17" s="101">
        <f t="shared" si="20"/>
        <v>0</v>
      </c>
      <c r="AS17" s="53" t="str">
        <f t="shared" si="21"/>
        <v xml:space="preserve"> </v>
      </c>
    </row>
    <row r="18" spans="1:46" s="17" customFormat="1" ht="15.6" x14ac:dyDescent="0.3">
      <c r="A18" s="68"/>
      <c r="B18" s="68">
        <v>5</v>
      </c>
      <c r="C18" s="69" t="s">
        <v>177</v>
      </c>
      <c r="D18" s="44">
        <f>(G18+J18+M18+P18+S18+V18+Y18+AB18)</f>
        <v>4633.1526999999996</v>
      </c>
      <c r="E18" s="42">
        <f>(H18+K18+N18+Q18+T18+W18+Z18+AC18)</f>
        <v>3665.9147199999998</v>
      </c>
      <c r="F18" s="51">
        <f t="shared" si="12"/>
        <v>0.79123546262569766</v>
      </c>
      <c r="G18" s="70">
        <v>2604.5083500000001</v>
      </c>
      <c r="H18" s="42">
        <v>2070.4210699999999</v>
      </c>
      <c r="I18" s="51">
        <f t="shared" si="13"/>
        <v>0.79493739000683172</v>
      </c>
      <c r="J18" s="70">
        <v>1596.8554999999999</v>
      </c>
      <c r="K18" s="42">
        <v>1312.7858200000001</v>
      </c>
      <c r="L18" s="51">
        <f t="shared" si="14"/>
        <v>0.82210683433785969</v>
      </c>
      <c r="M18" s="70">
        <v>19.128889999999998</v>
      </c>
      <c r="N18" s="42">
        <v>19.667189999999998</v>
      </c>
      <c r="O18" s="51">
        <f t="shared" si="15"/>
        <v>1.0281406814509362</v>
      </c>
      <c r="P18" s="70">
        <v>308.84787</v>
      </c>
      <c r="Q18" s="42">
        <v>234.24276999999998</v>
      </c>
      <c r="R18" s="51">
        <f t="shared" si="26"/>
        <v>0.75844061997254497</v>
      </c>
      <c r="S18" s="70"/>
      <c r="T18" s="42"/>
      <c r="U18" s="51" t="str">
        <f t="shared" si="16"/>
        <v xml:space="preserve"> </v>
      </c>
      <c r="V18" s="41"/>
      <c r="W18" s="42"/>
      <c r="X18" s="51" t="str">
        <f t="shared" si="17"/>
        <v xml:space="preserve"> </v>
      </c>
      <c r="Y18" s="70">
        <v>78.241</v>
      </c>
      <c r="Z18" s="42">
        <v>28.027999999999999</v>
      </c>
      <c r="AA18" s="51">
        <f t="shared" si="18"/>
        <v>0.35822650528495287</v>
      </c>
      <c r="AB18" s="70">
        <v>25.571090000000002</v>
      </c>
      <c r="AC18" s="42">
        <v>0.76987000000000005</v>
      </c>
      <c r="AD18" s="53">
        <f t="shared" si="22"/>
        <v>3.0107046668718464E-2</v>
      </c>
      <c r="AE18" s="70">
        <v>0.63609000000000004</v>
      </c>
      <c r="AF18" s="42">
        <v>0.59872000000000003</v>
      </c>
      <c r="AG18" s="53">
        <f t="shared" si="29"/>
        <v>0.94125045198006574</v>
      </c>
      <c r="AH18" s="70">
        <v>17.514030000000002</v>
      </c>
      <c r="AI18" s="42"/>
      <c r="AJ18" s="53">
        <f t="shared" si="19"/>
        <v>0</v>
      </c>
      <c r="AK18" s="70">
        <v>6.4552500000000004</v>
      </c>
      <c r="AL18" s="42"/>
      <c r="AM18" s="53">
        <f t="shared" si="23"/>
        <v>0</v>
      </c>
      <c r="AN18" s="70">
        <v>7.92E-3</v>
      </c>
      <c r="AO18" s="42"/>
      <c r="AP18" s="53">
        <f t="shared" si="24"/>
        <v>0</v>
      </c>
      <c r="AQ18" s="88">
        <f t="shared" si="33"/>
        <v>0.9578000000000001</v>
      </c>
      <c r="AR18" s="101">
        <f t="shared" si="20"/>
        <v>0.17115000000000002</v>
      </c>
      <c r="AS18" s="53">
        <f t="shared" si="21"/>
        <v>0.17869074963457926</v>
      </c>
    </row>
    <row r="19" spans="1:46" s="17" customFormat="1" ht="15.6" x14ac:dyDescent="0.3">
      <c r="A19" s="68"/>
      <c r="B19" s="68">
        <v>6</v>
      </c>
      <c r="C19" s="69" t="s">
        <v>8</v>
      </c>
      <c r="D19" s="44">
        <f t="shared" si="35"/>
        <v>817.77302999999995</v>
      </c>
      <c r="E19" s="42">
        <f t="shared" si="35"/>
        <v>524.63565999999992</v>
      </c>
      <c r="F19" s="51">
        <f t="shared" si="12"/>
        <v>0.64154189579962051</v>
      </c>
      <c r="G19" s="70">
        <v>611.77148999999997</v>
      </c>
      <c r="H19" s="42">
        <v>355.86865999999998</v>
      </c>
      <c r="I19" s="51">
        <f t="shared" si="13"/>
        <v>0.58170193579959073</v>
      </c>
      <c r="J19" s="70">
        <v>114.56994</v>
      </c>
      <c r="K19" s="42">
        <v>116.4821</v>
      </c>
      <c r="L19" s="51">
        <f t="shared" si="14"/>
        <v>1.0166898926542163</v>
      </c>
      <c r="M19" s="70">
        <v>1.6119000000000001</v>
      </c>
      <c r="N19" s="42">
        <v>0.06</v>
      </c>
      <c r="O19" s="51">
        <f t="shared" si="15"/>
        <v>3.7223152801042242E-2</v>
      </c>
      <c r="P19" s="70">
        <v>15.1</v>
      </c>
      <c r="Q19" s="42">
        <v>7.9443199999999994</v>
      </c>
      <c r="R19" s="51">
        <f t="shared" si="26"/>
        <v>0.52611390728476815</v>
      </c>
      <c r="S19" s="70"/>
      <c r="T19" s="42"/>
      <c r="U19" s="51" t="str">
        <f t="shared" si="16"/>
        <v xml:space="preserve"> </v>
      </c>
      <c r="V19" s="41"/>
      <c r="W19" s="42"/>
      <c r="X19" s="51" t="str">
        <f t="shared" si="17"/>
        <v xml:space="preserve"> </v>
      </c>
      <c r="Y19" s="70">
        <v>44.261160000000004</v>
      </c>
      <c r="Z19" s="42">
        <v>44.261160000000004</v>
      </c>
      <c r="AA19" s="51">
        <f t="shared" si="18"/>
        <v>1</v>
      </c>
      <c r="AB19" s="70">
        <v>30.458539999999999</v>
      </c>
      <c r="AC19" s="42">
        <v>1.9420000000000003E-2</v>
      </c>
      <c r="AD19" s="53">
        <f t="shared" si="22"/>
        <v>6.3758801308270204E-4</v>
      </c>
      <c r="AE19" s="70">
        <v>27.339839999999999</v>
      </c>
      <c r="AF19" s="42"/>
      <c r="AG19" s="53">
        <f t="shared" si="29"/>
        <v>0</v>
      </c>
      <c r="AH19" s="70">
        <v>2.9757799999999999</v>
      </c>
      <c r="AI19" s="42"/>
      <c r="AJ19" s="53">
        <f t="shared" si="19"/>
        <v>0</v>
      </c>
      <c r="AK19" s="70">
        <v>0</v>
      </c>
      <c r="AL19" s="42"/>
      <c r="AM19" s="53" t="str">
        <f t="shared" si="23"/>
        <v xml:space="preserve"> </v>
      </c>
      <c r="AN19" s="70">
        <v>0</v>
      </c>
      <c r="AO19" s="42"/>
      <c r="AP19" s="53" t="str">
        <f t="shared" si="24"/>
        <v xml:space="preserve"> </v>
      </c>
      <c r="AQ19" s="88">
        <f t="shared" si="33"/>
        <v>0.1429200000000006</v>
      </c>
      <c r="AR19" s="101">
        <f t="shared" si="20"/>
        <v>1.9420000000000003E-2</v>
      </c>
      <c r="AS19" s="53">
        <f t="shared" si="21"/>
        <v>0.13588021270640863</v>
      </c>
    </row>
    <row r="20" spans="1:46" s="17" customFormat="1" ht="15.6" x14ac:dyDescent="0.3">
      <c r="A20" s="68"/>
      <c r="B20" s="68">
        <v>7</v>
      </c>
      <c r="C20" s="69" t="s">
        <v>9</v>
      </c>
      <c r="D20" s="44">
        <f t="shared" si="35"/>
        <v>1062.37537</v>
      </c>
      <c r="E20" s="42">
        <f t="shared" si="35"/>
        <v>801.13493000000005</v>
      </c>
      <c r="F20" s="51">
        <f t="shared" si="12"/>
        <v>0.75409780066719734</v>
      </c>
      <c r="G20" s="70">
        <v>404.56867</v>
      </c>
      <c r="H20" s="42">
        <v>419.24905999999999</v>
      </c>
      <c r="I20" s="51">
        <f t="shared" si="13"/>
        <v>1.0362865221372677</v>
      </c>
      <c r="J20" s="70">
        <v>612.56385999999998</v>
      </c>
      <c r="K20" s="42">
        <v>357.81628000000001</v>
      </c>
      <c r="L20" s="51">
        <f t="shared" si="14"/>
        <v>0.58412894289911266</v>
      </c>
      <c r="M20" s="70">
        <v>4.4093</v>
      </c>
      <c r="N20" s="42">
        <v>4.55375</v>
      </c>
      <c r="O20" s="51">
        <f t="shared" si="15"/>
        <v>1.032760302088767</v>
      </c>
      <c r="P20" s="70">
        <v>40.833539999999999</v>
      </c>
      <c r="Q20" s="42">
        <v>19.515840000000001</v>
      </c>
      <c r="R20" s="51">
        <f>IF(Q20=0," ",IF(Q20/P20*100&gt;200,"св.200",Q20/P20))</f>
        <v>0.47793651983149149</v>
      </c>
      <c r="S20" s="70"/>
      <c r="T20" s="42"/>
      <c r="U20" s="51" t="str">
        <f t="shared" si="16"/>
        <v xml:space="preserve"> </v>
      </c>
      <c r="V20" s="41"/>
      <c r="W20" s="42"/>
      <c r="X20" s="51" t="str">
        <f t="shared" si="17"/>
        <v xml:space="preserve"> </v>
      </c>
      <c r="Y20" s="91">
        <v>0</v>
      </c>
      <c r="Z20" s="42"/>
      <c r="AA20" s="51" t="str">
        <f t="shared" si="18"/>
        <v xml:space="preserve"> </v>
      </c>
      <c r="AB20" s="70">
        <v>0</v>
      </c>
      <c r="AC20" s="42"/>
      <c r="AD20" s="53" t="str">
        <f t="shared" si="22"/>
        <v xml:space="preserve"> </v>
      </c>
      <c r="AE20" s="70">
        <v>0</v>
      </c>
      <c r="AF20" s="42"/>
      <c r="AG20" s="53" t="str">
        <f t="shared" si="29"/>
        <v xml:space="preserve"> </v>
      </c>
      <c r="AH20" s="70">
        <v>0</v>
      </c>
      <c r="AI20" s="42"/>
      <c r="AJ20" s="53" t="str">
        <f t="shared" si="19"/>
        <v xml:space="preserve"> </v>
      </c>
      <c r="AK20" s="70">
        <v>0</v>
      </c>
      <c r="AL20" s="42"/>
      <c r="AM20" s="53" t="str">
        <f>IF(AL20=0," ",IF(AL20/AK20*100&gt;200,"св.200",AL20/AK20))</f>
        <v xml:space="preserve"> </v>
      </c>
      <c r="AN20" s="70">
        <v>0</v>
      </c>
      <c r="AO20" s="42"/>
      <c r="AP20" s="53" t="str">
        <f t="shared" si="24"/>
        <v xml:space="preserve"> </v>
      </c>
      <c r="AQ20" s="88">
        <f t="shared" si="33"/>
        <v>0</v>
      </c>
      <c r="AR20" s="101">
        <f t="shared" si="20"/>
        <v>0</v>
      </c>
      <c r="AS20" s="53" t="str">
        <f t="shared" si="21"/>
        <v xml:space="preserve"> </v>
      </c>
    </row>
    <row r="21" spans="1:46" s="17" customFormat="1" ht="15.6" x14ac:dyDescent="0.3">
      <c r="A21" s="68"/>
      <c r="B21" s="68">
        <v>8</v>
      </c>
      <c r="C21" s="69" t="s">
        <v>166</v>
      </c>
      <c r="D21" s="44">
        <f>(G21+J21+M21+P21+S21+V21+Y21+AB21)</f>
        <v>1464.74559</v>
      </c>
      <c r="E21" s="42">
        <f>(H21+K21+N21+Q21+T21+W21+Z21+AC21)</f>
        <v>1137.1158499999999</v>
      </c>
      <c r="F21" s="51">
        <f t="shared" si="12"/>
        <v>0.77632310877959354</v>
      </c>
      <c r="G21" s="70">
        <v>976.5151800000001</v>
      </c>
      <c r="H21" s="42">
        <v>963.94826</v>
      </c>
      <c r="I21" s="51">
        <f t="shared" si="13"/>
        <v>0.98713085033660197</v>
      </c>
      <c r="J21" s="70">
        <v>263.79793000000001</v>
      </c>
      <c r="K21" s="42">
        <v>131.86702</v>
      </c>
      <c r="L21" s="51">
        <f t="shared" si="14"/>
        <v>0.4998789035228593</v>
      </c>
      <c r="M21" s="70">
        <v>0</v>
      </c>
      <c r="N21" s="42"/>
      <c r="O21" s="51" t="str">
        <f t="shared" si="15"/>
        <v xml:space="preserve"> </v>
      </c>
      <c r="P21" s="70">
        <v>40</v>
      </c>
      <c r="Q21" s="42">
        <v>32.664090000000002</v>
      </c>
      <c r="R21" s="51">
        <f t="shared" si="26"/>
        <v>0.81660225000000008</v>
      </c>
      <c r="S21" s="70"/>
      <c r="T21" s="42"/>
      <c r="U21" s="51" t="str">
        <f t="shared" si="16"/>
        <v xml:space="preserve"> </v>
      </c>
      <c r="V21" s="41"/>
      <c r="W21" s="42"/>
      <c r="X21" s="51" t="str">
        <f t="shared" si="17"/>
        <v xml:space="preserve"> </v>
      </c>
      <c r="Y21" s="70">
        <v>159.428</v>
      </c>
      <c r="Z21" s="42"/>
      <c r="AA21" s="51">
        <f t="shared" si="18"/>
        <v>0</v>
      </c>
      <c r="AB21" s="70">
        <v>25.004480000000001</v>
      </c>
      <c r="AC21" s="42">
        <v>8.6364799999999988</v>
      </c>
      <c r="AD21" s="53">
        <f t="shared" si="22"/>
        <v>0.34539730480297925</v>
      </c>
      <c r="AE21" s="70">
        <v>9.5459999999999994</v>
      </c>
      <c r="AF21" s="42">
        <v>6.7320000000000002</v>
      </c>
      <c r="AG21" s="53">
        <f t="shared" si="29"/>
        <v>0.70521684475172852</v>
      </c>
      <c r="AH21" s="70">
        <v>11.79917</v>
      </c>
      <c r="AI21" s="42"/>
      <c r="AJ21" s="53">
        <f t="shared" si="19"/>
        <v>0</v>
      </c>
      <c r="AK21" s="70">
        <v>0.95757000000000003</v>
      </c>
      <c r="AL21" s="42">
        <v>0.93788000000000005</v>
      </c>
      <c r="AM21" s="53">
        <f t="shared" si="23"/>
        <v>0.97943753459277128</v>
      </c>
      <c r="AN21" s="70">
        <v>0.26218999999999998</v>
      </c>
      <c r="AO21" s="42"/>
      <c r="AP21" s="53">
        <f t="shared" si="24"/>
        <v>0</v>
      </c>
      <c r="AQ21" s="88">
        <f t="shared" si="33"/>
        <v>2.4395500000000014</v>
      </c>
      <c r="AR21" s="101">
        <f t="shared" si="20"/>
        <v>0.96659999999999857</v>
      </c>
      <c r="AS21" s="53">
        <f t="shared" si="21"/>
        <v>0.39622061445758355</v>
      </c>
    </row>
    <row r="22" spans="1:46" s="17" customFormat="1" ht="15.6" x14ac:dyDescent="0.3">
      <c r="A22" s="68"/>
      <c r="B22" s="68">
        <v>9</v>
      </c>
      <c r="C22" s="69" t="s">
        <v>10</v>
      </c>
      <c r="D22" s="44">
        <f t="shared" si="35"/>
        <v>1482.9085799999998</v>
      </c>
      <c r="E22" s="42">
        <f t="shared" si="35"/>
        <v>1412.2838599999995</v>
      </c>
      <c r="F22" s="51">
        <f t="shared" si="12"/>
        <v>0.9523741915364734</v>
      </c>
      <c r="G22" s="70">
        <v>1268.9131299999999</v>
      </c>
      <c r="H22" s="42">
        <v>1216.4234099999999</v>
      </c>
      <c r="I22" s="51">
        <f t="shared" si="13"/>
        <v>0.95863411075271954</v>
      </c>
      <c r="J22" s="70">
        <v>151.01865000000001</v>
      </c>
      <c r="K22" s="42">
        <v>135.18473999999998</v>
      </c>
      <c r="L22" s="51">
        <f t="shared" si="14"/>
        <v>0.89515261856730921</v>
      </c>
      <c r="M22" s="70">
        <v>1.7509999999999999</v>
      </c>
      <c r="N22" s="42">
        <v>1.1000000000000001</v>
      </c>
      <c r="O22" s="51">
        <f t="shared" si="15"/>
        <v>0.62821245002855519</v>
      </c>
      <c r="P22" s="70">
        <v>48.933999999999997</v>
      </c>
      <c r="Q22" s="42">
        <v>59.329900000000002</v>
      </c>
      <c r="R22" s="51">
        <f t="shared" si="26"/>
        <v>1.2124473781011158</v>
      </c>
      <c r="S22" s="70"/>
      <c r="T22" s="42"/>
      <c r="U22" s="51" t="str">
        <f t="shared" si="16"/>
        <v xml:space="preserve"> </v>
      </c>
      <c r="V22" s="41"/>
      <c r="W22" s="42"/>
      <c r="X22" s="51" t="str">
        <f t="shared" si="17"/>
        <v xml:space="preserve"> </v>
      </c>
      <c r="Y22" s="70">
        <v>0</v>
      </c>
      <c r="Z22" s="42"/>
      <c r="AA22" s="51" t="str">
        <f t="shared" si="18"/>
        <v xml:space="preserve"> </v>
      </c>
      <c r="AB22" s="70">
        <v>12.2918</v>
      </c>
      <c r="AC22" s="42">
        <v>0.24581</v>
      </c>
      <c r="AD22" s="53">
        <f t="shared" si="22"/>
        <v>1.9997884768707595E-2</v>
      </c>
      <c r="AE22" s="70">
        <v>0</v>
      </c>
      <c r="AF22" s="42"/>
      <c r="AG22" s="53" t="str">
        <f t="shared" si="29"/>
        <v xml:space="preserve"> </v>
      </c>
      <c r="AH22" s="70">
        <v>12.04599</v>
      </c>
      <c r="AI22" s="42"/>
      <c r="AJ22" s="53">
        <f t="shared" si="19"/>
        <v>0</v>
      </c>
      <c r="AK22" s="70">
        <v>0.23837</v>
      </c>
      <c r="AL22" s="42">
        <v>0.23837</v>
      </c>
      <c r="AM22" s="53">
        <f t="shared" si="23"/>
        <v>1</v>
      </c>
      <c r="AN22" s="70">
        <v>7.4400000000000004E-3</v>
      </c>
      <c r="AO22" s="42">
        <v>7.4400000000000004E-3</v>
      </c>
      <c r="AP22" s="53">
        <f t="shared" si="24"/>
        <v>1</v>
      </c>
      <c r="AQ22" s="88">
        <f t="shared" si="33"/>
        <v>5.2909066017292616E-16</v>
      </c>
      <c r="AR22" s="101">
        <f t="shared" si="20"/>
        <v>0</v>
      </c>
      <c r="AS22" s="53">
        <f t="shared" si="21"/>
        <v>0</v>
      </c>
    </row>
    <row r="23" spans="1:46" s="17" customFormat="1" ht="15.6" x14ac:dyDescent="0.3">
      <c r="A23" s="68"/>
      <c r="B23" s="68">
        <v>10</v>
      </c>
      <c r="C23" s="69" t="s">
        <v>11</v>
      </c>
      <c r="D23" s="44">
        <f t="shared" si="35"/>
        <v>195.80264</v>
      </c>
      <c r="E23" s="42">
        <f t="shared" si="35"/>
        <v>46.774539999999995</v>
      </c>
      <c r="F23" s="51">
        <f t="shared" si="12"/>
        <v>0.23888615597828505</v>
      </c>
      <c r="G23" s="70">
        <v>185.4083</v>
      </c>
      <c r="H23" s="42">
        <v>33.513129999999997</v>
      </c>
      <c r="I23" s="51">
        <f t="shared" si="13"/>
        <v>0.18075312701750676</v>
      </c>
      <c r="J23" s="70">
        <v>7.5349799999999991</v>
      </c>
      <c r="K23" s="42">
        <v>8.4354099999999992</v>
      </c>
      <c r="L23" s="51">
        <f t="shared" si="14"/>
        <v>1.1194999854014211</v>
      </c>
      <c r="M23" s="70">
        <v>1.7601599999999999</v>
      </c>
      <c r="N23" s="42"/>
      <c r="O23" s="51">
        <f t="shared" si="15"/>
        <v>0</v>
      </c>
      <c r="P23" s="70">
        <v>0</v>
      </c>
      <c r="Q23" s="42">
        <v>4.8259999999999996</v>
      </c>
      <c r="R23" s="51" t="str">
        <f t="shared" si="26"/>
        <v xml:space="preserve"> </v>
      </c>
      <c r="S23" s="70"/>
      <c r="T23" s="42"/>
      <c r="U23" s="51" t="str">
        <f t="shared" si="16"/>
        <v xml:space="preserve"> </v>
      </c>
      <c r="V23" s="41"/>
      <c r="W23" s="42"/>
      <c r="X23" s="51" t="str">
        <f t="shared" si="17"/>
        <v xml:space="preserve"> </v>
      </c>
      <c r="Y23" s="70">
        <v>0</v>
      </c>
      <c r="Z23" s="42"/>
      <c r="AA23" s="51" t="str">
        <f t="shared" si="18"/>
        <v xml:space="preserve"> </v>
      </c>
      <c r="AB23" s="70">
        <v>1.0992</v>
      </c>
      <c r="AC23" s="42"/>
      <c r="AD23" s="53">
        <f t="shared" si="22"/>
        <v>0</v>
      </c>
      <c r="AE23" s="70">
        <v>0.35672999999999999</v>
      </c>
      <c r="AF23" s="42"/>
      <c r="AG23" s="53">
        <f t="shared" si="29"/>
        <v>0</v>
      </c>
      <c r="AH23" s="70">
        <v>0</v>
      </c>
      <c r="AI23" s="42"/>
      <c r="AJ23" s="53" t="str">
        <f t="shared" si="19"/>
        <v xml:space="preserve"> </v>
      </c>
      <c r="AK23" s="70">
        <v>8.4599999999999995E-2</v>
      </c>
      <c r="AL23" s="42"/>
      <c r="AM23" s="53">
        <f t="shared" si="23"/>
        <v>0</v>
      </c>
      <c r="AN23" s="70">
        <v>8.8800000000000004E-2</v>
      </c>
      <c r="AO23" s="42"/>
      <c r="AP23" s="53">
        <f t="shared" si="24"/>
        <v>0</v>
      </c>
      <c r="AQ23" s="88">
        <f t="shared" si="33"/>
        <v>0.56906999999999996</v>
      </c>
      <c r="AR23" s="101">
        <f t="shared" si="20"/>
        <v>0</v>
      </c>
      <c r="AS23" s="53">
        <f t="shared" si="21"/>
        <v>0</v>
      </c>
    </row>
    <row r="24" spans="1:46" s="17" customFormat="1" ht="15.6" x14ac:dyDescent="0.3">
      <c r="A24" s="68"/>
      <c r="B24" s="68">
        <v>11</v>
      </c>
      <c r="C24" s="69" t="s">
        <v>12</v>
      </c>
      <c r="D24" s="44">
        <f t="shared" si="35"/>
        <v>397.27302000000009</v>
      </c>
      <c r="E24" s="42">
        <f t="shared" si="35"/>
        <v>152.46194000000003</v>
      </c>
      <c r="F24" s="51">
        <f t="shared" si="12"/>
        <v>0.38377119090543826</v>
      </c>
      <c r="G24" s="70">
        <v>72.958389999999994</v>
      </c>
      <c r="H24" s="42">
        <v>53.676600000000001</v>
      </c>
      <c r="I24" s="51">
        <f t="shared" si="13"/>
        <v>0.73571524810237732</v>
      </c>
      <c r="J24" s="70">
        <v>270.56559000000004</v>
      </c>
      <c r="K24" s="42">
        <v>75.667000000000002</v>
      </c>
      <c r="L24" s="51">
        <f t="shared" si="14"/>
        <v>0.27966231773966521</v>
      </c>
      <c r="M24" s="70">
        <v>0</v>
      </c>
      <c r="N24" s="42"/>
      <c r="O24" s="51" t="str">
        <f t="shared" si="15"/>
        <v xml:space="preserve"> </v>
      </c>
      <c r="P24" s="70">
        <v>52.761859999999999</v>
      </c>
      <c r="Q24" s="42">
        <v>22.231860000000001</v>
      </c>
      <c r="R24" s="51">
        <f t="shared" si="26"/>
        <v>0.42136232498247789</v>
      </c>
      <c r="S24" s="70"/>
      <c r="T24" s="42"/>
      <c r="U24" s="51" t="str">
        <f>IF(T24=0," ",IF(T24/S24*100&gt;200,"св.200",T24/S24))</f>
        <v xml:space="preserve"> </v>
      </c>
      <c r="V24" s="41"/>
      <c r="W24" s="42"/>
      <c r="X24" s="51" t="str">
        <f t="shared" si="17"/>
        <v xml:space="preserve"> </v>
      </c>
      <c r="Y24" s="70">
        <v>0</v>
      </c>
      <c r="Z24" s="42"/>
      <c r="AA24" s="51" t="str">
        <f t="shared" si="18"/>
        <v xml:space="preserve"> </v>
      </c>
      <c r="AB24" s="70">
        <v>0.98717999999999995</v>
      </c>
      <c r="AC24" s="42">
        <v>0.88648000000000005</v>
      </c>
      <c r="AD24" s="53">
        <f t="shared" si="22"/>
        <v>0.89799226078324124</v>
      </c>
      <c r="AE24" s="70">
        <v>0</v>
      </c>
      <c r="AF24" s="42"/>
      <c r="AG24" s="53" t="str">
        <f t="shared" si="29"/>
        <v xml:space="preserve"> </v>
      </c>
      <c r="AH24" s="70">
        <v>0</v>
      </c>
      <c r="AI24" s="42"/>
      <c r="AJ24" s="53" t="str">
        <f t="shared" si="19"/>
        <v xml:space="preserve"> </v>
      </c>
      <c r="AK24" s="70">
        <v>0</v>
      </c>
      <c r="AL24" s="42"/>
      <c r="AM24" s="53" t="str">
        <f t="shared" si="23"/>
        <v xml:space="preserve"> </v>
      </c>
      <c r="AN24" s="70">
        <v>0</v>
      </c>
      <c r="AO24" s="42"/>
      <c r="AP24" s="53" t="str">
        <f t="shared" si="24"/>
        <v xml:space="preserve"> </v>
      </c>
      <c r="AQ24" s="88">
        <f t="shared" si="33"/>
        <v>0.98717999999999995</v>
      </c>
      <c r="AR24" s="101">
        <f t="shared" si="33"/>
        <v>0.88648000000000005</v>
      </c>
      <c r="AS24" s="53">
        <f t="shared" si="21"/>
        <v>0.89799226078324124</v>
      </c>
    </row>
    <row r="25" spans="1:46" s="17" customFormat="1" ht="15.6" x14ac:dyDescent="0.3">
      <c r="A25" s="68"/>
      <c r="B25" s="68">
        <v>12</v>
      </c>
      <c r="C25" s="69" t="s">
        <v>13</v>
      </c>
      <c r="D25" s="44">
        <f t="shared" si="35"/>
        <v>274.01431000000002</v>
      </c>
      <c r="E25" s="42">
        <f t="shared" si="35"/>
        <v>81.787869999999998</v>
      </c>
      <c r="F25" s="51">
        <f t="shared" si="12"/>
        <v>0.29848028739812893</v>
      </c>
      <c r="G25" s="70">
        <v>219.31014000000002</v>
      </c>
      <c r="H25" s="42">
        <v>31.3446</v>
      </c>
      <c r="I25" s="51">
        <f t="shared" si="13"/>
        <v>0.14292362405130923</v>
      </c>
      <c r="J25" s="70">
        <v>49.42407</v>
      </c>
      <c r="K25" s="42">
        <v>45.643000000000001</v>
      </c>
      <c r="L25" s="51">
        <f t="shared" si="14"/>
        <v>0.92349739711844858</v>
      </c>
      <c r="M25" s="70">
        <v>0</v>
      </c>
      <c r="N25" s="42"/>
      <c r="O25" s="51" t="str">
        <f t="shared" si="15"/>
        <v xml:space="preserve"> </v>
      </c>
      <c r="P25" s="70">
        <v>4.8</v>
      </c>
      <c r="Q25" s="42">
        <v>4.8</v>
      </c>
      <c r="R25" s="51">
        <f t="shared" si="26"/>
        <v>1</v>
      </c>
      <c r="S25" s="70"/>
      <c r="T25" s="42"/>
      <c r="U25" s="51" t="str">
        <f t="shared" si="16"/>
        <v xml:space="preserve"> </v>
      </c>
      <c r="V25" s="41"/>
      <c r="W25" s="42"/>
      <c r="X25" s="51" t="str">
        <f t="shared" si="17"/>
        <v xml:space="preserve"> </v>
      </c>
      <c r="Y25" s="70">
        <v>0</v>
      </c>
      <c r="Z25" s="42"/>
      <c r="AA25" s="51" t="str">
        <f t="shared" si="18"/>
        <v xml:space="preserve"> </v>
      </c>
      <c r="AB25" s="70">
        <v>0.48010000000000003</v>
      </c>
      <c r="AC25" s="42">
        <v>2.7E-4</v>
      </c>
      <c r="AD25" s="53">
        <f t="shared" si="22"/>
        <v>5.6238283690897728E-4</v>
      </c>
      <c r="AE25" s="70">
        <v>0</v>
      </c>
      <c r="AF25" s="42"/>
      <c r="AG25" s="53" t="str">
        <f t="shared" si="29"/>
        <v xml:space="preserve"> </v>
      </c>
      <c r="AH25" s="70">
        <v>0</v>
      </c>
      <c r="AI25" s="42"/>
      <c r="AJ25" s="53" t="str">
        <f t="shared" si="19"/>
        <v xml:space="preserve"> </v>
      </c>
      <c r="AK25" s="70">
        <v>7.2010000000000005E-2</v>
      </c>
      <c r="AL25" s="42"/>
      <c r="AM25" s="53">
        <f t="shared" si="23"/>
        <v>0</v>
      </c>
      <c r="AN25" s="70">
        <v>0.15</v>
      </c>
      <c r="AO25" s="42"/>
      <c r="AP25" s="53">
        <f t="shared" si="24"/>
        <v>0</v>
      </c>
      <c r="AQ25" s="88">
        <f t="shared" si="33"/>
        <v>0.25809000000000004</v>
      </c>
      <c r="AR25" s="101">
        <f t="shared" si="33"/>
        <v>2.7E-4</v>
      </c>
      <c r="AS25" s="53">
        <f t="shared" si="21"/>
        <v>1.0461466930140647E-3</v>
      </c>
    </row>
    <row r="26" spans="1:46" s="17" customFormat="1" ht="15.6" x14ac:dyDescent="0.3">
      <c r="A26" s="68"/>
      <c r="B26" s="68">
        <v>13</v>
      </c>
      <c r="C26" s="69" t="s">
        <v>176</v>
      </c>
      <c r="D26" s="44">
        <f>(G26+J26+M26+P26+S26+V26+Y26+AB26)</f>
        <v>1117.8917899999999</v>
      </c>
      <c r="E26" s="42">
        <f>(H26+K26+N26+Q26+T26+W26+Z26+AC26)</f>
        <v>618.62241999999992</v>
      </c>
      <c r="F26" s="51">
        <f t="shared" si="12"/>
        <v>0.55338309622973436</v>
      </c>
      <c r="G26" s="70">
        <v>576.38688999999999</v>
      </c>
      <c r="H26" s="42">
        <v>255.56289999999998</v>
      </c>
      <c r="I26" s="51">
        <f t="shared" si="13"/>
        <v>0.44338777379200972</v>
      </c>
      <c r="J26" s="70">
        <v>501.29843</v>
      </c>
      <c r="K26" s="42">
        <v>336.94022999999999</v>
      </c>
      <c r="L26" s="51">
        <f t="shared" si="14"/>
        <v>0.67213501945338228</v>
      </c>
      <c r="M26" s="70">
        <v>1.0752000000000002</v>
      </c>
      <c r="N26" s="42"/>
      <c r="O26" s="51">
        <f t="shared" si="15"/>
        <v>0</v>
      </c>
      <c r="P26" s="70">
        <v>36.244519999999994</v>
      </c>
      <c r="Q26" s="42">
        <v>26.118599999999997</v>
      </c>
      <c r="R26" s="51">
        <f>IF(Q26=0," ",IF(Q26/P26*100&gt;200,"св.200",Q26/P26))</f>
        <v>0.72062204162174037</v>
      </c>
      <c r="S26" s="70"/>
      <c r="T26" s="42"/>
      <c r="U26" s="51" t="str">
        <f t="shared" si="16"/>
        <v xml:space="preserve"> </v>
      </c>
      <c r="V26" s="41"/>
      <c r="W26" s="42"/>
      <c r="X26" s="51" t="str">
        <f t="shared" si="17"/>
        <v xml:space="preserve"> </v>
      </c>
      <c r="Y26" s="70">
        <v>0</v>
      </c>
      <c r="Z26" s="42"/>
      <c r="AA26" s="51" t="str">
        <f t="shared" si="18"/>
        <v xml:space="preserve"> </v>
      </c>
      <c r="AB26" s="70">
        <v>2.8867500000000001</v>
      </c>
      <c r="AC26" s="42">
        <v>6.8999999999999997E-4</v>
      </c>
      <c r="AD26" s="53">
        <f t="shared" si="22"/>
        <v>2.3902312288906206E-4</v>
      </c>
      <c r="AE26" s="70">
        <v>0</v>
      </c>
      <c r="AF26" s="42"/>
      <c r="AG26" s="53" t="str">
        <f t="shared" si="29"/>
        <v xml:space="preserve"> </v>
      </c>
      <c r="AH26" s="70">
        <v>0</v>
      </c>
      <c r="AI26" s="42"/>
      <c r="AJ26" s="53" t="str">
        <f>IF(AI26=0," ",IF(AI26/AH26*100&gt;200,"св.200",AI26/AH26))</f>
        <v xml:space="preserve"> </v>
      </c>
      <c r="AK26" s="70">
        <v>1.35E-2</v>
      </c>
      <c r="AL26" s="42"/>
      <c r="AM26" s="53">
        <f t="shared" si="23"/>
        <v>0</v>
      </c>
      <c r="AN26" s="70">
        <v>1.1717299999999999</v>
      </c>
      <c r="AO26" s="42"/>
      <c r="AP26" s="53">
        <f t="shared" si="24"/>
        <v>0</v>
      </c>
      <c r="AQ26" s="88">
        <f t="shared" si="33"/>
        <v>1.7015200000000001</v>
      </c>
      <c r="AR26" s="101">
        <f t="shared" si="33"/>
        <v>6.8999999999999997E-4</v>
      </c>
      <c r="AS26" s="53">
        <f t="shared" si="21"/>
        <v>4.055197705580892E-4</v>
      </c>
    </row>
    <row r="27" spans="1:46" s="17" customFormat="1" ht="15.6" x14ac:dyDescent="0.3">
      <c r="A27" s="68"/>
      <c r="B27" s="68">
        <v>14</v>
      </c>
      <c r="C27" s="69" t="s">
        <v>14</v>
      </c>
      <c r="D27" s="44">
        <f t="shared" si="35"/>
        <v>654.79392000000007</v>
      </c>
      <c r="E27" s="42">
        <f t="shared" si="35"/>
        <v>261.24639999999999</v>
      </c>
      <c r="F27" s="51">
        <f t="shared" si="12"/>
        <v>0.3989749935368978</v>
      </c>
      <c r="G27" s="70">
        <v>380.38595000000004</v>
      </c>
      <c r="H27" s="42">
        <v>87.718699999999998</v>
      </c>
      <c r="I27" s="51">
        <f t="shared" si="13"/>
        <v>0.23060446896106437</v>
      </c>
      <c r="J27" s="70">
        <v>256.74874999999997</v>
      </c>
      <c r="K27" s="42">
        <v>159.31715</v>
      </c>
      <c r="L27" s="51">
        <f t="shared" si="14"/>
        <v>0.6205177240395523</v>
      </c>
      <c r="M27" s="70">
        <v>1.4524999999999999</v>
      </c>
      <c r="N27" s="42"/>
      <c r="O27" s="51">
        <f t="shared" si="15"/>
        <v>0</v>
      </c>
      <c r="P27" s="70">
        <v>16.172799999999999</v>
      </c>
      <c r="Q27" s="42">
        <v>14.194799999999999</v>
      </c>
      <c r="R27" s="51">
        <f>IF(Q27=0," ",IF(Q27/P27*100&gt;200,"св.200",Q27/P27))</f>
        <v>0.87769588444796198</v>
      </c>
      <c r="S27" s="70"/>
      <c r="T27" s="42"/>
      <c r="U27" s="51" t="str">
        <f t="shared" si="16"/>
        <v xml:space="preserve"> </v>
      </c>
      <c r="V27" s="41"/>
      <c r="W27" s="42"/>
      <c r="X27" s="51" t="str">
        <f t="shared" si="17"/>
        <v xml:space="preserve"> </v>
      </c>
      <c r="Y27" s="70">
        <v>0</v>
      </c>
      <c r="Z27" s="42"/>
      <c r="AA27" s="51" t="str">
        <f t="shared" si="18"/>
        <v xml:space="preserve"> </v>
      </c>
      <c r="AB27" s="70">
        <v>3.3919999999999999E-2</v>
      </c>
      <c r="AC27" s="42">
        <v>1.575E-2</v>
      </c>
      <c r="AD27" s="53">
        <f t="shared" si="22"/>
        <v>0.46432783018867929</v>
      </c>
      <c r="AE27" s="70">
        <v>0</v>
      </c>
      <c r="AF27" s="42"/>
      <c r="AG27" s="53" t="str">
        <f t="shared" si="29"/>
        <v xml:space="preserve"> </v>
      </c>
      <c r="AH27" s="70">
        <v>0</v>
      </c>
      <c r="AI27" s="42"/>
      <c r="AJ27" s="53" t="str">
        <f t="shared" si="19"/>
        <v xml:space="preserve"> </v>
      </c>
      <c r="AK27" s="70">
        <v>5.0000000000000001E-3</v>
      </c>
      <c r="AL27" s="42"/>
      <c r="AM27" s="53">
        <f t="shared" si="23"/>
        <v>0</v>
      </c>
      <c r="AN27" s="70">
        <v>3.9700000000000004E-3</v>
      </c>
      <c r="AO27" s="42">
        <v>3.9700000000000004E-3</v>
      </c>
      <c r="AP27" s="53">
        <f t="shared" si="24"/>
        <v>1</v>
      </c>
      <c r="AQ27" s="88">
        <f t="shared" si="33"/>
        <v>2.4949999999999996E-2</v>
      </c>
      <c r="AR27" s="101">
        <f t="shared" si="33"/>
        <v>1.1779999999999999E-2</v>
      </c>
      <c r="AS27" s="53">
        <f t="shared" si="21"/>
        <v>0.47214428857715435</v>
      </c>
    </row>
    <row r="28" spans="1:46" s="17" customFormat="1" ht="15.6" x14ac:dyDescent="0.3">
      <c r="A28" s="68"/>
      <c r="B28" s="68">
        <v>15</v>
      </c>
      <c r="C28" s="69" t="s">
        <v>152</v>
      </c>
      <c r="D28" s="44">
        <f t="shared" si="35"/>
        <v>4953.1001099999994</v>
      </c>
      <c r="E28" s="42">
        <f t="shared" si="35"/>
        <v>4820.1514299999999</v>
      </c>
      <c r="F28" s="51">
        <f t="shared" si="12"/>
        <v>0.97315849123832876</v>
      </c>
      <c r="G28" s="70">
        <v>4461.7152699999997</v>
      </c>
      <c r="H28" s="42">
        <v>4456.0370800000001</v>
      </c>
      <c r="I28" s="51">
        <f t="shared" si="13"/>
        <v>0.99872735267573454</v>
      </c>
      <c r="J28" s="70">
        <v>454.19784000000004</v>
      </c>
      <c r="K28" s="42">
        <v>337.40442999999999</v>
      </c>
      <c r="L28" s="51">
        <f t="shared" si="14"/>
        <v>0.74285784802499277</v>
      </c>
      <c r="M28" s="70">
        <v>0</v>
      </c>
      <c r="N28" s="42">
        <v>0.84</v>
      </c>
      <c r="O28" s="51" t="str">
        <f t="shared" si="15"/>
        <v xml:space="preserve"> </v>
      </c>
      <c r="P28" s="70">
        <v>37.186999999999998</v>
      </c>
      <c r="Q28" s="42">
        <v>25.869919999999997</v>
      </c>
      <c r="R28" s="51">
        <f>IF(Q28=0," ",IF(Q28/P28*100&gt;200,"св.200",Q28/P28))</f>
        <v>0.69567106784629029</v>
      </c>
      <c r="S28" s="70"/>
      <c r="T28" s="42"/>
      <c r="U28" s="51" t="str">
        <f t="shared" si="16"/>
        <v xml:space="preserve"> </v>
      </c>
      <c r="V28" s="41"/>
      <c r="W28" s="42"/>
      <c r="X28" s="51" t="str">
        <f t="shared" si="17"/>
        <v xml:space="preserve"> </v>
      </c>
      <c r="Y28" s="70">
        <v>0</v>
      </c>
      <c r="Z28" s="42"/>
      <c r="AA28" s="51" t="str">
        <f t="shared" si="18"/>
        <v xml:space="preserve"> </v>
      </c>
      <c r="AB28" s="70">
        <v>0</v>
      </c>
      <c r="AC28" s="42"/>
      <c r="AD28" s="53" t="str">
        <f t="shared" si="22"/>
        <v xml:space="preserve"> </v>
      </c>
      <c r="AE28" s="70">
        <v>0</v>
      </c>
      <c r="AF28" s="42"/>
      <c r="AG28" s="53" t="str">
        <f t="shared" si="29"/>
        <v xml:space="preserve"> </v>
      </c>
      <c r="AH28" s="70">
        <v>0</v>
      </c>
      <c r="AI28" s="42"/>
      <c r="AJ28" s="53" t="str">
        <f t="shared" si="19"/>
        <v xml:space="preserve"> </v>
      </c>
      <c r="AK28" s="70">
        <v>0</v>
      </c>
      <c r="AL28" s="42"/>
      <c r="AM28" s="53" t="str">
        <f t="shared" si="23"/>
        <v xml:space="preserve"> </v>
      </c>
      <c r="AN28" s="70">
        <v>0</v>
      </c>
      <c r="AO28" s="42"/>
      <c r="AP28" s="53" t="str">
        <f t="shared" si="24"/>
        <v xml:space="preserve"> </v>
      </c>
      <c r="AQ28" s="88">
        <f t="shared" si="33"/>
        <v>0</v>
      </c>
      <c r="AR28" s="101">
        <f t="shared" si="33"/>
        <v>0</v>
      </c>
      <c r="AS28" s="53" t="str">
        <f t="shared" si="21"/>
        <v xml:space="preserve"> </v>
      </c>
    </row>
    <row r="29" spans="1:46" s="17" customFormat="1" ht="15.6" x14ac:dyDescent="0.3">
      <c r="A29" s="68"/>
      <c r="B29" s="68">
        <v>16</v>
      </c>
      <c r="C29" s="69" t="s">
        <v>15</v>
      </c>
      <c r="D29" s="44">
        <f t="shared" si="35"/>
        <v>506.61826999999994</v>
      </c>
      <c r="E29" s="42">
        <f t="shared" si="35"/>
        <v>309.60228999999998</v>
      </c>
      <c r="F29" s="51">
        <f t="shared" si="12"/>
        <v>0.61111552490990906</v>
      </c>
      <c r="G29" s="70">
        <v>350.55791999999997</v>
      </c>
      <c r="H29" s="42">
        <v>233.98378</v>
      </c>
      <c r="I29" s="51">
        <f t="shared" si="13"/>
        <v>0.66746111455704671</v>
      </c>
      <c r="J29" s="70">
        <v>89.371619999999993</v>
      </c>
      <c r="K29" s="42">
        <v>34.753569999999996</v>
      </c>
      <c r="L29" s="51">
        <f t="shared" si="14"/>
        <v>0.38886583906613753</v>
      </c>
      <c r="M29" s="70">
        <v>0.15679999999999999</v>
      </c>
      <c r="N29" s="42"/>
      <c r="O29" s="51" t="str">
        <f t="shared" ref="O29:O32" si="37">IF(N29=0," ",IF(N29/M29*100&gt;200,"св.200",N29/M29))</f>
        <v xml:space="preserve"> </v>
      </c>
      <c r="P29" s="70">
        <v>37.08</v>
      </c>
      <c r="Q29" s="42">
        <v>20.867999999999999</v>
      </c>
      <c r="R29" s="51">
        <f t="shared" ref="R29:R32" si="38">IF(Q29=0," ",IF(Q29/P29*100&gt;200,"св.200",Q29/P29))</f>
        <v>0.56278317152103563</v>
      </c>
      <c r="S29" s="70"/>
      <c r="T29" s="42"/>
      <c r="U29" s="51" t="str">
        <f t="shared" si="16"/>
        <v xml:space="preserve"> </v>
      </c>
      <c r="V29" s="41"/>
      <c r="W29" s="42"/>
      <c r="X29" s="51" t="str">
        <f t="shared" si="17"/>
        <v xml:space="preserve"> </v>
      </c>
      <c r="Y29" s="70">
        <v>0</v>
      </c>
      <c r="Z29" s="42"/>
      <c r="AA29" s="51" t="str">
        <f t="shared" si="18"/>
        <v xml:space="preserve"> </v>
      </c>
      <c r="AB29" s="70">
        <v>29.451930000000001</v>
      </c>
      <c r="AC29" s="42">
        <v>19.996939999999999</v>
      </c>
      <c r="AD29" s="53">
        <f t="shared" si="22"/>
        <v>0.6789687467001313</v>
      </c>
      <c r="AE29" s="70">
        <v>0</v>
      </c>
      <c r="AF29" s="42"/>
      <c r="AG29" s="53" t="str">
        <f>IF(AF29=0," ",IF(AF29/AE29*100&gt;200,"св.200",AF29/AE29))</f>
        <v xml:space="preserve"> </v>
      </c>
      <c r="AH29" s="70">
        <v>0.1593</v>
      </c>
      <c r="AI29" s="42"/>
      <c r="AJ29" s="53">
        <f t="shared" si="19"/>
        <v>0</v>
      </c>
      <c r="AK29" s="70">
        <v>7.76</v>
      </c>
      <c r="AL29" s="42">
        <v>7.76</v>
      </c>
      <c r="AM29" s="53">
        <f t="shared" si="23"/>
        <v>1</v>
      </c>
      <c r="AN29" s="70">
        <v>2.1115699999999999</v>
      </c>
      <c r="AO29" s="42">
        <v>2.1115699999999999</v>
      </c>
      <c r="AP29" s="53">
        <f t="shared" ref="AP29:AP33" si="39">IF(AO29=0," ",IF(AO29/AN29*100&gt;200,"св.200",AO29/AN29))</f>
        <v>1</v>
      </c>
      <c r="AQ29" s="88">
        <f t="shared" si="33"/>
        <v>19.421060000000004</v>
      </c>
      <c r="AR29" s="101">
        <f t="shared" si="33"/>
        <v>10.125369999999998</v>
      </c>
      <c r="AS29" s="53">
        <f t="shared" si="21"/>
        <v>0.52136031709906649</v>
      </c>
    </row>
    <row r="30" spans="1:46" s="17" customFormat="1" ht="15.6" x14ac:dyDescent="0.3">
      <c r="A30" s="68"/>
      <c r="B30" s="68">
        <v>17</v>
      </c>
      <c r="C30" s="69" t="s">
        <v>171</v>
      </c>
      <c r="D30" s="44">
        <f t="shared" ref="D30:D32" si="40">(G30+J30+M30+P30+S30+V30+Y30+AB30)</f>
        <v>2751.5311799999999</v>
      </c>
      <c r="E30" s="42">
        <f t="shared" si="35"/>
        <v>1124.68696</v>
      </c>
      <c r="F30" s="51">
        <f t="shared" si="12"/>
        <v>0.4087494876216522</v>
      </c>
      <c r="G30" s="70">
        <v>2237.9499799999999</v>
      </c>
      <c r="H30" s="42">
        <v>830.4</v>
      </c>
      <c r="I30" s="51">
        <f t="shared" si="13"/>
        <v>0.37105386957754971</v>
      </c>
      <c r="J30" s="70">
        <v>242.06595000000002</v>
      </c>
      <c r="K30" s="42">
        <v>195.41210999999998</v>
      </c>
      <c r="L30" s="51">
        <f t="shared" si="14"/>
        <v>0.80726806062562695</v>
      </c>
      <c r="M30" s="70">
        <v>29.112599999999997</v>
      </c>
      <c r="N30" s="42">
        <v>29.096990000000002</v>
      </c>
      <c r="O30" s="51">
        <f t="shared" si="37"/>
        <v>0.99946380604961438</v>
      </c>
      <c r="P30" s="70">
        <v>86.019369999999995</v>
      </c>
      <c r="Q30" s="42">
        <v>69.536880000000011</v>
      </c>
      <c r="R30" s="51">
        <f t="shared" si="38"/>
        <v>0.80838629717934474</v>
      </c>
      <c r="S30" s="70"/>
      <c r="T30" s="42"/>
      <c r="U30" s="51" t="str">
        <f t="shared" si="16"/>
        <v xml:space="preserve"> </v>
      </c>
      <c r="V30" s="41"/>
      <c r="W30" s="42"/>
      <c r="X30" s="51" t="str">
        <f t="shared" si="17"/>
        <v xml:space="preserve"> </v>
      </c>
      <c r="Y30" s="70">
        <v>5.0609999999999999</v>
      </c>
      <c r="Z30" s="42"/>
      <c r="AA30" s="51">
        <f t="shared" si="18"/>
        <v>0</v>
      </c>
      <c r="AB30" s="70">
        <v>151.32228000000001</v>
      </c>
      <c r="AC30" s="42">
        <v>0.24098</v>
      </c>
      <c r="AD30" s="53">
        <f t="shared" si="22"/>
        <v>1.5924951699115291E-3</v>
      </c>
      <c r="AE30" s="70">
        <v>150.29456999999999</v>
      </c>
      <c r="AF30" s="42"/>
      <c r="AG30" s="53">
        <f t="shared" si="29"/>
        <v>0</v>
      </c>
      <c r="AH30" s="70">
        <v>0.66422999999999999</v>
      </c>
      <c r="AI30" s="42"/>
      <c r="AJ30" s="53">
        <f t="shared" si="19"/>
        <v>0</v>
      </c>
      <c r="AK30" s="70">
        <v>0.1225</v>
      </c>
      <c r="AL30" s="42"/>
      <c r="AM30" s="53">
        <f t="shared" si="23"/>
        <v>0</v>
      </c>
      <c r="AN30" s="70">
        <v>0</v>
      </c>
      <c r="AO30" s="42"/>
      <c r="AP30" s="53" t="str">
        <f t="shared" si="39"/>
        <v xml:space="preserve"> </v>
      </c>
      <c r="AQ30" s="88">
        <f t="shared" si="33"/>
        <v>0.24098000000001324</v>
      </c>
      <c r="AR30" s="101">
        <f t="shared" si="33"/>
        <v>0.24098</v>
      </c>
      <c r="AS30" s="53">
        <f t="shared" si="21"/>
        <v>0.99999999999994504</v>
      </c>
    </row>
    <row r="31" spans="1:46" s="17" customFormat="1" ht="15.6" x14ac:dyDescent="0.3">
      <c r="A31" s="68"/>
      <c r="B31" s="68">
        <v>18</v>
      </c>
      <c r="C31" s="69" t="s">
        <v>175</v>
      </c>
      <c r="D31" s="44">
        <f t="shared" si="40"/>
        <v>3719.2642999999998</v>
      </c>
      <c r="E31" s="42">
        <f t="shared" si="35"/>
        <v>3241.1505400000001</v>
      </c>
      <c r="F31" s="51">
        <f t="shared" si="12"/>
        <v>0.87144937239335218</v>
      </c>
      <c r="G31" s="70">
        <v>2216.94</v>
      </c>
      <c r="H31" s="42">
        <v>2219.8279600000001</v>
      </c>
      <c r="I31" s="51">
        <f t="shared" si="13"/>
        <v>1.0013026784667154</v>
      </c>
      <c r="J31" s="70">
        <v>1062.1941499999998</v>
      </c>
      <c r="K31" s="42">
        <v>885.09980000000007</v>
      </c>
      <c r="L31" s="51">
        <f t="shared" si="14"/>
        <v>0.83327497143530704</v>
      </c>
      <c r="M31" s="70">
        <v>1.0416000000000001</v>
      </c>
      <c r="N31" s="42">
        <v>41.361599999999996</v>
      </c>
      <c r="O31" s="51" t="str">
        <f t="shared" si="37"/>
        <v>св.200</v>
      </c>
      <c r="P31" s="70">
        <v>407.92611999999997</v>
      </c>
      <c r="Q31" s="42">
        <v>94.820669999999993</v>
      </c>
      <c r="R31" s="51">
        <f t="shared" si="38"/>
        <v>0.23244569384279684</v>
      </c>
      <c r="S31" s="70"/>
      <c r="T31" s="42"/>
      <c r="U31" s="51" t="str">
        <f t="shared" si="16"/>
        <v xml:space="preserve"> </v>
      </c>
      <c r="V31" s="41"/>
      <c r="W31" s="42"/>
      <c r="X31" s="51" t="str">
        <f t="shared" si="17"/>
        <v xml:space="preserve"> </v>
      </c>
      <c r="Y31" s="70">
        <v>0</v>
      </c>
      <c r="Z31" s="42"/>
      <c r="AA31" s="51" t="str">
        <f t="shared" si="18"/>
        <v xml:space="preserve"> </v>
      </c>
      <c r="AB31" s="70">
        <v>31.162430000000001</v>
      </c>
      <c r="AC31" s="42">
        <v>4.0509999999999997E-2</v>
      </c>
      <c r="AD31" s="53">
        <f t="shared" si="22"/>
        <v>1.2999628077784691E-3</v>
      </c>
      <c r="AE31" s="70">
        <v>0</v>
      </c>
      <c r="AF31" s="42"/>
      <c r="AG31" s="53" t="str">
        <f t="shared" si="29"/>
        <v xml:space="preserve"> </v>
      </c>
      <c r="AH31" s="70">
        <v>3.153</v>
      </c>
      <c r="AI31" s="42"/>
      <c r="AJ31" s="53">
        <f t="shared" si="19"/>
        <v>0</v>
      </c>
      <c r="AK31" s="70">
        <v>27.436</v>
      </c>
      <c r="AL31" s="42">
        <v>1.575E-2</v>
      </c>
      <c r="AM31" s="53">
        <f t="shared" si="23"/>
        <v>5.7406327452981488E-4</v>
      </c>
      <c r="AN31" s="70">
        <v>0.49412</v>
      </c>
      <c r="AO31" s="42"/>
      <c r="AP31" s="53" t="str">
        <f t="shared" si="39"/>
        <v xml:space="preserve"> </v>
      </c>
      <c r="AQ31" s="88">
        <f>AB31-AE31-AH31-AK31-AN31</f>
        <v>7.9310000000001879E-2</v>
      </c>
      <c r="AR31" s="101">
        <f>AC31-AF31-AI31-AL31-AO31</f>
        <v>2.4759999999999997E-2</v>
      </c>
      <c r="AS31" s="53">
        <f>IF(AQ31=0," ",IF(AR31/AQ31*100&gt;200,"св.200",AR31/AQ31))</f>
        <v>0.31219266170721738</v>
      </c>
      <c r="AT31" s="73"/>
    </row>
    <row r="32" spans="1:46" s="17" customFormat="1" ht="15.6" x14ac:dyDescent="0.3">
      <c r="A32" s="68"/>
      <c r="B32" s="68">
        <v>19</v>
      </c>
      <c r="C32" s="69" t="s">
        <v>16</v>
      </c>
      <c r="D32" s="44">
        <f t="shared" si="40"/>
        <v>1964.4903400000001</v>
      </c>
      <c r="E32" s="42">
        <f t="shared" si="35"/>
        <v>2146.3812100000005</v>
      </c>
      <c r="F32" s="51">
        <f t="shared" si="12"/>
        <v>1.0925893430455862</v>
      </c>
      <c r="G32" s="70">
        <v>1798.00117</v>
      </c>
      <c r="H32" s="42">
        <v>1984.2808300000002</v>
      </c>
      <c r="I32" s="51">
        <f t="shared" si="13"/>
        <v>1.1036037479330452</v>
      </c>
      <c r="J32" s="70">
        <v>120.20246</v>
      </c>
      <c r="K32" s="42">
        <v>127.60322000000001</v>
      </c>
      <c r="L32" s="51">
        <f t="shared" si="14"/>
        <v>1.0615691226286053</v>
      </c>
      <c r="M32" s="70">
        <v>10.7849</v>
      </c>
      <c r="N32" s="42">
        <v>6.2068999999999992</v>
      </c>
      <c r="O32" s="51">
        <f t="shared" si="37"/>
        <v>0.57551762186019328</v>
      </c>
      <c r="P32" s="70">
        <v>35.355809999999998</v>
      </c>
      <c r="Q32" s="42">
        <v>28.144259999999999</v>
      </c>
      <c r="R32" s="51">
        <f t="shared" si="38"/>
        <v>0.79602928061894218</v>
      </c>
      <c r="S32" s="70"/>
      <c r="T32" s="42"/>
      <c r="U32" s="51" t="str">
        <f t="shared" si="16"/>
        <v xml:space="preserve"> </v>
      </c>
      <c r="V32" s="41"/>
      <c r="W32" s="42"/>
      <c r="X32" s="51" t="str">
        <f t="shared" si="17"/>
        <v xml:space="preserve"> </v>
      </c>
      <c r="Y32" s="70">
        <v>0</v>
      </c>
      <c r="Z32" s="42"/>
      <c r="AA32" s="51" t="str">
        <f t="shared" si="18"/>
        <v xml:space="preserve"> </v>
      </c>
      <c r="AB32" s="70">
        <v>0.14599999999999999</v>
      </c>
      <c r="AC32" s="42">
        <v>0.14599999999999999</v>
      </c>
      <c r="AD32" s="53">
        <f t="shared" si="22"/>
        <v>1</v>
      </c>
      <c r="AE32" s="70">
        <v>0</v>
      </c>
      <c r="AF32" s="42"/>
      <c r="AG32" s="53" t="str">
        <f t="shared" si="29"/>
        <v xml:space="preserve"> </v>
      </c>
      <c r="AH32" s="70">
        <v>0</v>
      </c>
      <c r="AI32" s="42"/>
      <c r="AJ32" s="53" t="str">
        <f t="shared" si="19"/>
        <v xml:space="preserve"> </v>
      </c>
      <c r="AK32" s="70">
        <v>0.14599999999999999</v>
      </c>
      <c r="AL32" s="42">
        <v>0.14599999999999999</v>
      </c>
      <c r="AM32" s="53">
        <f t="shared" si="23"/>
        <v>1</v>
      </c>
      <c r="AN32" s="70">
        <v>0</v>
      </c>
      <c r="AO32" s="42"/>
      <c r="AP32" s="53" t="str">
        <f t="shared" si="39"/>
        <v xml:space="preserve"> </v>
      </c>
      <c r="AQ32" s="88">
        <f t="shared" si="33"/>
        <v>0</v>
      </c>
      <c r="AR32" s="101">
        <f t="shared" si="33"/>
        <v>0</v>
      </c>
      <c r="AS32" s="53" t="str">
        <f t="shared" si="21"/>
        <v xml:space="preserve"> </v>
      </c>
    </row>
    <row r="33" spans="1:98" s="17" customFormat="1" ht="15.6" x14ac:dyDescent="0.3">
      <c r="A33" s="68"/>
      <c r="B33" s="68">
        <v>20</v>
      </c>
      <c r="C33" s="69" t="s">
        <v>17</v>
      </c>
      <c r="D33" s="44">
        <f t="shared" si="35"/>
        <v>416.13359000000003</v>
      </c>
      <c r="E33" s="42">
        <f t="shared" si="35"/>
        <v>474.53070999999994</v>
      </c>
      <c r="F33" s="51">
        <f t="shared" si="12"/>
        <v>1.1403326273180685</v>
      </c>
      <c r="G33" s="70">
        <v>70.73396000000001</v>
      </c>
      <c r="H33" s="42">
        <v>148.88282999999998</v>
      </c>
      <c r="I33" s="51" t="str">
        <f t="shared" si="13"/>
        <v>св.200</v>
      </c>
      <c r="J33" s="70">
        <v>302.51607000000001</v>
      </c>
      <c r="K33" s="42">
        <v>301.06567999999999</v>
      </c>
      <c r="L33" s="51">
        <f t="shared" si="14"/>
        <v>0.99520557701281775</v>
      </c>
      <c r="M33" s="70">
        <v>0</v>
      </c>
      <c r="N33" s="42"/>
      <c r="O33" s="51" t="str">
        <f t="shared" si="15"/>
        <v xml:space="preserve"> </v>
      </c>
      <c r="P33" s="70">
        <v>42.512</v>
      </c>
      <c r="Q33" s="42">
        <v>24.3</v>
      </c>
      <c r="R33" s="51">
        <f t="shared" ref="R33" si="41">IF(Q33=0," ",IF(Q33/P33*100&gt;200,"св.200",Q33/P33))</f>
        <v>0.57160331200602188</v>
      </c>
      <c r="S33" s="70"/>
      <c r="T33" s="42"/>
      <c r="U33" s="51" t="str">
        <f t="shared" si="16"/>
        <v xml:space="preserve"> </v>
      </c>
      <c r="V33" s="41"/>
      <c r="W33" s="42"/>
      <c r="X33" s="51" t="str">
        <f t="shared" si="17"/>
        <v xml:space="preserve"> </v>
      </c>
      <c r="Y33" s="91">
        <v>0</v>
      </c>
      <c r="Z33" s="42"/>
      <c r="AA33" s="51" t="str">
        <f t="shared" si="18"/>
        <v xml:space="preserve"> </v>
      </c>
      <c r="AB33" s="70">
        <v>0.37156</v>
      </c>
      <c r="AC33" s="42">
        <v>0.28220000000000001</v>
      </c>
      <c r="AD33" s="53">
        <f t="shared" si="22"/>
        <v>0.75950048444396601</v>
      </c>
      <c r="AE33" s="70">
        <v>4.2999999999999995E-5</v>
      </c>
      <c r="AF33" s="42"/>
      <c r="AG33" s="53">
        <f t="shared" si="29"/>
        <v>0</v>
      </c>
      <c r="AH33" s="70">
        <v>4.2999999999999997E-2</v>
      </c>
      <c r="AI33" s="42"/>
      <c r="AJ33" s="53">
        <f t="shared" si="19"/>
        <v>0</v>
      </c>
      <c r="AK33" s="70">
        <v>0</v>
      </c>
      <c r="AL33" s="42"/>
      <c r="AM33" s="53" t="str">
        <f t="shared" si="23"/>
        <v xml:space="preserve"> </v>
      </c>
      <c r="AN33" s="70">
        <v>0</v>
      </c>
      <c r="AO33" s="42"/>
      <c r="AP33" s="53" t="str">
        <f t="shared" si="39"/>
        <v xml:space="preserve"> </v>
      </c>
      <c r="AQ33" s="88">
        <f t="shared" si="33"/>
        <v>0.328517</v>
      </c>
      <c r="AR33" s="101">
        <f t="shared" si="33"/>
        <v>0.28220000000000001</v>
      </c>
      <c r="AS33" s="53">
        <f t="shared" si="21"/>
        <v>0.85901186239981497</v>
      </c>
    </row>
    <row r="34" spans="1:98" s="17" customFormat="1" ht="15.6" x14ac:dyDescent="0.3">
      <c r="A34" s="68"/>
      <c r="B34" s="68">
        <v>21</v>
      </c>
      <c r="C34" s="69" t="s">
        <v>18</v>
      </c>
      <c r="D34" s="44">
        <f t="shared" si="35"/>
        <v>668.89410000000009</v>
      </c>
      <c r="E34" s="42">
        <f t="shared" si="35"/>
        <v>583.41014000000007</v>
      </c>
      <c r="F34" s="51">
        <f t="shared" si="12"/>
        <v>0.8722010554436046</v>
      </c>
      <c r="G34" s="70">
        <v>298.58944000000002</v>
      </c>
      <c r="H34" s="42">
        <v>233.92579000000001</v>
      </c>
      <c r="I34" s="51">
        <f t="shared" si="13"/>
        <v>0.78343624610434981</v>
      </c>
      <c r="J34" s="70">
        <v>356.17000999999999</v>
      </c>
      <c r="K34" s="42">
        <v>338.19870000000003</v>
      </c>
      <c r="L34" s="51">
        <f t="shared" si="14"/>
        <v>0.94954288824036603</v>
      </c>
      <c r="M34" s="70">
        <v>1.47</v>
      </c>
      <c r="N34" s="42"/>
      <c r="O34" s="51">
        <f t="shared" si="15"/>
        <v>0</v>
      </c>
      <c r="P34" s="70">
        <v>12.647</v>
      </c>
      <c r="Q34" s="42">
        <v>11.268000000000001</v>
      </c>
      <c r="R34" s="51">
        <f t="shared" si="26"/>
        <v>0.89096228354550489</v>
      </c>
      <c r="S34" s="70"/>
      <c r="T34" s="42"/>
      <c r="U34" s="51" t="str">
        <f t="shared" si="16"/>
        <v xml:space="preserve"> </v>
      </c>
      <c r="V34" s="41"/>
      <c r="W34" s="42"/>
      <c r="X34" s="51" t="str">
        <f t="shared" si="17"/>
        <v xml:space="preserve"> </v>
      </c>
      <c r="Y34" s="70">
        <v>0</v>
      </c>
      <c r="Z34" s="42"/>
      <c r="AA34" s="51" t="str">
        <f t="shared" si="18"/>
        <v xml:space="preserve"> </v>
      </c>
      <c r="AB34" s="70">
        <v>1.7649999999999999E-2</v>
      </c>
      <c r="AC34" s="42">
        <v>1.7649999999999999E-2</v>
      </c>
      <c r="AD34" s="53">
        <f t="shared" si="22"/>
        <v>1</v>
      </c>
      <c r="AE34" s="70">
        <v>0</v>
      </c>
      <c r="AF34" s="42"/>
      <c r="AG34" s="53" t="str">
        <f t="shared" si="29"/>
        <v xml:space="preserve"> </v>
      </c>
      <c r="AH34" s="70">
        <v>0</v>
      </c>
      <c r="AI34" s="42"/>
      <c r="AJ34" s="53" t="str">
        <f t="shared" si="19"/>
        <v xml:space="preserve"> </v>
      </c>
      <c r="AK34" s="70">
        <v>0</v>
      </c>
      <c r="AL34" s="42"/>
      <c r="AM34" s="53" t="str">
        <f t="shared" si="23"/>
        <v xml:space="preserve"> </v>
      </c>
      <c r="AN34" s="70">
        <v>1.7649999999999999E-2</v>
      </c>
      <c r="AO34" s="42">
        <v>1.7649999999999999E-2</v>
      </c>
      <c r="AP34" s="53">
        <f t="shared" si="24"/>
        <v>1</v>
      </c>
      <c r="AQ34" s="88">
        <f t="shared" si="33"/>
        <v>0</v>
      </c>
      <c r="AR34" s="101">
        <f t="shared" si="33"/>
        <v>0</v>
      </c>
      <c r="AS34" s="53" t="str">
        <f t="shared" si="21"/>
        <v xml:space="preserve"> </v>
      </c>
    </row>
    <row r="35" spans="1:98" s="19" customFormat="1" ht="28.5" customHeight="1" x14ac:dyDescent="0.25">
      <c r="A35" s="71"/>
      <c r="B35" s="71"/>
      <c r="C35" s="72" t="s">
        <v>34</v>
      </c>
      <c r="D35" s="82">
        <f>D6+D13</f>
        <v>252918.32258000001</v>
      </c>
      <c r="E35" s="56">
        <f t="shared" ref="E35" si="42">(H35+K35+N35+Q35+T35+W35+Z35+AC35)</f>
        <v>247438.22764000003</v>
      </c>
      <c r="F35" s="57">
        <f t="shared" si="12"/>
        <v>0.97833255066656322</v>
      </c>
      <c r="G35" s="86">
        <f>G6+G13</f>
        <v>38959.965479999999</v>
      </c>
      <c r="H35" s="56">
        <f>H6+H13</f>
        <v>33107.786940000005</v>
      </c>
      <c r="I35" s="57">
        <f t="shared" si="13"/>
        <v>0.8497899454504344</v>
      </c>
      <c r="J35" s="86">
        <f t="shared" ref="J35" si="43">J6+J13</f>
        <v>27752.121750000002</v>
      </c>
      <c r="K35" s="56">
        <f>K6+K13</f>
        <v>23031.491090000003</v>
      </c>
      <c r="L35" s="57">
        <f t="shared" si="14"/>
        <v>0.82990018916301422</v>
      </c>
      <c r="M35" s="86">
        <f t="shared" ref="M35" si="44">M6+M13</f>
        <v>196.97564999999997</v>
      </c>
      <c r="N35" s="56">
        <f>N6+N13</f>
        <v>210.87777</v>
      </c>
      <c r="O35" s="57">
        <f t="shared" si="15"/>
        <v>1.070577860766039</v>
      </c>
      <c r="P35" s="86">
        <f t="shared" ref="P35" si="45">P6+P13</f>
        <v>6561.0525999999991</v>
      </c>
      <c r="Q35" s="56">
        <f>Q6+Q13</f>
        <v>3867.2439100000001</v>
      </c>
      <c r="R35" s="57">
        <f t="shared" si="26"/>
        <v>0.58942431127590722</v>
      </c>
      <c r="S35" s="86">
        <f t="shared" ref="S35" si="46">S6+S13</f>
        <v>70066.426640000005</v>
      </c>
      <c r="T35" s="56">
        <f>T6+T13</f>
        <v>80928.263330000002</v>
      </c>
      <c r="U35" s="57">
        <f t="shared" si="16"/>
        <v>1.1550219871466816</v>
      </c>
      <c r="V35" s="86">
        <f t="shared" ref="V35" si="47">V6+V13</f>
        <v>108441.71035999998</v>
      </c>
      <c r="W35" s="56">
        <f>W6+W13</f>
        <v>106008.97041000002</v>
      </c>
      <c r="X35" s="57">
        <f t="shared" si="17"/>
        <v>0.97756638158948383</v>
      </c>
      <c r="Y35" s="86">
        <f t="shared" ref="Y35" si="48">Y6+Y13</f>
        <v>472.12716</v>
      </c>
      <c r="Z35" s="56">
        <f>Z6+Z13</f>
        <v>243.49215999999998</v>
      </c>
      <c r="AA35" s="57">
        <f t="shared" si="18"/>
        <v>0.51573427802797867</v>
      </c>
      <c r="AB35" s="86">
        <f t="shared" ref="AB35" si="49">AB13+AB6</f>
        <v>467.94294000000002</v>
      </c>
      <c r="AC35" s="56">
        <f>AC6+AC13</f>
        <v>40.102029999999999</v>
      </c>
      <c r="AD35" s="57">
        <f t="shared" si="22"/>
        <v>8.5698546921126745E-2</v>
      </c>
      <c r="AE35" s="86">
        <f t="shared" ref="AE35" si="50">AE13+AE6</f>
        <v>252.24900299999999</v>
      </c>
      <c r="AF35" s="56">
        <f>AF6+AF13</f>
        <v>8.5873200000000001</v>
      </c>
      <c r="AG35" s="57">
        <f t="shared" si="29"/>
        <v>3.4043028507034376E-2</v>
      </c>
      <c r="AH35" s="86">
        <f t="shared" ref="AH35" si="51">AH13+AH6</f>
        <v>109.00301000000003</v>
      </c>
      <c r="AI35" s="56">
        <f>AI6+AI13</f>
        <v>2.8306100000000001</v>
      </c>
      <c r="AJ35" s="57">
        <f t="shared" si="19"/>
        <v>2.5968181979561841E-2</v>
      </c>
      <c r="AK35" s="86">
        <f t="shared" ref="AK35" si="52">AK13+AK6</f>
        <v>50.127950000000006</v>
      </c>
      <c r="AL35" s="56">
        <f>AL6+AL13</f>
        <v>9.718020000000001</v>
      </c>
      <c r="AM35" s="57">
        <f t="shared" si="23"/>
        <v>0.19386430125309334</v>
      </c>
      <c r="AN35" s="86">
        <f t="shared" ref="AN35" si="53">AN13+AN6</f>
        <v>15.149789999999999</v>
      </c>
      <c r="AO35" s="56">
        <f>AO6+AO13</f>
        <v>4.0233100000000004</v>
      </c>
      <c r="AP35" s="57">
        <f t="shared" si="24"/>
        <v>0.26556869765191471</v>
      </c>
      <c r="AQ35" s="86">
        <f t="shared" ref="AQ35" si="54">AQ13+AQ6</f>
        <v>41.413187000000022</v>
      </c>
      <c r="AR35" s="56">
        <f>AR6+AR13</f>
        <v>14.942770000000001</v>
      </c>
      <c r="AS35" s="54">
        <f t="shared" si="34"/>
        <v>0.36082154218172086</v>
      </c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</row>
    <row r="36" spans="1:98" s="17" customFormat="1" x14ac:dyDescent="0.3">
      <c r="C36" s="20"/>
      <c r="D36" s="28"/>
      <c r="E36" s="28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F36" s="20"/>
      <c r="AI36" s="20"/>
      <c r="AL36" s="20"/>
      <c r="AO36" s="20"/>
    </row>
    <row r="37" spans="1:98" ht="9.75" customHeight="1" x14ac:dyDescent="0.3">
      <c r="C37" s="30"/>
      <c r="D37" s="28"/>
      <c r="E37" s="29"/>
      <c r="F37" s="31"/>
      <c r="AM37" s="23"/>
    </row>
    <row r="38" spans="1:98" s="17" customFormat="1" ht="34.5" customHeight="1" x14ac:dyDescent="0.3">
      <c r="C38" s="5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42" spans="1:98" x14ac:dyDescent="0.3">
      <c r="I42" s="61"/>
    </row>
    <row r="44" spans="1:98" x14ac:dyDescent="0.3">
      <c r="I44" s="61"/>
    </row>
  </sheetData>
  <mergeCells count="33">
    <mergeCell ref="D38:Q38"/>
    <mergeCell ref="AD3:AD4"/>
    <mergeCell ref="X2:X4"/>
    <mergeCell ref="V2:W3"/>
    <mergeCell ref="AA2:AA4"/>
    <mergeCell ref="Y2:Z3"/>
    <mergeCell ref="AJ3:AJ4"/>
    <mergeCell ref="AP3:AP4"/>
    <mergeCell ref="AN3:AO3"/>
    <mergeCell ref="AQ3:AR3"/>
    <mergeCell ref="P2:Q3"/>
    <mergeCell ref="AK3:AL3"/>
    <mergeCell ref="U2:U4"/>
    <mergeCell ref="AM3:AM4"/>
    <mergeCell ref="AB2:AC3"/>
    <mergeCell ref="AD2:AS2"/>
    <mergeCell ref="AS3:AS4"/>
    <mergeCell ref="AE3:AF3"/>
    <mergeCell ref="AG3:AG4"/>
    <mergeCell ref="AH3:AI3"/>
    <mergeCell ref="S2:T3"/>
    <mergeCell ref="R2:R4"/>
    <mergeCell ref="B2:B4"/>
    <mergeCell ref="A2:A4"/>
    <mergeCell ref="O2:O4"/>
    <mergeCell ref="M2:N3"/>
    <mergeCell ref="L2:L4"/>
    <mergeCell ref="J2:K3"/>
    <mergeCell ref="F2:F4"/>
    <mergeCell ref="D2:E3"/>
    <mergeCell ref="C2:C4"/>
    <mergeCell ref="I2:I4"/>
    <mergeCell ref="G2:H3"/>
  </mergeCells>
  <pageMargins left="0.59055118110236227" right="0.19685039370078741" top="0.74803149606299213" bottom="0.74803149606299213" header="0.31496062992125984" footer="0.31496062992125984"/>
  <pageSetup paperSize="8" scale="80" fitToWidth="3" fitToHeight="0" orientation="landscape" r:id="rId1"/>
  <headerFooter>
    <oddFooter>&amp;C&amp;Z&amp;F(округа_районы)</oddFooter>
  </headerFooter>
  <colBreaks count="2" manualBreakCount="2">
    <brk id="18" max="37" man="1"/>
    <brk id="33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="78" zoomScaleNormal="78" workbookViewId="0">
      <pane xSplit="3" ySplit="4" topLeftCell="D128" activePane="bottomRight" state="frozen"/>
      <selection activeCell="C1" sqref="C1"/>
      <selection pane="topRight" activeCell="D1" sqref="D1"/>
      <selection pane="bottomLeft" activeCell="C5" sqref="C5"/>
      <selection pane="bottomRight" activeCell="A121" sqref="A121:XFD121"/>
    </sheetView>
  </sheetViews>
  <sheetFormatPr defaultRowHeight="15.6" outlineLevelRow="1" outlineLevelCol="1" x14ac:dyDescent="0.3"/>
  <cols>
    <col min="1" max="1" width="7.88671875" hidden="1" customWidth="1"/>
    <col min="2" max="2" width="10" hidden="1" customWidth="1"/>
    <col min="3" max="3" width="31.44140625" customWidth="1"/>
    <col min="4" max="4" width="14.6640625" style="17" customWidth="1"/>
    <col min="5" max="5" width="14.6640625" customWidth="1"/>
    <col min="6" max="6" width="12.6640625" customWidth="1" outlineLevel="1"/>
    <col min="7" max="7" width="14.6640625" style="94" customWidth="1"/>
    <col min="8" max="8" width="14.6640625" style="46" customWidth="1"/>
    <col min="9" max="9" width="12.6640625" style="21" customWidth="1" outlineLevel="1"/>
    <col min="10" max="10" width="14.6640625" style="94" customWidth="1"/>
    <col min="11" max="11" width="14.6640625" style="46" customWidth="1"/>
    <col min="12" max="12" width="12.6640625" style="21" customWidth="1" outlineLevel="1"/>
    <col min="13" max="13" width="14.6640625" style="94" customWidth="1"/>
    <col min="14" max="14" width="14.6640625" style="46" customWidth="1"/>
    <col min="15" max="15" width="12.6640625" style="21" customWidth="1" outlineLevel="1"/>
    <col min="16" max="16" width="14" style="94" customWidth="1"/>
    <col min="17" max="17" width="14.6640625" style="46" customWidth="1"/>
    <col min="18" max="18" width="12.6640625" style="21" customWidth="1" outlineLevel="1"/>
  </cols>
  <sheetData>
    <row r="1" spans="1:22" ht="26.25" customHeight="1" x14ac:dyDescent="0.3">
      <c r="B1" s="48"/>
      <c r="C1" s="112" t="s">
        <v>190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48"/>
    </row>
    <row r="2" spans="1:22" ht="35.25" customHeight="1" x14ac:dyDescent="0.3">
      <c r="A2" s="113"/>
      <c r="B2" s="115"/>
      <c r="C2" s="104" t="s">
        <v>25</v>
      </c>
      <c r="D2" s="105" t="s">
        <v>134</v>
      </c>
      <c r="E2" s="105"/>
      <c r="F2" s="104" t="s">
        <v>133</v>
      </c>
      <c r="G2" s="109" t="s">
        <v>185</v>
      </c>
      <c r="H2" s="109"/>
      <c r="I2" s="104" t="s">
        <v>133</v>
      </c>
      <c r="J2" s="109" t="s">
        <v>173</v>
      </c>
      <c r="K2" s="109"/>
      <c r="L2" s="104" t="s">
        <v>133</v>
      </c>
      <c r="M2" s="109" t="s">
        <v>20</v>
      </c>
      <c r="N2" s="109"/>
      <c r="O2" s="104" t="s">
        <v>133</v>
      </c>
      <c r="P2" s="109" t="s">
        <v>21</v>
      </c>
      <c r="Q2" s="109"/>
      <c r="R2" s="104" t="s">
        <v>133</v>
      </c>
      <c r="S2" s="1"/>
      <c r="T2" s="1"/>
      <c r="U2" s="1"/>
      <c r="V2" s="1"/>
    </row>
    <row r="3" spans="1:22" ht="22.5" customHeight="1" x14ac:dyDescent="0.3">
      <c r="A3" s="114"/>
      <c r="B3" s="114"/>
      <c r="C3" s="104"/>
      <c r="D3" s="80" t="s">
        <v>187</v>
      </c>
      <c r="E3" s="64" t="s">
        <v>188</v>
      </c>
      <c r="F3" s="104"/>
      <c r="G3" s="80" t="s">
        <v>187</v>
      </c>
      <c r="H3" s="64" t="s">
        <v>188</v>
      </c>
      <c r="I3" s="104"/>
      <c r="J3" s="80" t="s">
        <v>187</v>
      </c>
      <c r="K3" s="64" t="s">
        <v>188</v>
      </c>
      <c r="L3" s="104"/>
      <c r="M3" s="80" t="s">
        <v>187</v>
      </c>
      <c r="N3" s="64" t="s">
        <v>188</v>
      </c>
      <c r="O3" s="104"/>
      <c r="P3" s="80" t="s">
        <v>187</v>
      </c>
      <c r="Q3" s="64" t="s">
        <v>188</v>
      </c>
      <c r="R3" s="104"/>
      <c r="S3" s="1"/>
      <c r="T3" s="1"/>
      <c r="U3" s="1"/>
      <c r="V3" s="1"/>
    </row>
    <row r="4" spans="1:22" s="100" customFormat="1" ht="13.8" x14ac:dyDescent="0.3">
      <c r="A4" s="96" t="s">
        <v>31</v>
      </c>
      <c r="B4" s="96" t="s">
        <v>32</v>
      </c>
      <c r="C4" s="97" t="s">
        <v>33</v>
      </c>
      <c r="D4" s="98">
        <v>1</v>
      </c>
      <c r="E4" s="97">
        <v>2</v>
      </c>
      <c r="F4" s="97">
        <v>3</v>
      </c>
      <c r="G4" s="98">
        <v>4</v>
      </c>
      <c r="H4" s="97">
        <v>5</v>
      </c>
      <c r="I4" s="97">
        <v>6</v>
      </c>
      <c r="J4" s="98">
        <f>I4+1</f>
        <v>7</v>
      </c>
      <c r="K4" s="97">
        <v>5</v>
      </c>
      <c r="L4" s="98">
        <f t="shared" ref="L4:R4" si="0">K4+1</f>
        <v>6</v>
      </c>
      <c r="M4" s="98">
        <f t="shared" si="0"/>
        <v>7</v>
      </c>
      <c r="N4" s="97">
        <v>5</v>
      </c>
      <c r="O4" s="98">
        <f t="shared" si="0"/>
        <v>6</v>
      </c>
      <c r="P4" s="98">
        <f t="shared" si="0"/>
        <v>7</v>
      </c>
      <c r="Q4" s="97">
        <v>5</v>
      </c>
      <c r="R4" s="98">
        <f t="shared" si="0"/>
        <v>6</v>
      </c>
      <c r="S4" s="99">
        <v>1000</v>
      </c>
      <c r="T4" s="99"/>
      <c r="U4" s="99"/>
      <c r="V4" s="99"/>
    </row>
    <row r="5" spans="1:22" ht="54" customHeight="1" x14ac:dyDescent="0.3">
      <c r="A5" s="10">
        <v>1</v>
      </c>
      <c r="B5" s="14"/>
      <c r="C5" s="116" t="s">
        <v>132</v>
      </c>
      <c r="D5" s="81">
        <f>SUM(D6:D9)</f>
        <v>810.65264999999988</v>
      </c>
      <c r="E5" s="40">
        <f>SUM(E6:E9)</f>
        <v>588.91318000000001</v>
      </c>
      <c r="F5" s="49">
        <f t="shared" ref="F5:F36" si="1">IF(D5=0," ",IF(E5/D5*100&gt;200,"св.200",E5/D5))</f>
        <v>0.72646796380669343</v>
      </c>
      <c r="G5" s="81">
        <f>SUM(G6:G9)</f>
        <v>68.816579999999988</v>
      </c>
      <c r="H5" s="40">
        <f>SUM(H6:H9)</f>
        <v>40.526410000000006</v>
      </c>
      <c r="I5" s="49">
        <f t="shared" ref="I5:I47" si="2">IF(G5=0," ",IF(H5/G5*100&gt;200,"св.200",H5/G5))</f>
        <v>0.58890473778266827</v>
      </c>
      <c r="J5" s="81">
        <f>SUM(J6:J9)</f>
        <v>19</v>
      </c>
      <c r="K5" s="40">
        <f>SUM(K6:K9)</f>
        <v>18.600000000000001</v>
      </c>
      <c r="L5" s="49">
        <f t="shared" ref="L5:L35" si="3">IF(J5=0," ",IF(K5/J5*100&gt;200,"св.200",K5/J5))</f>
        <v>0.97894736842105268</v>
      </c>
      <c r="M5" s="81">
        <f>SUM(M6:M9)</f>
        <v>177.1053</v>
      </c>
      <c r="N5" s="40">
        <f>SUM(N6:N9)</f>
        <v>169.90771000000001</v>
      </c>
      <c r="O5" s="49">
        <f t="shared" ref="O5:O36" si="4">IF(M5=0," ",IF(N5/M5*100&gt;200,"св.200",N5/M5))</f>
        <v>0.95935982717626189</v>
      </c>
      <c r="P5" s="81">
        <f>SUM(P6:P9)</f>
        <v>545.73077000000001</v>
      </c>
      <c r="Q5" s="40">
        <f>SUM(Q6:Q9)</f>
        <v>359.87905999999998</v>
      </c>
      <c r="R5" s="49">
        <f t="shared" ref="R5:R36" si="5">IF(P5=0," ",IF(Q5/P5*100&gt;200,"св.200",Q5/P5))</f>
        <v>0.65944432636627759</v>
      </c>
      <c r="S5" s="1"/>
      <c r="T5" s="1"/>
      <c r="U5" s="1"/>
      <c r="V5" s="1"/>
    </row>
    <row r="6" spans="1:22" s="8" customFormat="1" ht="15" customHeight="1" outlineLevel="1" x14ac:dyDescent="0.3">
      <c r="A6" s="9"/>
      <c r="B6" s="9">
        <v>1</v>
      </c>
      <c r="C6" s="117" t="s">
        <v>180</v>
      </c>
      <c r="D6" s="41">
        <f t="shared" ref="D6:D16" si="6">G6+J6+M6+P6</f>
        <v>394.40473999999995</v>
      </c>
      <c r="E6" s="42">
        <f t="shared" ref="E6:E9" si="7">(H6+K6+N6+Q6)</f>
        <v>314.39357000000001</v>
      </c>
      <c r="F6" s="74">
        <f t="shared" si="1"/>
        <v>0.79713435999780335</v>
      </c>
      <c r="G6" s="44">
        <v>67.75479</v>
      </c>
      <c r="H6" s="42">
        <v>39.08522</v>
      </c>
      <c r="I6" s="74">
        <f t="shared" si="2"/>
        <v>0.57686283139538919</v>
      </c>
      <c r="J6" s="44">
        <v>19</v>
      </c>
      <c r="K6" s="42">
        <v>18.600000000000001</v>
      </c>
      <c r="L6" s="74">
        <f t="shared" si="3"/>
        <v>0.97894736842105268</v>
      </c>
      <c r="M6" s="44">
        <v>124.16502</v>
      </c>
      <c r="N6" s="42">
        <v>104.04897</v>
      </c>
      <c r="O6" s="74">
        <f>IF(M6=0," ",IF(N6/M6*100&gt;200,"св.200",N6/M6))</f>
        <v>0.83798939508083681</v>
      </c>
      <c r="P6" s="44">
        <v>183.48492999999999</v>
      </c>
      <c r="Q6" s="42">
        <v>152.65938</v>
      </c>
      <c r="R6" s="74">
        <f t="shared" si="5"/>
        <v>0.83199955440482232</v>
      </c>
      <c r="S6" s="1"/>
      <c r="T6" s="1"/>
      <c r="U6" s="1"/>
      <c r="V6" s="1"/>
    </row>
    <row r="7" spans="1:22" s="8" customFormat="1" ht="15" customHeight="1" outlineLevel="1" x14ac:dyDescent="0.3">
      <c r="A7" s="9"/>
      <c r="B7" s="9">
        <v>2</v>
      </c>
      <c r="C7" s="117" t="s">
        <v>131</v>
      </c>
      <c r="D7" s="41">
        <f t="shared" si="6"/>
        <v>41.3474</v>
      </c>
      <c r="E7" s="42">
        <f t="shared" si="7"/>
        <v>54.338710000000006</v>
      </c>
      <c r="F7" s="74">
        <f t="shared" si="1"/>
        <v>1.314198958096519</v>
      </c>
      <c r="G7" s="44">
        <v>0.54774999999999996</v>
      </c>
      <c r="H7" s="42">
        <v>0.89345000000000008</v>
      </c>
      <c r="I7" s="74">
        <f t="shared" si="2"/>
        <v>1.6311273391145598</v>
      </c>
      <c r="J7" s="44">
        <v>0</v>
      </c>
      <c r="K7" s="42"/>
      <c r="L7" s="74" t="str">
        <f t="shared" si="3"/>
        <v xml:space="preserve"> </v>
      </c>
      <c r="M7" s="44">
        <v>8.2334599999999991</v>
      </c>
      <c r="N7" s="42">
        <v>21.035070000000001</v>
      </c>
      <c r="O7" s="74" t="str">
        <f>IF(M7=0," ",IF(N7/M7*100&gt;200,"св.200",N7/M7))</f>
        <v>св.200</v>
      </c>
      <c r="P7" s="44">
        <v>32.566189999999999</v>
      </c>
      <c r="Q7" s="42">
        <v>32.41019</v>
      </c>
      <c r="R7" s="74">
        <f t="shared" si="5"/>
        <v>0.99520975588486105</v>
      </c>
      <c r="S7" s="1"/>
      <c r="T7" s="1"/>
      <c r="U7" s="1"/>
      <c r="V7" s="1"/>
    </row>
    <row r="8" spans="1:22" s="8" customFormat="1" ht="15" customHeight="1" outlineLevel="1" x14ac:dyDescent="0.3">
      <c r="A8" s="9"/>
      <c r="B8" s="9">
        <v>3</v>
      </c>
      <c r="C8" s="117" t="s">
        <v>130</v>
      </c>
      <c r="D8" s="41">
        <f t="shared" si="6"/>
        <v>302.27670999999998</v>
      </c>
      <c r="E8" s="42">
        <f t="shared" si="7"/>
        <v>150.99119999999999</v>
      </c>
      <c r="F8" s="74">
        <f t="shared" si="1"/>
        <v>0.49951317784291088</v>
      </c>
      <c r="G8" s="44">
        <v>0.32018999999999997</v>
      </c>
      <c r="H8" s="42">
        <v>0.24889</v>
      </c>
      <c r="I8" s="74">
        <f t="shared" si="2"/>
        <v>0.77731971641837661</v>
      </c>
      <c r="J8" s="44">
        <v>0</v>
      </c>
      <c r="K8" s="42"/>
      <c r="L8" s="74" t="str">
        <f t="shared" si="3"/>
        <v xml:space="preserve"> </v>
      </c>
      <c r="M8" s="44">
        <v>40.069199999999995</v>
      </c>
      <c r="N8" s="42">
        <v>39.302050000000001</v>
      </c>
      <c r="O8" s="74">
        <f>IF(M8=0," ",IF(N8/M8*100&gt;200,"св.200",N8/M8))</f>
        <v>0.9808543719365499</v>
      </c>
      <c r="P8" s="44">
        <v>261.88731999999999</v>
      </c>
      <c r="Q8" s="42">
        <v>111.44025999999999</v>
      </c>
      <c r="R8" s="74">
        <f t="shared" si="5"/>
        <v>0.42552751313045628</v>
      </c>
      <c r="S8" s="1"/>
      <c r="T8" s="1"/>
      <c r="U8" s="1"/>
      <c r="V8" s="1"/>
    </row>
    <row r="9" spans="1:22" s="8" customFormat="1" ht="15" customHeight="1" outlineLevel="1" x14ac:dyDescent="0.3">
      <c r="A9" s="9"/>
      <c r="B9" s="9">
        <v>4</v>
      </c>
      <c r="C9" s="117" t="s">
        <v>129</v>
      </c>
      <c r="D9" s="41">
        <f t="shared" si="6"/>
        <v>72.623800000000003</v>
      </c>
      <c r="E9" s="42">
        <f t="shared" si="7"/>
        <v>69.189700000000002</v>
      </c>
      <c r="F9" s="74">
        <f t="shared" si="1"/>
        <v>0.95271384862813568</v>
      </c>
      <c r="G9" s="44">
        <v>0.19384999999999999</v>
      </c>
      <c r="H9" s="42">
        <v>0.29885</v>
      </c>
      <c r="I9" s="74">
        <f t="shared" si="2"/>
        <v>1.5416559195254063</v>
      </c>
      <c r="J9" s="44">
        <v>0</v>
      </c>
      <c r="K9" s="42"/>
      <c r="L9" s="74" t="str">
        <f t="shared" si="3"/>
        <v xml:space="preserve"> </v>
      </c>
      <c r="M9" s="44">
        <v>4.6376200000000001</v>
      </c>
      <c r="N9" s="42">
        <v>5.5216199999999995</v>
      </c>
      <c r="O9" s="74">
        <f>IF(M9=0," ",IF(N9/M9*100&gt;200,"св.200",N9/M9))</f>
        <v>1.1906150137354936</v>
      </c>
      <c r="P9" s="44">
        <v>67.792330000000007</v>
      </c>
      <c r="Q9" s="42">
        <v>63.369230000000002</v>
      </c>
      <c r="R9" s="74">
        <f t="shared" si="5"/>
        <v>0.93475515592988168</v>
      </c>
      <c r="S9" s="1"/>
      <c r="T9" s="1"/>
      <c r="U9" s="1"/>
      <c r="V9" s="1"/>
    </row>
    <row r="10" spans="1:22" ht="46.8" customHeight="1" x14ac:dyDescent="0.3">
      <c r="A10" s="10">
        <v>2</v>
      </c>
      <c r="B10" s="14"/>
      <c r="C10" s="116" t="s">
        <v>128</v>
      </c>
      <c r="D10" s="81">
        <f>SUM(D11:D16)</f>
        <v>3623.6528499999999</v>
      </c>
      <c r="E10" s="40">
        <f>SUM(E11:E16)</f>
        <v>3508.2571200000002</v>
      </c>
      <c r="F10" s="49">
        <f t="shared" si="1"/>
        <v>0.96815486064014111</v>
      </c>
      <c r="G10" s="81">
        <f>SUM(G11:G16)</f>
        <v>1247.8384800000001</v>
      </c>
      <c r="H10" s="40">
        <f>SUM(H11:H16)</f>
        <v>1222.5536500000001</v>
      </c>
      <c r="I10" s="49">
        <f t="shared" si="2"/>
        <v>0.97973709706403667</v>
      </c>
      <c r="J10" s="81">
        <f>(SUM(J11:J16))</f>
        <v>5.5499999999999994E-2</v>
      </c>
      <c r="K10" s="40">
        <f>SUM(K11:K16)</f>
        <v>0</v>
      </c>
      <c r="L10" s="49">
        <f t="shared" si="3"/>
        <v>0</v>
      </c>
      <c r="M10" s="81">
        <f>SUM(M11:M16)</f>
        <v>440.07357000000002</v>
      </c>
      <c r="N10" s="40">
        <f>SUM(N11:N16)</f>
        <v>449.40094999999997</v>
      </c>
      <c r="O10" s="49">
        <f t="shared" si="4"/>
        <v>1.021195047000891</v>
      </c>
      <c r="P10" s="81">
        <f>SUM(P11:P16)</f>
        <v>1935.6853000000001</v>
      </c>
      <c r="Q10" s="40">
        <f>SUM(Q11:Q16)</f>
        <v>1836.3025199999997</v>
      </c>
      <c r="R10" s="49">
        <f t="shared" si="5"/>
        <v>0.94865757362521663</v>
      </c>
      <c r="S10" s="1"/>
      <c r="T10" s="1"/>
      <c r="U10" s="1"/>
      <c r="V10" s="1"/>
    </row>
    <row r="11" spans="1:22" s="8" customFormat="1" ht="15.75" customHeight="1" outlineLevel="1" x14ac:dyDescent="0.3">
      <c r="A11" s="9"/>
      <c r="B11" s="9">
        <v>1</v>
      </c>
      <c r="C11" s="117" t="s">
        <v>127</v>
      </c>
      <c r="D11" s="41">
        <f t="shared" si="6"/>
        <v>334.43997999999999</v>
      </c>
      <c r="E11" s="42">
        <f t="shared" ref="E11:E16" si="8">(H11+K11+N11+Q11)</f>
        <v>309.61135000000002</v>
      </c>
      <c r="F11" s="74">
        <f t="shared" si="1"/>
        <v>0.92576058041864495</v>
      </c>
      <c r="G11" s="44">
        <v>13.88245</v>
      </c>
      <c r="H11" s="42">
        <v>15.37257</v>
      </c>
      <c r="I11" s="74">
        <f t="shared" si="2"/>
        <v>1.1073384020832058</v>
      </c>
      <c r="J11" s="44">
        <v>1.95E-2</v>
      </c>
      <c r="K11" s="42"/>
      <c r="L11" s="74">
        <f t="shared" si="3"/>
        <v>0</v>
      </c>
      <c r="M11" s="44">
        <v>152.33101000000002</v>
      </c>
      <c r="N11" s="42">
        <v>118.13297999999999</v>
      </c>
      <c r="O11" s="74">
        <f t="shared" si="4"/>
        <v>0.77550184955774915</v>
      </c>
      <c r="P11" s="44">
        <v>168.20702</v>
      </c>
      <c r="Q11" s="42">
        <v>176.10579999999999</v>
      </c>
      <c r="R11" s="74">
        <f t="shared" si="5"/>
        <v>1.0469586822238452</v>
      </c>
      <c r="S11" s="1"/>
      <c r="T11" s="1"/>
      <c r="U11" s="1"/>
      <c r="V11" s="1"/>
    </row>
    <row r="12" spans="1:22" s="8" customFormat="1" ht="15" customHeight="1" outlineLevel="1" x14ac:dyDescent="0.3">
      <c r="A12" s="9"/>
      <c r="B12" s="9">
        <v>2</v>
      </c>
      <c r="C12" s="117" t="s">
        <v>126</v>
      </c>
      <c r="D12" s="41">
        <f t="shared" si="6"/>
        <v>1023.73365</v>
      </c>
      <c r="E12" s="42">
        <f t="shared" si="8"/>
        <v>1068.18075</v>
      </c>
      <c r="F12" s="74">
        <f t="shared" si="1"/>
        <v>1.0434166640903129</v>
      </c>
      <c r="G12" s="44">
        <v>844.13578000000007</v>
      </c>
      <c r="H12" s="42">
        <v>825.74113</v>
      </c>
      <c r="I12" s="74">
        <f>IF(G12=0," ",IF(H12/G12*100&gt;200,"св.200",H12/G12))</f>
        <v>0.97820889667773581</v>
      </c>
      <c r="J12" s="44">
        <v>0</v>
      </c>
      <c r="K12" s="42"/>
      <c r="L12" s="74" t="str">
        <f t="shared" si="3"/>
        <v xml:space="preserve"> </v>
      </c>
      <c r="M12" s="44">
        <v>71.898070000000004</v>
      </c>
      <c r="N12" s="42">
        <v>147.18048000000002</v>
      </c>
      <c r="O12" s="74" t="str">
        <f t="shared" si="4"/>
        <v>св.200</v>
      </c>
      <c r="P12" s="44">
        <v>107.6998</v>
      </c>
      <c r="Q12" s="42">
        <v>95.259140000000002</v>
      </c>
      <c r="R12" s="74">
        <f t="shared" si="5"/>
        <v>0.88448762207543563</v>
      </c>
      <c r="S12" s="1"/>
      <c r="T12" s="1"/>
      <c r="U12" s="1"/>
      <c r="V12" s="1"/>
    </row>
    <row r="13" spans="1:22" s="8" customFormat="1" ht="15" customHeight="1" outlineLevel="1" x14ac:dyDescent="0.3">
      <c r="A13" s="9"/>
      <c r="B13" s="9">
        <v>3</v>
      </c>
      <c r="C13" s="117" t="s">
        <v>125</v>
      </c>
      <c r="D13" s="41">
        <f t="shared" si="6"/>
        <v>1185.79422</v>
      </c>
      <c r="E13" s="42">
        <f t="shared" si="8"/>
        <v>1184.81323</v>
      </c>
      <c r="F13" s="74">
        <f t="shared" si="1"/>
        <v>0.99917271480712733</v>
      </c>
      <c r="G13" s="44">
        <v>387.09490999999997</v>
      </c>
      <c r="H13" s="42">
        <v>377.75785999999999</v>
      </c>
      <c r="I13" s="74">
        <f t="shared" si="2"/>
        <v>0.97587917133810931</v>
      </c>
      <c r="J13" s="44">
        <v>0</v>
      </c>
      <c r="K13" s="42"/>
      <c r="L13" s="74" t="str">
        <f t="shared" si="3"/>
        <v xml:space="preserve"> </v>
      </c>
      <c r="M13" s="44">
        <v>111.03844000000001</v>
      </c>
      <c r="N13" s="42">
        <v>109.35551</v>
      </c>
      <c r="O13" s="74">
        <f t="shared" si="4"/>
        <v>0.98484371718478747</v>
      </c>
      <c r="P13" s="44">
        <v>687.66087000000005</v>
      </c>
      <c r="Q13" s="42">
        <v>697.69985999999994</v>
      </c>
      <c r="R13" s="74">
        <f t="shared" si="5"/>
        <v>1.0145987512711023</v>
      </c>
      <c r="S13" s="1"/>
      <c r="T13" s="1"/>
      <c r="U13" s="1"/>
      <c r="V13" s="1"/>
    </row>
    <row r="14" spans="1:22" s="8" customFormat="1" ht="15" customHeight="1" outlineLevel="1" x14ac:dyDescent="0.3">
      <c r="A14" s="9"/>
      <c r="B14" s="9">
        <v>4</v>
      </c>
      <c r="C14" s="117" t="s">
        <v>88</v>
      </c>
      <c r="D14" s="41">
        <f t="shared" si="6"/>
        <v>333.51413000000002</v>
      </c>
      <c r="E14" s="42">
        <f t="shared" si="8"/>
        <v>262.06968999999998</v>
      </c>
      <c r="F14" s="74">
        <f t="shared" si="1"/>
        <v>0.78578286922955842</v>
      </c>
      <c r="G14" s="44">
        <v>0.82128999999999996</v>
      </c>
      <c r="H14" s="42">
        <v>0.82413999999999998</v>
      </c>
      <c r="I14" s="74">
        <f t="shared" si="2"/>
        <v>1.0034701506167127</v>
      </c>
      <c r="J14" s="44">
        <v>0</v>
      </c>
      <c r="K14" s="42"/>
      <c r="L14" s="74" t="str">
        <f t="shared" si="3"/>
        <v xml:space="preserve"> </v>
      </c>
      <c r="M14" s="44">
        <v>27.772110000000001</v>
      </c>
      <c r="N14" s="42">
        <v>13.928430000000001</v>
      </c>
      <c r="O14" s="74">
        <f t="shared" si="4"/>
        <v>0.50152581132654306</v>
      </c>
      <c r="P14" s="44">
        <v>304.92072999999999</v>
      </c>
      <c r="Q14" s="42">
        <v>247.31711999999999</v>
      </c>
      <c r="R14" s="74">
        <f t="shared" si="5"/>
        <v>0.81108660601724258</v>
      </c>
      <c r="S14" s="1"/>
      <c r="T14" s="1"/>
      <c r="U14" s="1"/>
      <c r="V14" s="1"/>
    </row>
    <row r="15" spans="1:22" s="8" customFormat="1" ht="15" customHeight="1" outlineLevel="1" x14ac:dyDescent="0.3">
      <c r="A15" s="9"/>
      <c r="B15" s="9">
        <v>5</v>
      </c>
      <c r="C15" s="117" t="s">
        <v>124</v>
      </c>
      <c r="D15" s="41">
        <f t="shared" si="6"/>
        <v>314.30827000000005</v>
      </c>
      <c r="E15" s="42">
        <f t="shared" si="8"/>
        <v>221.10408000000001</v>
      </c>
      <c r="F15" s="74">
        <f t="shared" si="1"/>
        <v>0.70346249559389573</v>
      </c>
      <c r="G15" s="44">
        <v>0.61614999999999998</v>
      </c>
      <c r="H15" s="42">
        <v>9.2450000000000004E-2</v>
      </c>
      <c r="I15" s="74">
        <f t="shared" si="2"/>
        <v>0.15004463198896373</v>
      </c>
      <c r="J15" s="44">
        <v>0</v>
      </c>
      <c r="K15" s="42"/>
      <c r="L15" s="74" t="str">
        <f t="shared" si="3"/>
        <v xml:space="preserve"> </v>
      </c>
      <c r="M15" s="44">
        <v>22.76004</v>
      </c>
      <c r="N15" s="42">
        <v>12.023709999999999</v>
      </c>
      <c r="O15" s="74">
        <f t="shared" si="4"/>
        <v>0.52828158474238185</v>
      </c>
      <c r="P15" s="44">
        <v>290.93208000000004</v>
      </c>
      <c r="Q15" s="42">
        <v>208.98792</v>
      </c>
      <c r="R15" s="74">
        <f t="shared" si="5"/>
        <v>0.71833920824406838</v>
      </c>
      <c r="S15" s="1"/>
      <c r="T15" s="1"/>
      <c r="U15" s="1"/>
      <c r="V15" s="1"/>
    </row>
    <row r="16" spans="1:22" s="8" customFormat="1" ht="15" customHeight="1" outlineLevel="1" x14ac:dyDescent="0.3">
      <c r="A16" s="9"/>
      <c r="B16" s="9">
        <v>6</v>
      </c>
      <c r="C16" s="117" t="s">
        <v>123</v>
      </c>
      <c r="D16" s="41">
        <f t="shared" si="6"/>
        <v>431.86259999999999</v>
      </c>
      <c r="E16" s="42">
        <f t="shared" si="8"/>
        <v>462.47802000000001</v>
      </c>
      <c r="F16" s="74">
        <f t="shared" si="1"/>
        <v>1.0708915752371242</v>
      </c>
      <c r="G16" s="44">
        <v>1.2879</v>
      </c>
      <c r="H16" s="42">
        <v>2.7654999999999998</v>
      </c>
      <c r="I16" s="74" t="str">
        <f t="shared" si="2"/>
        <v>св.200</v>
      </c>
      <c r="J16" s="44">
        <v>3.5999999999999997E-2</v>
      </c>
      <c r="K16" s="42"/>
      <c r="L16" s="74">
        <f>IF(J16=0," ",IF(K16/J16*100&gt;200,"св.200",K16/J16))</f>
        <v>0</v>
      </c>
      <c r="M16" s="44">
        <v>54.273900000000005</v>
      </c>
      <c r="N16" s="42">
        <v>48.779839999999993</v>
      </c>
      <c r="O16" s="74">
        <f t="shared" si="4"/>
        <v>0.89877160108265641</v>
      </c>
      <c r="P16" s="44">
        <v>376.26479999999998</v>
      </c>
      <c r="Q16" s="42">
        <v>410.93268</v>
      </c>
      <c r="R16" s="74">
        <f t="shared" si="5"/>
        <v>1.09213692059422</v>
      </c>
      <c r="S16" s="1"/>
      <c r="T16" s="1"/>
      <c r="U16" s="1"/>
      <c r="V16" s="1"/>
    </row>
    <row r="17" spans="1:22" ht="46.8" x14ac:dyDescent="0.3">
      <c r="A17" s="10">
        <v>3</v>
      </c>
      <c r="B17" s="14"/>
      <c r="C17" s="116" t="s">
        <v>122</v>
      </c>
      <c r="D17" s="81">
        <f>SUM(D18:D22)</f>
        <v>3491.8223599999992</v>
      </c>
      <c r="E17" s="40">
        <f>SUM(E18:E22)</f>
        <v>3214.8176999999996</v>
      </c>
      <c r="F17" s="49">
        <f t="shared" si="1"/>
        <v>0.92067046045263323</v>
      </c>
      <c r="G17" s="81">
        <f>SUM(G18:G22)</f>
        <v>338.70813999999996</v>
      </c>
      <c r="H17" s="40">
        <f>SUM(H18:H22)</f>
        <v>91.459439999999987</v>
      </c>
      <c r="I17" s="49">
        <f t="shared" si="2"/>
        <v>0.27002433422473993</v>
      </c>
      <c r="J17" s="81">
        <f>SUM(J18:J22)</f>
        <v>86.472199999999987</v>
      </c>
      <c r="K17" s="40">
        <f>SUM(K18:K22)</f>
        <v>71.248100000000008</v>
      </c>
      <c r="L17" s="49">
        <f t="shared" si="3"/>
        <v>0.82394226121227421</v>
      </c>
      <c r="M17" s="81">
        <f>SUM(M18:M22)</f>
        <v>705.34796000000006</v>
      </c>
      <c r="N17" s="40">
        <f>SUM(N18:N22)</f>
        <v>774.11481999999978</v>
      </c>
      <c r="O17" s="49">
        <f t="shared" si="4"/>
        <v>1.0974935264574943</v>
      </c>
      <c r="P17" s="81">
        <f>SUM(P18:P22)</f>
        <v>2361.2940600000002</v>
      </c>
      <c r="Q17" s="40">
        <f>SUM(Q18:Q22)</f>
        <v>2277.9953399999999</v>
      </c>
      <c r="R17" s="49">
        <f t="shared" si="5"/>
        <v>0.9647232755076679</v>
      </c>
      <c r="S17" s="1"/>
      <c r="T17" s="1"/>
      <c r="U17" s="1"/>
      <c r="V17" s="1"/>
    </row>
    <row r="18" spans="1:22" s="15" customFormat="1" ht="15" customHeight="1" outlineLevel="1" x14ac:dyDescent="0.3">
      <c r="A18" s="9"/>
      <c r="B18" s="13"/>
      <c r="C18" s="117" t="s">
        <v>121</v>
      </c>
      <c r="D18" s="44">
        <f t="shared" ref="D18:E22" si="9">(G18+J18+M18+P18)</f>
        <v>1159.4056700000001</v>
      </c>
      <c r="E18" s="42">
        <f t="shared" si="9"/>
        <v>940.67471999999998</v>
      </c>
      <c r="F18" s="74">
        <f t="shared" si="1"/>
        <v>0.81134217672059505</v>
      </c>
      <c r="G18" s="44">
        <v>250.84908999999999</v>
      </c>
      <c r="H18" s="42">
        <v>56.327559999999998</v>
      </c>
      <c r="I18" s="74">
        <f t="shared" si="2"/>
        <v>0.22454759552845099</v>
      </c>
      <c r="J18" s="44">
        <v>72.599999999999994</v>
      </c>
      <c r="K18" s="42">
        <v>58.416499999999999</v>
      </c>
      <c r="L18" s="74">
        <f t="shared" si="3"/>
        <v>0.80463498622589535</v>
      </c>
      <c r="M18" s="44">
        <v>221.06442000000001</v>
      </c>
      <c r="N18" s="42">
        <v>256.38867999999997</v>
      </c>
      <c r="O18" s="74">
        <f t="shared" si="4"/>
        <v>1.1597917023463113</v>
      </c>
      <c r="P18" s="44">
        <v>614.89215999999999</v>
      </c>
      <c r="Q18" s="42">
        <v>569.54197999999997</v>
      </c>
      <c r="R18" s="74">
        <f t="shared" si="5"/>
        <v>0.92624693734914421</v>
      </c>
      <c r="S18" s="16"/>
      <c r="T18" s="16"/>
      <c r="U18" s="16"/>
      <c r="V18" s="16"/>
    </row>
    <row r="19" spans="1:22" s="15" customFormat="1" ht="15" customHeight="1" outlineLevel="1" x14ac:dyDescent="0.3">
      <c r="A19" s="9"/>
      <c r="B19" s="13"/>
      <c r="C19" s="117" t="s">
        <v>120</v>
      </c>
      <c r="D19" s="44">
        <f t="shared" si="9"/>
        <v>730.15215999999987</v>
      </c>
      <c r="E19" s="42">
        <f t="shared" si="9"/>
        <v>656.96292999999991</v>
      </c>
      <c r="F19" s="74">
        <f t="shared" si="1"/>
        <v>0.89976167433374443</v>
      </c>
      <c r="G19" s="44">
        <v>54.147980000000004</v>
      </c>
      <c r="H19" s="42">
        <v>27.71509</v>
      </c>
      <c r="I19" s="74">
        <f t="shared" si="2"/>
        <v>0.51183977684855464</v>
      </c>
      <c r="J19" s="44">
        <v>1.1000000000000001</v>
      </c>
      <c r="K19" s="42"/>
      <c r="L19" s="74">
        <f t="shared" si="3"/>
        <v>0</v>
      </c>
      <c r="M19" s="44">
        <v>284.69781999999998</v>
      </c>
      <c r="N19" s="42">
        <v>284.79616999999996</v>
      </c>
      <c r="O19" s="74">
        <f t="shared" si="4"/>
        <v>1.0003454539975052</v>
      </c>
      <c r="P19" s="44">
        <v>390.20635999999996</v>
      </c>
      <c r="Q19" s="42">
        <v>344.45166999999998</v>
      </c>
      <c r="R19" s="74">
        <f t="shared" si="5"/>
        <v>0.88274232639365491</v>
      </c>
      <c r="S19" s="16"/>
      <c r="T19" s="16"/>
      <c r="U19" s="16"/>
      <c r="V19" s="16"/>
    </row>
    <row r="20" spans="1:22" s="15" customFormat="1" ht="15" customHeight="1" outlineLevel="1" x14ac:dyDescent="0.3">
      <c r="A20" s="9"/>
      <c r="B20" s="13"/>
      <c r="C20" s="117" t="s">
        <v>119</v>
      </c>
      <c r="D20" s="44">
        <f t="shared" si="9"/>
        <v>678.32747999999992</v>
      </c>
      <c r="E20" s="42">
        <f t="shared" si="9"/>
        <v>537.33924999999999</v>
      </c>
      <c r="F20" s="74">
        <f t="shared" si="1"/>
        <v>0.79215314998000674</v>
      </c>
      <c r="G20" s="44">
        <v>22.69068</v>
      </c>
      <c r="H20" s="42">
        <v>4.7100000000000003E-2</v>
      </c>
      <c r="I20" s="74">
        <f t="shared" si="2"/>
        <v>2.07574211085785E-3</v>
      </c>
      <c r="J20" s="44">
        <v>0</v>
      </c>
      <c r="K20" s="42">
        <v>1.44E-2</v>
      </c>
      <c r="L20" s="74" t="str">
        <f t="shared" si="3"/>
        <v xml:space="preserve"> </v>
      </c>
      <c r="M20" s="44">
        <v>76.389359999999996</v>
      </c>
      <c r="N20" s="42">
        <v>47.279110000000003</v>
      </c>
      <c r="O20" s="74">
        <f t="shared" si="4"/>
        <v>0.61892271384391762</v>
      </c>
      <c r="P20" s="44">
        <v>579.24743999999998</v>
      </c>
      <c r="Q20" s="42">
        <v>489.99864000000002</v>
      </c>
      <c r="R20" s="74">
        <f t="shared" si="5"/>
        <v>0.84592284085019009</v>
      </c>
      <c r="S20" s="16"/>
      <c r="T20" s="16"/>
      <c r="U20" s="16"/>
      <c r="V20" s="16"/>
    </row>
    <row r="21" spans="1:22" s="15" customFormat="1" ht="15" customHeight="1" outlineLevel="1" x14ac:dyDescent="0.3">
      <c r="A21" s="9"/>
      <c r="B21" s="13"/>
      <c r="C21" s="117" t="s">
        <v>181</v>
      </c>
      <c r="D21" s="44">
        <f t="shared" si="9"/>
        <v>514.78161999999998</v>
      </c>
      <c r="E21" s="42">
        <f t="shared" si="9"/>
        <v>604.82601</v>
      </c>
      <c r="F21" s="74">
        <f t="shared" si="1"/>
        <v>1.1749176476036578</v>
      </c>
      <c r="G21" s="44">
        <v>8.6065900000000006</v>
      </c>
      <c r="H21" s="42">
        <v>5.3523399999999999</v>
      </c>
      <c r="I21" s="74">
        <f t="shared" si="2"/>
        <v>0.62188857607949255</v>
      </c>
      <c r="J21" s="44">
        <v>12.7722</v>
      </c>
      <c r="K21" s="42">
        <v>12.817200000000001</v>
      </c>
      <c r="L21" s="74">
        <f t="shared" si="3"/>
        <v>1.0035232771174898</v>
      </c>
      <c r="M21" s="44">
        <v>18.422249999999998</v>
      </c>
      <c r="N21" s="42">
        <v>53.237169999999999</v>
      </c>
      <c r="O21" s="74" t="str">
        <f t="shared" si="4"/>
        <v>св.200</v>
      </c>
      <c r="P21" s="44">
        <v>474.98058000000003</v>
      </c>
      <c r="Q21" s="42">
        <v>533.41930000000002</v>
      </c>
      <c r="R21" s="74">
        <f t="shared" si="5"/>
        <v>1.1230339143549826</v>
      </c>
      <c r="S21" s="16"/>
      <c r="T21" s="16"/>
      <c r="U21" s="16"/>
      <c r="V21" s="16"/>
    </row>
    <row r="22" spans="1:22" s="15" customFormat="1" ht="15" customHeight="1" outlineLevel="1" x14ac:dyDescent="0.3">
      <c r="A22" s="9"/>
      <c r="B22" s="13"/>
      <c r="C22" s="117" t="s">
        <v>118</v>
      </c>
      <c r="D22" s="44">
        <f t="shared" si="9"/>
        <v>409.15543000000002</v>
      </c>
      <c r="E22" s="42">
        <f t="shared" si="9"/>
        <v>475.01479</v>
      </c>
      <c r="F22" s="74">
        <f t="shared" si="1"/>
        <v>1.1609641597570879</v>
      </c>
      <c r="G22" s="44">
        <v>2.4138000000000002</v>
      </c>
      <c r="H22" s="42">
        <v>2.01735</v>
      </c>
      <c r="I22" s="74">
        <f t="shared" si="2"/>
        <v>0.83575689783743468</v>
      </c>
      <c r="J22" s="44">
        <v>0</v>
      </c>
      <c r="K22" s="42"/>
      <c r="L22" s="74" t="str">
        <f t="shared" si="3"/>
        <v xml:space="preserve"> </v>
      </c>
      <c r="M22" s="44">
        <v>104.77411000000001</v>
      </c>
      <c r="N22" s="42">
        <v>132.41369</v>
      </c>
      <c r="O22" s="74">
        <f t="shared" si="4"/>
        <v>1.2638016204575728</v>
      </c>
      <c r="P22" s="44">
        <v>301.96752000000004</v>
      </c>
      <c r="Q22" s="42">
        <v>340.58375000000001</v>
      </c>
      <c r="R22" s="74">
        <f t="shared" si="5"/>
        <v>1.1278820649320165</v>
      </c>
      <c r="S22" s="16"/>
      <c r="T22" s="16"/>
      <c r="U22" s="16"/>
      <c r="V22" s="16"/>
    </row>
    <row r="23" spans="1:22" ht="46.8" customHeight="1" x14ac:dyDescent="0.3">
      <c r="A23" s="10">
        <v>4</v>
      </c>
      <c r="B23" s="14"/>
      <c r="C23" s="116" t="s">
        <v>151</v>
      </c>
      <c r="D23" s="81">
        <f>SUM(D24:D28)</f>
        <v>7157.4983300000004</v>
      </c>
      <c r="E23" s="40">
        <f>SUM(E24:E28)</f>
        <v>2960.8860800000002</v>
      </c>
      <c r="F23" s="49">
        <f t="shared" si="1"/>
        <v>0.41367611188810438</v>
      </c>
      <c r="G23" s="81">
        <f>SUM(G24:G28)</f>
        <v>574.50725</v>
      </c>
      <c r="H23" s="40">
        <f>SUM(H24:H28)</f>
        <v>203.91548000000003</v>
      </c>
      <c r="I23" s="49">
        <f t="shared" si="2"/>
        <v>0.35493978535518922</v>
      </c>
      <c r="J23" s="81">
        <f>SUM(J24:J28)</f>
        <v>0</v>
      </c>
      <c r="K23" s="40">
        <f>SUM(K24:K28)</f>
        <v>0</v>
      </c>
      <c r="L23" s="49" t="str">
        <f t="shared" si="3"/>
        <v xml:space="preserve"> </v>
      </c>
      <c r="M23" s="81">
        <f>SUM(M24:M28)</f>
        <v>822.72784000000001</v>
      </c>
      <c r="N23" s="40">
        <f>SUM(N24:N28)</f>
        <v>1147.98513</v>
      </c>
      <c r="O23" s="49">
        <f t="shared" si="4"/>
        <v>1.3953400798981106</v>
      </c>
      <c r="P23" s="81">
        <f>SUM(P24:P28)</f>
        <v>5760.2632400000002</v>
      </c>
      <c r="Q23" s="40">
        <f>SUM(Q24:Q28)</f>
        <v>1608.9854700000001</v>
      </c>
      <c r="R23" s="49">
        <f t="shared" si="5"/>
        <v>0.27932498966835412</v>
      </c>
      <c r="S23" s="1"/>
      <c r="T23" s="1"/>
      <c r="U23" s="1"/>
      <c r="V23" s="1"/>
    </row>
    <row r="24" spans="1:22" s="8" customFormat="1" ht="15" customHeight="1" outlineLevel="1" x14ac:dyDescent="0.3">
      <c r="A24" s="9"/>
      <c r="B24" s="13"/>
      <c r="C24" s="117" t="s">
        <v>135</v>
      </c>
      <c r="D24" s="44">
        <f t="shared" ref="D24:E28" si="10">(G24+J24+M24+P24)</f>
        <v>5085.4370200000003</v>
      </c>
      <c r="E24" s="42">
        <f t="shared" si="10"/>
        <v>1606.2791300000001</v>
      </c>
      <c r="F24" s="74">
        <f t="shared" si="1"/>
        <v>0.31585862211700344</v>
      </c>
      <c r="G24" s="44">
        <v>571.45015000000001</v>
      </c>
      <c r="H24" s="42">
        <v>200.85213000000002</v>
      </c>
      <c r="I24" s="74">
        <f t="shared" si="2"/>
        <v>0.3514779548137314</v>
      </c>
      <c r="J24" s="44">
        <v>0</v>
      </c>
      <c r="K24" s="42"/>
      <c r="L24" s="74" t="str">
        <f t="shared" si="3"/>
        <v xml:space="preserve"> </v>
      </c>
      <c r="M24" s="44">
        <v>648.97454000000005</v>
      </c>
      <c r="N24" s="42">
        <v>949.15929000000006</v>
      </c>
      <c r="O24" s="74">
        <f t="shared" si="4"/>
        <v>1.4625524292524634</v>
      </c>
      <c r="P24" s="44">
        <v>3865.01233</v>
      </c>
      <c r="Q24" s="42">
        <v>456.26771000000002</v>
      </c>
      <c r="R24" s="74">
        <f t="shared" si="5"/>
        <v>0.11805077734383321</v>
      </c>
      <c r="S24" s="1"/>
      <c r="T24" s="1"/>
      <c r="U24" s="1"/>
      <c r="V24" s="1"/>
    </row>
    <row r="25" spans="1:22" s="8" customFormat="1" ht="15" customHeight="1" outlineLevel="1" x14ac:dyDescent="0.3">
      <c r="A25" s="9"/>
      <c r="B25" s="13"/>
      <c r="C25" s="117" t="s">
        <v>117</v>
      </c>
      <c r="D25" s="44">
        <f t="shared" si="10"/>
        <v>778.13228000000004</v>
      </c>
      <c r="E25" s="42">
        <f t="shared" si="10"/>
        <v>417.74644999999998</v>
      </c>
      <c r="F25" s="74">
        <f t="shared" si="1"/>
        <v>0.53685788488301756</v>
      </c>
      <c r="G25" s="44">
        <v>2.2773499999999998</v>
      </c>
      <c r="H25" s="42">
        <v>9.75E-3</v>
      </c>
      <c r="I25" s="74">
        <f t="shared" si="2"/>
        <v>4.2812918523722756E-3</v>
      </c>
      <c r="J25" s="44">
        <v>0</v>
      </c>
      <c r="K25" s="42"/>
      <c r="L25" s="74" t="str">
        <f>IF(K25=0," ",IF(K25/J25*100&gt;200,"св.200",K25/J25))</f>
        <v xml:space="preserve"> </v>
      </c>
      <c r="M25" s="44">
        <v>58.177260000000004</v>
      </c>
      <c r="N25" s="42">
        <v>51.967400000000005</v>
      </c>
      <c r="O25" s="74">
        <f t="shared" si="4"/>
        <v>0.89325966881217855</v>
      </c>
      <c r="P25" s="44">
        <v>717.67767000000003</v>
      </c>
      <c r="Q25" s="42">
        <v>365.76929999999999</v>
      </c>
      <c r="R25" s="74">
        <f t="shared" si="5"/>
        <v>0.50965679341813708</v>
      </c>
      <c r="S25" s="1"/>
      <c r="T25" s="1"/>
      <c r="U25" s="1"/>
      <c r="V25" s="1"/>
    </row>
    <row r="26" spans="1:22" s="8" customFormat="1" ht="15" customHeight="1" outlineLevel="1" x14ac:dyDescent="0.3">
      <c r="A26" s="9"/>
      <c r="B26" s="13"/>
      <c r="C26" s="117" t="s">
        <v>116</v>
      </c>
      <c r="D26" s="44">
        <f t="shared" si="10"/>
        <v>125.72171</v>
      </c>
      <c r="E26" s="42">
        <f t="shared" si="10"/>
        <v>116.63517</v>
      </c>
      <c r="F26" s="74">
        <f t="shared" si="1"/>
        <v>0.92772497287859035</v>
      </c>
      <c r="G26" s="44">
        <v>7.5000000000000002E-4</v>
      </c>
      <c r="H26" s="42">
        <v>0.48114999999999997</v>
      </c>
      <c r="I26" s="74" t="str">
        <f t="shared" si="2"/>
        <v>св.200</v>
      </c>
      <c r="J26" s="44">
        <v>0</v>
      </c>
      <c r="K26" s="42"/>
      <c r="L26" s="74" t="str">
        <f t="shared" si="3"/>
        <v xml:space="preserve"> </v>
      </c>
      <c r="M26" s="44">
        <v>5.21835</v>
      </c>
      <c r="N26" s="42">
        <v>4.37385</v>
      </c>
      <c r="O26" s="74">
        <f t="shared" si="4"/>
        <v>0.83816723677024352</v>
      </c>
      <c r="P26" s="44">
        <v>120.50261</v>
      </c>
      <c r="Q26" s="42">
        <v>111.78017</v>
      </c>
      <c r="R26" s="74">
        <f t="shared" si="5"/>
        <v>0.92761617362478699</v>
      </c>
      <c r="S26" s="1"/>
      <c r="T26" s="1"/>
      <c r="U26" s="1"/>
      <c r="V26" s="1"/>
    </row>
    <row r="27" spans="1:22" s="8" customFormat="1" ht="15" customHeight="1" outlineLevel="1" x14ac:dyDescent="0.3">
      <c r="A27" s="9"/>
      <c r="B27" s="13"/>
      <c r="C27" s="117" t="s">
        <v>115</v>
      </c>
      <c r="D27" s="44">
        <f t="shared" si="10"/>
        <v>395.25173000000007</v>
      </c>
      <c r="E27" s="42">
        <f t="shared" si="10"/>
        <v>484.02350000000001</v>
      </c>
      <c r="F27" s="74">
        <f t="shared" si="1"/>
        <v>1.2245955254895404</v>
      </c>
      <c r="G27" s="44">
        <v>0.14344999999999999</v>
      </c>
      <c r="H27" s="42">
        <v>0.92635000000000001</v>
      </c>
      <c r="I27" s="74" t="str">
        <f t="shared" si="2"/>
        <v>св.200</v>
      </c>
      <c r="J27" s="44">
        <v>0</v>
      </c>
      <c r="K27" s="42"/>
      <c r="L27" s="74" t="str">
        <f t="shared" si="3"/>
        <v xml:space="preserve"> </v>
      </c>
      <c r="M27" s="44">
        <v>56.345690000000005</v>
      </c>
      <c r="N27" s="42">
        <v>88.491919999999993</v>
      </c>
      <c r="O27" s="74">
        <f t="shared" si="4"/>
        <v>1.5705179934791815</v>
      </c>
      <c r="P27" s="44">
        <v>338.76259000000005</v>
      </c>
      <c r="Q27" s="42">
        <v>394.60523000000001</v>
      </c>
      <c r="R27" s="74">
        <f t="shared" si="5"/>
        <v>1.1648429952079418</v>
      </c>
      <c r="S27" s="1"/>
      <c r="T27" s="1"/>
      <c r="U27" s="1"/>
      <c r="V27" s="1"/>
    </row>
    <row r="28" spans="1:22" s="8" customFormat="1" ht="15" customHeight="1" outlineLevel="1" x14ac:dyDescent="0.3">
      <c r="A28" s="9"/>
      <c r="B28" s="13"/>
      <c r="C28" s="117" t="s">
        <v>114</v>
      </c>
      <c r="D28" s="44">
        <f t="shared" si="10"/>
        <v>772.95559000000003</v>
      </c>
      <c r="E28" s="42">
        <f t="shared" si="10"/>
        <v>336.20182999999997</v>
      </c>
      <c r="F28" s="74">
        <f t="shared" si="1"/>
        <v>0.43495620492245868</v>
      </c>
      <c r="G28" s="44">
        <v>0.63554999999999995</v>
      </c>
      <c r="H28" s="42">
        <v>1.6460999999999999</v>
      </c>
      <c r="I28" s="74" t="str">
        <f t="shared" si="2"/>
        <v>св.200</v>
      </c>
      <c r="J28" s="44">
        <v>0</v>
      </c>
      <c r="K28" s="42"/>
      <c r="L28" s="74" t="str">
        <f t="shared" si="3"/>
        <v xml:space="preserve"> </v>
      </c>
      <c r="M28" s="44">
        <v>54.012</v>
      </c>
      <c r="N28" s="42">
        <v>53.992669999999997</v>
      </c>
      <c r="O28" s="74">
        <f t="shared" si="4"/>
        <v>0.99964211656668878</v>
      </c>
      <c r="P28" s="44">
        <v>718.30804000000001</v>
      </c>
      <c r="Q28" s="42">
        <v>280.56306000000001</v>
      </c>
      <c r="R28" s="74">
        <f t="shared" si="5"/>
        <v>0.39058877859699304</v>
      </c>
      <c r="S28" s="1"/>
      <c r="T28" s="1"/>
      <c r="U28" s="1"/>
      <c r="V28" s="1"/>
    </row>
    <row r="29" spans="1:22" ht="46.8" x14ac:dyDescent="0.3">
      <c r="A29" s="10">
        <v>5</v>
      </c>
      <c r="B29" s="14"/>
      <c r="C29" s="116" t="s">
        <v>113</v>
      </c>
      <c r="D29" s="81">
        <f>SUM(D30:D40)</f>
        <v>24806.800530000004</v>
      </c>
      <c r="E29" s="40">
        <f>SUM(E30:E40)</f>
        <v>20968.06205</v>
      </c>
      <c r="F29" s="40">
        <f t="shared" ref="F29:I29" si="11">SUM(F30:F40)</f>
        <v>9.1870899270675324</v>
      </c>
      <c r="G29" s="81">
        <f t="shared" ref="G29" si="12">SUM(G30:G40)</f>
        <v>200.34676999999999</v>
      </c>
      <c r="H29" s="40">
        <f t="shared" si="11"/>
        <v>159.26310999999998</v>
      </c>
      <c r="I29" s="40">
        <f t="shared" si="11"/>
        <v>6.430185565130353</v>
      </c>
      <c r="J29" s="81">
        <f>SUM(J30:J40)</f>
        <v>9.3523999999999994</v>
      </c>
      <c r="K29" s="40">
        <f t="shared" ref="K29" si="13">SUM(K30:K40)</f>
        <v>9.6370299999999993</v>
      </c>
      <c r="L29" s="49">
        <f t="shared" si="3"/>
        <v>1.0304338993199607</v>
      </c>
      <c r="M29" s="81">
        <f>SUM(M30:M40)</f>
        <v>3810.72993</v>
      </c>
      <c r="N29" s="40">
        <f t="shared" ref="N29" si="14">SUM(N30:N40)</f>
        <v>3321.2036899999998</v>
      </c>
      <c r="O29" s="49">
        <f t="shared" si="4"/>
        <v>0.87154003327651186</v>
      </c>
      <c r="P29" s="81">
        <f>SUM(P30:P40)</f>
        <v>20786.371429999999</v>
      </c>
      <c r="Q29" s="40">
        <f t="shared" ref="Q29" si="15">SUM(Q30:Q40)</f>
        <v>17477.95822</v>
      </c>
      <c r="R29" s="49">
        <f t="shared" si="5"/>
        <v>0.84083738611419589</v>
      </c>
      <c r="S29" s="1"/>
      <c r="T29" s="1"/>
      <c r="U29" s="1"/>
      <c r="V29" s="1"/>
    </row>
    <row r="30" spans="1:22" s="8" customFormat="1" ht="15" customHeight="1" outlineLevel="1" x14ac:dyDescent="0.3">
      <c r="A30" s="9"/>
      <c r="B30" s="13"/>
      <c r="C30" s="117" t="s">
        <v>112</v>
      </c>
      <c r="D30" s="44">
        <f t="shared" ref="D30:E40" si="16">(G30+J30+M30+P30)</f>
        <v>815.27601000000004</v>
      </c>
      <c r="E30" s="42">
        <f t="shared" si="16"/>
        <v>696.89021000000002</v>
      </c>
      <c r="F30" s="74">
        <f t="shared" si="1"/>
        <v>0.85479052670763611</v>
      </c>
      <c r="G30" s="44">
        <v>1.2472999999999999</v>
      </c>
      <c r="H30" s="42">
        <v>4.7232500000000002</v>
      </c>
      <c r="I30" s="74" t="str">
        <f t="shared" si="2"/>
        <v>св.200</v>
      </c>
      <c r="J30" s="44">
        <v>0</v>
      </c>
      <c r="K30" s="42"/>
      <c r="L30" s="74" t="str">
        <f t="shared" si="3"/>
        <v xml:space="preserve"> </v>
      </c>
      <c r="M30" s="44">
        <v>133.79835</v>
      </c>
      <c r="N30" s="42">
        <v>87.482300000000009</v>
      </c>
      <c r="O30" s="74">
        <f t="shared" si="4"/>
        <v>0.65383691203964778</v>
      </c>
      <c r="P30" s="44">
        <v>680.23036000000002</v>
      </c>
      <c r="Q30" s="42">
        <v>604.68466000000001</v>
      </c>
      <c r="R30" s="74">
        <f t="shared" si="5"/>
        <v>0.88894100522064323</v>
      </c>
      <c r="S30" s="1"/>
      <c r="T30" s="1"/>
      <c r="U30" s="1"/>
      <c r="V30" s="1"/>
    </row>
    <row r="31" spans="1:22" s="8" customFormat="1" ht="15" customHeight="1" outlineLevel="1" x14ac:dyDescent="0.3">
      <c r="A31" s="9"/>
      <c r="B31" s="13"/>
      <c r="C31" s="117" t="s">
        <v>111</v>
      </c>
      <c r="D31" s="44">
        <f t="shared" si="16"/>
        <v>2095.1257900000001</v>
      </c>
      <c r="E31" s="42">
        <f t="shared" si="16"/>
        <v>4407.1292899999999</v>
      </c>
      <c r="F31" s="74" t="str">
        <f t="shared" si="1"/>
        <v>св.200</v>
      </c>
      <c r="G31" s="44">
        <v>12.26018</v>
      </c>
      <c r="H31" s="42">
        <v>16.20618</v>
      </c>
      <c r="I31" s="74">
        <f t="shared" si="2"/>
        <v>1.3218549809219766</v>
      </c>
      <c r="J31" s="44">
        <v>0</v>
      </c>
      <c r="K31" s="42"/>
      <c r="L31" s="74" t="str">
        <f t="shared" si="3"/>
        <v xml:space="preserve"> </v>
      </c>
      <c r="M31" s="44">
        <v>158.36604</v>
      </c>
      <c r="N31" s="42">
        <v>172.25854000000001</v>
      </c>
      <c r="O31" s="74">
        <f t="shared" si="4"/>
        <v>1.0877239842582413</v>
      </c>
      <c r="P31" s="44">
        <v>1924.4995700000002</v>
      </c>
      <c r="Q31" s="42">
        <v>4218.6645699999999</v>
      </c>
      <c r="R31" s="74" t="str">
        <f t="shared" si="5"/>
        <v>св.200</v>
      </c>
      <c r="S31" s="1"/>
      <c r="T31" s="1"/>
      <c r="U31" s="1"/>
      <c r="V31" s="1"/>
    </row>
    <row r="32" spans="1:22" s="8" customFormat="1" ht="15" customHeight="1" outlineLevel="1" x14ac:dyDescent="0.3">
      <c r="A32" s="9"/>
      <c r="B32" s="13"/>
      <c r="C32" s="117" t="s">
        <v>110</v>
      </c>
      <c r="D32" s="44">
        <f t="shared" si="16"/>
        <v>1215.2417</v>
      </c>
      <c r="E32" s="42">
        <f t="shared" si="16"/>
        <v>902.67975000000001</v>
      </c>
      <c r="F32" s="74">
        <f t="shared" si="1"/>
        <v>0.74279853135388618</v>
      </c>
      <c r="G32" s="44">
        <v>11.675450000000001</v>
      </c>
      <c r="H32" s="42">
        <v>15.935879999999999</v>
      </c>
      <c r="I32" s="74">
        <f t="shared" si="2"/>
        <v>1.3649049929553034</v>
      </c>
      <c r="J32" s="44">
        <v>0</v>
      </c>
      <c r="K32" s="42"/>
      <c r="L32" s="74" t="str">
        <f t="shared" si="3"/>
        <v xml:space="preserve"> </v>
      </c>
      <c r="M32" s="44">
        <v>222.18197000000001</v>
      </c>
      <c r="N32" s="42">
        <v>240.48830999999998</v>
      </c>
      <c r="O32" s="74">
        <f t="shared" si="4"/>
        <v>1.0823934543383515</v>
      </c>
      <c r="P32" s="44">
        <v>981.38427999999999</v>
      </c>
      <c r="Q32" s="42">
        <v>646.25556000000006</v>
      </c>
      <c r="R32" s="74">
        <f t="shared" si="5"/>
        <v>0.65851427740415824</v>
      </c>
      <c r="S32" s="1"/>
      <c r="T32" s="1"/>
      <c r="U32" s="1"/>
      <c r="V32" s="1"/>
    </row>
    <row r="33" spans="1:22" s="8" customFormat="1" ht="15" customHeight="1" outlineLevel="1" x14ac:dyDescent="0.3">
      <c r="A33" s="9"/>
      <c r="B33" s="13"/>
      <c r="C33" s="117" t="s">
        <v>109</v>
      </c>
      <c r="D33" s="44">
        <f t="shared" si="16"/>
        <v>2528.49395</v>
      </c>
      <c r="E33" s="42">
        <f t="shared" si="16"/>
        <v>1751.1375000000003</v>
      </c>
      <c r="F33" s="74">
        <f t="shared" si="1"/>
        <v>0.69256147518169864</v>
      </c>
      <c r="G33" s="44">
        <v>10.393450000000001</v>
      </c>
      <c r="H33" s="42">
        <v>8.7434999999999992</v>
      </c>
      <c r="I33" s="74">
        <f t="shared" si="2"/>
        <v>0.84125098018463529</v>
      </c>
      <c r="J33" s="44">
        <v>0</v>
      </c>
      <c r="K33" s="42"/>
      <c r="L33" s="74" t="str">
        <f>IF(J33=0," ",IF(K33/J33*100&gt;200,"св.200",K33/J33))</f>
        <v xml:space="preserve"> </v>
      </c>
      <c r="M33" s="44">
        <v>492.69276000000002</v>
      </c>
      <c r="N33" s="42">
        <v>378.27339000000001</v>
      </c>
      <c r="O33" s="74">
        <f t="shared" si="4"/>
        <v>0.76776729984828673</v>
      </c>
      <c r="P33" s="44">
        <v>2025.4077400000001</v>
      </c>
      <c r="Q33" s="42">
        <v>1364.1206100000002</v>
      </c>
      <c r="R33" s="74">
        <f t="shared" si="5"/>
        <v>0.67350419525897542</v>
      </c>
      <c r="S33" s="1"/>
      <c r="T33" s="1"/>
      <c r="U33" s="1"/>
      <c r="V33" s="1"/>
    </row>
    <row r="34" spans="1:22" s="8" customFormat="1" ht="15" customHeight="1" outlineLevel="1" x14ac:dyDescent="0.3">
      <c r="A34" s="9"/>
      <c r="B34" s="13"/>
      <c r="C34" s="117" t="s">
        <v>108</v>
      </c>
      <c r="D34" s="44">
        <f t="shared" si="16"/>
        <v>6831.4908299999997</v>
      </c>
      <c r="E34" s="42">
        <f t="shared" si="16"/>
        <v>4522.1730299999999</v>
      </c>
      <c r="F34" s="74">
        <f t="shared" si="1"/>
        <v>0.66195990634155621</v>
      </c>
      <c r="G34" s="44">
        <v>96.607079999999996</v>
      </c>
      <c r="H34" s="42">
        <v>58.270449999999997</v>
      </c>
      <c r="I34" s="74">
        <f t="shared" si="2"/>
        <v>0.60316956065745908</v>
      </c>
      <c r="J34" s="44">
        <v>4.6523999999999992</v>
      </c>
      <c r="K34" s="42">
        <v>4.6526999999999994</v>
      </c>
      <c r="L34" s="74">
        <f t="shared" si="3"/>
        <v>1.0000644828475627</v>
      </c>
      <c r="M34" s="44">
        <v>1288.6356799999999</v>
      </c>
      <c r="N34" s="42">
        <v>773.22870999999998</v>
      </c>
      <c r="O34" s="74">
        <f t="shared" si="4"/>
        <v>0.60003670703887391</v>
      </c>
      <c r="P34" s="44">
        <v>5441.5956699999997</v>
      </c>
      <c r="Q34" s="42">
        <v>3686.02117</v>
      </c>
      <c r="R34" s="74">
        <f t="shared" si="5"/>
        <v>0.67737873108091473</v>
      </c>
      <c r="S34" s="1"/>
      <c r="T34" s="1"/>
      <c r="U34" s="1"/>
      <c r="V34" s="1"/>
    </row>
    <row r="35" spans="1:22" s="8" customFormat="1" ht="15" customHeight="1" outlineLevel="1" x14ac:dyDescent="0.3">
      <c r="A35" s="9"/>
      <c r="B35" s="13"/>
      <c r="C35" s="117" t="s">
        <v>107</v>
      </c>
      <c r="D35" s="44">
        <f t="shared" si="16"/>
        <v>2440.4677099999999</v>
      </c>
      <c r="E35" s="42">
        <f t="shared" si="16"/>
        <v>2853.3041399999997</v>
      </c>
      <c r="F35" s="74">
        <f t="shared" si="1"/>
        <v>1.1691628323162693</v>
      </c>
      <c r="G35" s="44">
        <v>11.415459999999999</v>
      </c>
      <c r="H35" s="42">
        <v>1.1137600000000001</v>
      </c>
      <c r="I35" s="74">
        <f t="shared" si="2"/>
        <v>9.756593251607909E-2</v>
      </c>
      <c r="J35" s="44">
        <v>3.4</v>
      </c>
      <c r="K35" s="42">
        <v>3.6688299999999998</v>
      </c>
      <c r="L35" s="74">
        <f t="shared" si="3"/>
        <v>1.0790676470588234</v>
      </c>
      <c r="M35" s="44">
        <v>223.60048999999998</v>
      </c>
      <c r="N35" s="42">
        <v>199.66158999999999</v>
      </c>
      <c r="O35" s="74">
        <f t="shared" si="4"/>
        <v>0.89293896448974686</v>
      </c>
      <c r="P35" s="44">
        <v>2202.0517599999998</v>
      </c>
      <c r="Q35" s="42">
        <v>2648.8599599999998</v>
      </c>
      <c r="R35" s="74">
        <f t="shared" si="5"/>
        <v>1.2029054030955204</v>
      </c>
      <c r="S35" s="1"/>
      <c r="T35" s="1"/>
      <c r="U35" s="1"/>
      <c r="V35" s="1"/>
    </row>
    <row r="36" spans="1:22" s="8" customFormat="1" ht="15" customHeight="1" outlineLevel="1" x14ac:dyDescent="0.3">
      <c r="A36" s="9"/>
      <c r="B36" s="13"/>
      <c r="C36" s="117" t="s">
        <v>106</v>
      </c>
      <c r="D36" s="44">
        <f t="shared" si="16"/>
        <v>6848.1138400000009</v>
      </c>
      <c r="E36" s="42">
        <f t="shared" si="16"/>
        <v>3565.1626000000001</v>
      </c>
      <c r="F36" s="74">
        <f t="shared" si="1"/>
        <v>0.52060504297925048</v>
      </c>
      <c r="G36" s="44">
        <v>39.540469999999999</v>
      </c>
      <c r="H36" s="42">
        <v>21.276439999999997</v>
      </c>
      <c r="I36" s="74">
        <f t="shared" si="2"/>
        <v>0.53809274396586582</v>
      </c>
      <c r="J36" s="44">
        <v>0</v>
      </c>
      <c r="K36" s="42"/>
      <c r="L36" s="74"/>
      <c r="M36" s="44">
        <v>862.36825999999996</v>
      </c>
      <c r="N36" s="42">
        <v>924.77151000000003</v>
      </c>
      <c r="O36" s="74">
        <f t="shared" si="4"/>
        <v>1.0723626470204273</v>
      </c>
      <c r="P36" s="44">
        <v>5946.2051100000008</v>
      </c>
      <c r="Q36" s="42">
        <v>2619.11465</v>
      </c>
      <c r="R36" s="74">
        <f t="shared" si="5"/>
        <v>0.44046826531350508</v>
      </c>
      <c r="S36" s="1"/>
      <c r="T36" s="1"/>
      <c r="U36" s="1"/>
      <c r="V36" s="1"/>
    </row>
    <row r="37" spans="1:22" s="8" customFormat="1" ht="15" customHeight="1" outlineLevel="1" x14ac:dyDescent="0.3">
      <c r="A37" s="9"/>
      <c r="B37" s="13"/>
      <c r="C37" s="117" t="s">
        <v>105</v>
      </c>
      <c r="D37" s="44">
        <f t="shared" si="16"/>
        <v>253.68662999999998</v>
      </c>
      <c r="E37" s="42">
        <f t="shared" si="16"/>
        <v>255.83656999999999</v>
      </c>
      <c r="F37" s="74">
        <f t="shared" ref="F37:F62" si="17">IF(D37=0," ",IF(E37/D37*100&gt;200,"св.200",E37/D37))</f>
        <v>1.0084747863929606</v>
      </c>
      <c r="G37" s="44">
        <v>3.7037</v>
      </c>
      <c r="H37" s="42">
        <v>2.93323</v>
      </c>
      <c r="I37" s="74">
        <f t="shared" si="2"/>
        <v>0.791972891972892</v>
      </c>
      <c r="J37" s="44">
        <v>0</v>
      </c>
      <c r="K37" s="42"/>
      <c r="L37" s="74" t="str">
        <f t="shared" ref="L37:L65" si="18">IF(J37=0," ",IF(K37/J37*100&gt;200,"св.200",K37/J37))</f>
        <v xml:space="preserve"> </v>
      </c>
      <c r="M37" s="44">
        <v>39.678620000000002</v>
      </c>
      <c r="N37" s="42">
        <v>28.268009999999997</v>
      </c>
      <c r="O37" s="74">
        <f t="shared" ref="O37:O67" si="19">IF(M37=0," ",IF(N37/M37*100&gt;200,"св.200",N37/M37))</f>
        <v>0.71242422241499315</v>
      </c>
      <c r="P37" s="44">
        <v>210.30430999999999</v>
      </c>
      <c r="Q37" s="42">
        <v>224.63532999999998</v>
      </c>
      <c r="R37" s="74">
        <f t="shared" ref="R37:R62" si="20">IF(P37=0," ",IF(Q37/P37*100&gt;200,"св.200",Q37/P37))</f>
        <v>1.0681442049380727</v>
      </c>
      <c r="S37" s="1"/>
      <c r="T37" s="1"/>
      <c r="U37" s="1"/>
      <c r="V37" s="1"/>
    </row>
    <row r="38" spans="1:22" s="8" customFormat="1" ht="15" customHeight="1" outlineLevel="1" x14ac:dyDescent="0.3">
      <c r="A38" s="9"/>
      <c r="B38" s="13"/>
      <c r="C38" s="117" t="s">
        <v>104</v>
      </c>
      <c r="D38" s="44">
        <f t="shared" si="16"/>
        <v>832.49423999999999</v>
      </c>
      <c r="E38" s="42">
        <f t="shared" si="16"/>
        <v>753.16665</v>
      </c>
      <c r="F38" s="74">
        <f t="shared" si="17"/>
        <v>0.90471094430635346</v>
      </c>
      <c r="G38" s="44">
        <v>2.4286999999999996</v>
      </c>
      <c r="H38" s="42">
        <v>5.2102700000000004</v>
      </c>
      <c r="I38" s="74" t="str">
        <f t="shared" si="2"/>
        <v>св.200</v>
      </c>
      <c r="J38" s="44">
        <v>0</v>
      </c>
      <c r="K38" s="42"/>
      <c r="L38" s="74" t="str">
        <f t="shared" si="18"/>
        <v xml:space="preserve"> </v>
      </c>
      <c r="M38" s="44">
        <v>227.93044</v>
      </c>
      <c r="N38" s="42">
        <v>242.36426999999998</v>
      </c>
      <c r="O38" s="74">
        <f t="shared" si="19"/>
        <v>1.0633255917901969</v>
      </c>
      <c r="P38" s="44">
        <v>602.13509999999997</v>
      </c>
      <c r="Q38" s="42">
        <v>505.59210999999999</v>
      </c>
      <c r="R38" s="74">
        <f t="shared" si="20"/>
        <v>0.83966556674739612</v>
      </c>
      <c r="S38" s="1"/>
      <c r="T38" s="1"/>
      <c r="U38" s="1"/>
      <c r="V38" s="1"/>
    </row>
    <row r="39" spans="1:22" s="8" customFormat="1" ht="15" customHeight="1" outlineLevel="1" x14ac:dyDescent="0.3">
      <c r="A39" s="9"/>
      <c r="B39" s="13"/>
      <c r="C39" s="117" t="s">
        <v>103</v>
      </c>
      <c r="D39" s="44">
        <f t="shared" si="16"/>
        <v>391.73516000000001</v>
      </c>
      <c r="E39" s="42">
        <f t="shared" si="16"/>
        <v>479.23816999999997</v>
      </c>
      <c r="F39" s="74">
        <f t="shared" si="17"/>
        <v>1.2233728777370914</v>
      </c>
      <c r="G39" s="44">
        <v>2.60615</v>
      </c>
      <c r="H39" s="42">
        <v>2.2709299999999999</v>
      </c>
      <c r="I39" s="74">
        <f t="shared" si="2"/>
        <v>0.87137348195614217</v>
      </c>
      <c r="J39" s="44">
        <v>0</v>
      </c>
      <c r="K39" s="42"/>
      <c r="L39" s="74" t="str">
        <f t="shared" si="18"/>
        <v xml:space="preserve"> </v>
      </c>
      <c r="M39" s="44">
        <v>71.757859999999994</v>
      </c>
      <c r="N39" s="42">
        <v>98.214699999999993</v>
      </c>
      <c r="O39" s="74">
        <f t="shared" si="19"/>
        <v>1.3686960564320063</v>
      </c>
      <c r="P39" s="44">
        <v>317.37115</v>
      </c>
      <c r="Q39" s="42">
        <v>378.75253999999995</v>
      </c>
      <c r="R39" s="74">
        <f t="shared" si="20"/>
        <v>1.1934057018100099</v>
      </c>
      <c r="S39" s="1"/>
      <c r="T39" s="1"/>
      <c r="U39" s="1"/>
      <c r="V39" s="1"/>
    </row>
    <row r="40" spans="1:22" s="8" customFormat="1" ht="15" customHeight="1" outlineLevel="1" x14ac:dyDescent="0.3">
      <c r="A40" s="9"/>
      <c r="B40" s="13"/>
      <c r="C40" s="117" t="s">
        <v>102</v>
      </c>
      <c r="D40" s="44">
        <f t="shared" si="16"/>
        <v>554.67466999999999</v>
      </c>
      <c r="E40" s="42">
        <f t="shared" si="16"/>
        <v>781.34414000000004</v>
      </c>
      <c r="F40" s="74">
        <f t="shared" si="17"/>
        <v>1.4086530037508294</v>
      </c>
      <c r="G40" s="44">
        <v>8.4688300000000005</v>
      </c>
      <c r="H40" s="42">
        <v>22.579219999999999</v>
      </c>
      <c r="I40" s="74" t="str">
        <f t="shared" si="2"/>
        <v>св.200</v>
      </c>
      <c r="J40" s="44">
        <v>1.3</v>
      </c>
      <c r="K40" s="42">
        <v>1.3154999999999999</v>
      </c>
      <c r="L40" s="74">
        <f t="shared" si="18"/>
        <v>1.0119230769230767</v>
      </c>
      <c r="M40" s="44">
        <v>89.719460000000012</v>
      </c>
      <c r="N40" s="42">
        <v>176.19235999999998</v>
      </c>
      <c r="O40" s="74">
        <f t="shared" si="19"/>
        <v>1.9638143163144313</v>
      </c>
      <c r="P40" s="44">
        <v>455.18637999999999</v>
      </c>
      <c r="Q40" s="42">
        <v>581.25706000000002</v>
      </c>
      <c r="R40" s="74">
        <f t="shared" si="20"/>
        <v>1.2769649654280077</v>
      </c>
      <c r="S40" s="1"/>
      <c r="T40" s="1"/>
      <c r="U40" s="1"/>
      <c r="V40" s="1"/>
    </row>
    <row r="41" spans="1:22" ht="42" customHeight="1" x14ac:dyDescent="0.3">
      <c r="A41" s="10">
        <v>6</v>
      </c>
      <c r="B41" s="14"/>
      <c r="C41" s="116" t="s">
        <v>101</v>
      </c>
      <c r="D41" s="81">
        <f>SUM(D42:D46)</f>
        <v>2506.4601100000004</v>
      </c>
      <c r="E41" s="40">
        <f>SUM(E42:E46)</f>
        <v>2282.4827600000003</v>
      </c>
      <c r="F41" s="49">
        <f t="shared" si="17"/>
        <v>0.91063997024871857</v>
      </c>
      <c r="G41" s="81">
        <f>SUM(G42:G46)</f>
        <v>364.09618000000006</v>
      </c>
      <c r="H41" s="40">
        <f>SUM(H42:H46)</f>
        <v>274.62182999999993</v>
      </c>
      <c r="I41" s="49">
        <f t="shared" si="2"/>
        <v>0.75425627920622484</v>
      </c>
      <c r="J41" s="81">
        <f>SUM(J42:J46)</f>
        <v>0.7651</v>
      </c>
      <c r="K41" s="40">
        <f>SUM(K42:K46)</f>
        <v>0.06</v>
      </c>
      <c r="L41" s="49">
        <f t="shared" si="18"/>
        <v>7.8421121422036333E-2</v>
      </c>
      <c r="M41" s="81">
        <f>SUM(M42:M46)</f>
        <v>336.91703000000001</v>
      </c>
      <c r="N41" s="40">
        <f>SUM(N42:N46)</f>
        <v>433.46691000000004</v>
      </c>
      <c r="O41" s="49">
        <f t="shared" si="19"/>
        <v>1.2865687139649784</v>
      </c>
      <c r="P41" s="81">
        <f>SUM(P42:P46)</f>
        <v>1804.6818000000001</v>
      </c>
      <c r="Q41" s="40">
        <f>SUM(Q42:Q46)</f>
        <v>1574.3340199999998</v>
      </c>
      <c r="R41" s="49">
        <f t="shared" si="20"/>
        <v>0.87236100014972151</v>
      </c>
      <c r="S41" s="1"/>
      <c r="T41" s="1"/>
      <c r="U41" s="1"/>
      <c r="V41" s="1"/>
    </row>
    <row r="42" spans="1:22" s="8" customFormat="1" ht="15" customHeight="1" outlineLevel="1" x14ac:dyDescent="0.3">
      <c r="A42" s="9"/>
      <c r="B42" s="13"/>
      <c r="C42" s="117" t="s">
        <v>100</v>
      </c>
      <c r="D42" s="44">
        <f t="shared" ref="D42:E45" si="21">(G42+J42+M42+P42)</f>
        <v>1018.57118</v>
      </c>
      <c r="E42" s="42">
        <f t="shared" si="21"/>
        <v>1026.2799600000001</v>
      </c>
      <c r="F42" s="74">
        <f t="shared" si="17"/>
        <v>1.0075682290559214</v>
      </c>
      <c r="G42" s="44">
        <v>331.19028000000003</v>
      </c>
      <c r="H42" s="42">
        <v>258.28514999999999</v>
      </c>
      <c r="I42" s="74">
        <f t="shared" si="2"/>
        <v>0.77986935486150122</v>
      </c>
      <c r="J42" s="44">
        <v>0.1</v>
      </c>
      <c r="K42" s="42">
        <v>0.06</v>
      </c>
      <c r="L42" s="74">
        <f>IF(K42=0," ",IF(K42/J42*100&gt;200,"св.200",K42/J42))</f>
        <v>0.6</v>
      </c>
      <c r="M42" s="44">
        <v>177.70921999999999</v>
      </c>
      <c r="N42" s="42">
        <v>266.68059000000005</v>
      </c>
      <c r="O42" s="74">
        <f t="shared" si="19"/>
        <v>1.5006570283747802</v>
      </c>
      <c r="P42" s="44">
        <v>509.57168000000001</v>
      </c>
      <c r="Q42" s="42">
        <v>501.25421999999998</v>
      </c>
      <c r="R42" s="74">
        <f t="shared" si="20"/>
        <v>0.98367754660149076</v>
      </c>
      <c r="S42" s="1"/>
      <c r="T42" s="1"/>
      <c r="U42" s="1"/>
      <c r="V42" s="1"/>
    </row>
    <row r="43" spans="1:22" s="8" customFormat="1" ht="15" customHeight="1" outlineLevel="1" x14ac:dyDescent="0.3">
      <c r="A43" s="9"/>
      <c r="B43" s="13"/>
      <c r="C43" s="117" t="s">
        <v>99</v>
      </c>
      <c r="D43" s="44">
        <f t="shared" si="21"/>
        <v>414.74541000000005</v>
      </c>
      <c r="E43" s="42">
        <f t="shared" si="21"/>
        <v>349.48583000000002</v>
      </c>
      <c r="F43" s="74">
        <f t="shared" si="17"/>
        <v>0.84265147141712782</v>
      </c>
      <c r="G43" s="44">
        <v>32.397550000000003</v>
      </c>
      <c r="H43" s="42">
        <v>3.78443</v>
      </c>
      <c r="I43" s="74">
        <f t="shared" si="2"/>
        <v>0.11681222808514841</v>
      </c>
      <c r="J43" s="44">
        <v>0.66510000000000002</v>
      </c>
      <c r="K43" s="42"/>
      <c r="L43" s="74">
        <f t="shared" si="18"/>
        <v>0</v>
      </c>
      <c r="M43" s="44">
        <v>23.714729999999999</v>
      </c>
      <c r="N43" s="42">
        <v>33.029890000000002</v>
      </c>
      <c r="O43" s="74">
        <f t="shared" si="19"/>
        <v>1.3928005927117872</v>
      </c>
      <c r="P43" s="44">
        <v>357.96803000000006</v>
      </c>
      <c r="Q43" s="42">
        <v>312.67151000000001</v>
      </c>
      <c r="R43" s="74">
        <f t="shared" si="20"/>
        <v>0.87346210777537858</v>
      </c>
      <c r="S43" s="1"/>
      <c r="T43" s="1"/>
      <c r="U43" s="1"/>
      <c r="V43" s="1"/>
    </row>
    <row r="44" spans="1:22" s="8" customFormat="1" ht="15" customHeight="1" outlineLevel="1" x14ac:dyDescent="0.3">
      <c r="A44" s="9"/>
      <c r="B44" s="13"/>
      <c r="C44" s="117" t="s">
        <v>98</v>
      </c>
      <c r="D44" s="44">
        <f t="shared" si="21"/>
        <v>210.24361999999999</v>
      </c>
      <c r="E44" s="42">
        <f t="shared" si="21"/>
        <v>199.29933</v>
      </c>
      <c r="F44" s="74">
        <f t="shared" si="17"/>
        <v>0.94794472241297978</v>
      </c>
      <c r="G44" s="44">
        <v>3.73E-2</v>
      </c>
      <c r="H44" s="42">
        <v>11.434850000000001</v>
      </c>
      <c r="I44" s="74" t="str">
        <f t="shared" si="2"/>
        <v>св.200</v>
      </c>
      <c r="J44" s="44">
        <v>0</v>
      </c>
      <c r="K44" s="42"/>
      <c r="L44" s="74" t="str">
        <f t="shared" si="18"/>
        <v xml:space="preserve"> </v>
      </c>
      <c r="M44" s="44">
        <v>20.451229999999999</v>
      </c>
      <c r="N44" s="42">
        <v>20.164770000000001</v>
      </c>
      <c r="O44" s="74">
        <f t="shared" si="19"/>
        <v>0.98599301851282306</v>
      </c>
      <c r="P44" s="44">
        <v>189.75509</v>
      </c>
      <c r="Q44" s="42">
        <v>167.69970999999998</v>
      </c>
      <c r="R44" s="74">
        <f t="shared" si="20"/>
        <v>0.88376923117055772</v>
      </c>
      <c r="S44" s="1"/>
      <c r="T44" s="1"/>
      <c r="U44" s="1"/>
      <c r="V44" s="1"/>
    </row>
    <row r="45" spans="1:22" s="8" customFormat="1" ht="15" customHeight="1" outlineLevel="1" x14ac:dyDescent="0.3">
      <c r="A45" s="9"/>
      <c r="B45" s="13"/>
      <c r="C45" s="117" t="s">
        <v>97</v>
      </c>
      <c r="D45" s="44">
        <f t="shared" si="21"/>
        <v>531.52084000000002</v>
      </c>
      <c r="E45" s="42">
        <f t="shared" si="21"/>
        <v>378.85684000000003</v>
      </c>
      <c r="F45" s="74">
        <f t="shared" si="17"/>
        <v>0.71277890063539184</v>
      </c>
      <c r="G45" s="44">
        <v>0.45474999999999999</v>
      </c>
      <c r="H45" s="42">
        <v>1.1011</v>
      </c>
      <c r="I45" s="74" t="str">
        <f t="shared" si="2"/>
        <v>св.200</v>
      </c>
      <c r="J45" s="44">
        <v>0</v>
      </c>
      <c r="K45" s="42"/>
      <c r="L45" s="74" t="str">
        <f t="shared" si="18"/>
        <v xml:space="preserve"> </v>
      </c>
      <c r="M45" s="44">
        <v>58.378399999999999</v>
      </c>
      <c r="N45" s="42">
        <v>63.101050000000001</v>
      </c>
      <c r="O45" s="74">
        <f t="shared" si="19"/>
        <v>1.0808972154084389</v>
      </c>
      <c r="P45" s="44">
        <v>472.68768999999998</v>
      </c>
      <c r="Q45" s="42">
        <v>314.65469000000002</v>
      </c>
      <c r="R45" s="74">
        <f t="shared" si="20"/>
        <v>0.66567142884554498</v>
      </c>
      <c r="S45" s="1"/>
      <c r="T45" s="1"/>
      <c r="U45" s="1"/>
      <c r="V45" s="1"/>
    </row>
    <row r="46" spans="1:22" s="8" customFormat="1" ht="15" customHeight="1" outlineLevel="1" x14ac:dyDescent="0.3">
      <c r="A46" s="9"/>
      <c r="B46" s="13"/>
      <c r="C46" s="117" t="s">
        <v>182</v>
      </c>
      <c r="D46" s="44">
        <f>(G46+J46+M46+P46)</f>
        <v>331.37906000000004</v>
      </c>
      <c r="E46" s="42">
        <f>(H46+K46+N46+Q46)</f>
        <v>328.56080000000003</v>
      </c>
      <c r="F46" s="74">
        <f t="shared" si="17"/>
        <v>0.99149535881959472</v>
      </c>
      <c r="G46" s="44">
        <v>1.6300000000000002E-2</v>
      </c>
      <c r="H46" s="42">
        <v>1.6300000000000002E-2</v>
      </c>
      <c r="I46" s="74">
        <f t="shared" si="2"/>
        <v>1</v>
      </c>
      <c r="J46" s="44">
        <v>0</v>
      </c>
      <c r="K46" s="42"/>
      <c r="L46" s="74" t="str">
        <f t="shared" si="18"/>
        <v xml:space="preserve"> </v>
      </c>
      <c r="M46" s="44">
        <v>56.663449999999997</v>
      </c>
      <c r="N46" s="42">
        <v>50.490610000000004</v>
      </c>
      <c r="O46" s="74">
        <f t="shared" si="19"/>
        <v>0.89106134554108518</v>
      </c>
      <c r="P46" s="44">
        <v>274.69931000000003</v>
      </c>
      <c r="Q46" s="42">
        <v>278.05389000000002</v>
      </c>
      <c r="R46" s="74">
        <f t="shared" si="20"/>
        <v>1.0122118253591537</v>
      </c>
      <c r="S46" s="1"/>
      <c r="T46" s="1"/>
      <c r="U46" s="1"/>
      <c r="V46" s="1"/>
    </row>
    <row r="47" spans="1:22" ht="46.8" x14ac:dyDescent="0.3">
      <c r="A47" s="10">
        <v>7</v>
      </c>
      <c r="B47" s="14"/>
      <c r="C47" s="116" t="s">
        <v>150</v>
      </c>
      <c r="D47" s="81">
        <f>SUM(D48:D54)</f>
        <v>4581.2515299999995</v>
      </c>
      <c r="E47" s="40">
        <f>SUM(E48:E54)</f>
        <v>4315.3215599999994</v>
      </c>
      <c r="F47" s="49">
        <f t="shared" si="17"/>
        <v>0.94195254980902565</v>
      </c>
      <c r="G47" s="81">
        <f>SUM(G48:G54)</f>
        <v>336.21601000000004</v>
      </c>
      <c r="H47" s="40">
        <f>SUM(H48:H54)</f>
        <v>208.70885999999999</v>
      </c>
      <c r="I47" s="49">
        <f t="shared" si="2"/>
        <v>0.62075824408242775</v>
      </c>
      <c r="J47" s="81">
        <f>SUM(J48:J54)</f>
        <v>1.8849</v>
      </c>
      <c r="K47" s="40">
        <f>SUM(K48:K54)</f>
        <v>1.9516100000000001</v>
      </c>
      <c r="L47" s="49">
        <f t="shared" si="18"/>
        <v>1.0353917979733673</v>
      </c>
      <c r="M47" s="81">
        <f>SUM(M48:M54)</f>
        <v>1144.8250399999999</v>
      </c>
      <c r="N47" s="40">
        <f>SUM(N48:N54)</f>
        <v>1168.3141599999999</v>
      </c>
      <c r="O47" s="49">
        <f t="shared" si="19"/>
        <v>1.0205176504525093</v>
      </c>
      <c r="P47" s="81">
        <f>SUM(P48:P54)</f>
        <v>3098.3255800000002</v>
      </c>
      <c r="Q47" s="40">
        <f>SUM(Q48:Q54)</f>
        <v>2936.3469300000002</v>
      </c>
      <c r="R47" s="49">
        <f t="shared" si="20"/>
        <v>0.94772058461331876</v>
      </c>
      <c r="S47" s="1"/>
      <c r="T47" s="1"/>
      <c r="U47" s="1"/>
      <c r="V47" s="1"/>
    </row>
    <row r="48" spans="1:22" s="8" customFormat="1" ht="15" customHeight="1" outlineLevel="1" x14ac:dyDescent="0.3">
      <c r="A48" s="9"/>
      <c r="B48" s="13"/>
      <c r="C48" s="117" t="s">
        <v>149</v>
      </c>
      <c r="D48" s="44">
        <f t="shared" ref="D48:E54" si="22">(G48+J48+M48+P48)</f>
        <v>1679.6429599999999</v>
      </c>
      <c r="E48" s="42">
        <f t="shared" si="22"/>
        <v>1448.3299300000001</v>
      </c>
      <c r="F48" s="74">
        <f t="shared" si="17"/>
        <v>0.86228440477611989</v>
      </c>
      <c r="G48" s="44">
        <v>318.71568000000002</v>
      </c>
      <c r="H48" s="42">
        <v>184.33656999999999</v>
      </c>
      <c r="I48" s="74">
        <f t="shared" ref="I48:I54" si="23">IF(G48=0," ",IF(H48/G48*100&gt;200,"св.200",H48/G48))</f>
        <v>0.5783730816130539</v>
      </c>
      <c r="J48" s="44">
        <v>0</v>
      </c>
      <c r="K48" s="42"/>
      <c r="L48" s="74" t="str">
        <f t="shared" si="18"/>
        <v xml:space="preserve"> </v>
      </c>
      <c r="M48" s="44">
        <v>710.00771999999995</v>
      </c>
      <c r="N48" s="42">
        <v>659.56381999999996</v>
      </c>
      <c r="O48" s="74">
        <f t="shared" si="19"/>
        <v>0.92895302603188601</v>
      </c>
      <c r="P48" s="44">
        <v>650.91956000000005</v>
      </c>
      <c r="Q48" s="42">
        <v>604.42954000000009</v>
      </c>
      <c r="R48" s="74">
        <f t="shared" si="20"/>
        <v>0.92857793365435204</v>
      </c>
      <c r="S48" s="1"/>
      <c r="T48" s="1"/>
      <c r="U48" s="1"/>
      <c r="V48" s="1"/>
    </row>
    <row r="49" spans="1:22" s="8" customFormat="1" ht="15" customHeight="1" outlineLevel="1" x14ac:dyDescent="0.3">
      <c r="A49" s="9"/>
      <c r="B49" s="13"/>
      <c r="C49" s="117" t="s">
        <v>96</v>
      </c>
      <c r="D49" s="44">
        <f t="shared" si="22"/>
        <v>530.40742</v>
      </c>
      <c r="E49" s="42">
        <f t="shared" si="22"/>
        <v>214.62087000000002</v>
      </c>
      <c r="F49" s="74">
        <f t="shared" si="17"/>
        <v>0.40463398871757872</v>
      </c>
      <c r="G49" s="44">
        <v>0.30487999999999998</v>
      </c>
      <c r="H49" s="42">
        <v>0.22950000000000001</v>
      </c>
      <c r="I49" s="74">
        <f>IF(G49=0," ",IF(H49/G49*100&gt;200,"св.200",H49/G49))</f>
        <v>0.75275518236683292</v>
      </c>
      <c r="J49" s="44">
        <v>0</v>
      </c>
      <c r="K49" s="42"/>
      <c r="L49" s="74" t="str">
        <f t="shared" si="18"/>
        <v xml:space="preserve"> </v>
      </c>
      <c r="M49" s="44">
        <v>36.562640000000002</v>
      </c>
      <c r="N49" s="42">
        <v>38.249480000000005</v>
      </c>
      <c r="O49" s="74">
        <f t="shared" si="19"/>
        <v>1.0461356182157526</v>
      </c>
      <c r="P49" s="44">
        <v>493.53990000000005</v>
      </c>
      <c r="Q49" s="42">
        <v>176.14189000000002</v>
      </c>
      <c r="R49" s="74">
        <f t="shared" si="20"/>
        <v>0.35689493392530169</v>
      </c>
      <c r="S49" s="1"/>
      <c r="T49" s="1"/>
      <c r="U49" s="1"/>
      <c r="V49" s="1"/>
    </row>
    <row r="50" spans="1:22" s="8" customFormat="1" ht="15" customHeight="1" outlineLevel="1" x14ac:dyDescent="0.3">
      <c r="A50" s="9"/>
      <c r="B50" s="13"/>
      <c r="C50" s="117" t="s">
        <v>95</v>
      </c>
      <c r="D50" s="44">
        <f t="shared" si="22"/>
        <v>769.75020999999992</v>
      </c>
      <c r="E50" s="42">
        <f t="shared" si="22"/>
        <v>594.10649999999998</v>
      </c>
      <c r="F50" s="74">
        <f t="shared" si="17"/>
        <v>0.77181726264160422</v>
      </c>
      <c r="G50" s="44">
        <v>0.31310000000000004</v>
      </c>
      <c r="H50" s="42">
        <v>0.3276</v>
      </c>
      <c r="I50" s="74">
        <f t="shared" si="23"/>
        <v>1.0463110827211752</v>
      </c>
      <c r="J50" s="44">
        <v>3.3E-3</v>
      </c>
      <c r="K50" s="42">
        <v>0.44320999999999999</v>
      </c>
      <c r="L50" s="74" t="str">
        <f t="shared" si="18"/>
        <v>св.200</v>
      </c>
      <c r="M50" s="44">
        <v>151.61535000000001</v>
      </c>
      <c r="N50" s="42">
        <v>141.93427</v>
      </c>
      <c r="O50" s="74">
        <f t="shared" si="19"/>
        <v>0.93614709856224976</v>
      </c>
      <c r="P50" s="44">
        <v>617.81845999999996</v>
      </c>
      <c r="Q50" s="42">
        <v>451.40141999999997</v>
      </c>
      <c r="R50" s="74">
        <f t="shared" si="20"/>
        <v>0.73063763747039867</v>
      </c>
      <c r="S50" s="1"/>
      <c r="T50" s="1"/>
      <c r="U50" s="1"/>
      <c r="V50" s="1"/>
    </row>
    <row r="51" spans="1:22" s="8" customFormat="1" ht="15" customHeight="1" outlineLevel="1" x14ac:dyDescent="0.3">
      <c r="A51" s="9"/>
      <c r="B51" s="13"/>
      <c r="C51" s="117" t="s">
        <v>94</v>
      </c>
      <c r="D51" s="44">
        <f t="shared" si="22"/>
        <v>124.3683</v>
      </c>
      <c r="E51" s="42">
        <f t="shared" si="22"/>
        <v>117.62832</v>
      </c>
      <c r="F51" s="74">
        <f t="shared" si="17"/>
        <v>0.94580628665021549</v>
      </c>
      <c r="G51" s="44">
        <v>0</v>
      </c>
      <c r="H51" s="42">
        <v>4.0499999999999998E-3</v>
      </c>
      <c r="I51" s="74" t="str">
        <f t="shared" si="23"/>
        <v xml:space="preserve"> </v>
      </c>
      <c r="J51" s="44">
        <v>0</v>
      </c>
      <c r="K51" s="42"/>
      <c r="L51" s="74"/>
      <c r="M51" s="44">
        <v>47.729440000000004</v>
      </c>
      <c r="N51" s="42">
        <v>35.09008</v>
      </c>
      <c r="O51" s="74">
        <f t="shared" si="19"/>
        <v>0.73518733930253521</v>
      </c>
      <c r="P51" s="44">
        <v>76.638859999999994</v>
      </c>
      <c r="Q51" s="42">
        <v>82.534189999999995</v>
      </c>
      <c r="R51" s="74">
        <f t="shared" si="20"/>
        <v>1.0769235085177415</v>
      </c>
      <c r="S51" s="1"/>
      <c r="T51" s="1"/>
      <c r="U51" s="1"/>
      <c r="V51" s="1"/>
    </row>
    <row r="52" spans="1:22" s="8" customFormat="1" ht="15" customHeight="1" outlineLevel="1" x14ac:dyDescent="0.3">
      <c r="A52" s="9"/>
      <c r="B52" s="13"/>
      <c r="C52" s="117" t="s">
        <v>93</v>
      </c>
      <c r="D52" s="44">
        <f t="shared" si="22"/>
        <v>201.59815000000003</v>
      </c>
      <c r="E52" s="42">
        <f t="shared" si="22"/>
        <v>188.92137</v>
      </c>
      <c r="F52" s="74">
        <f t="shared" si="17"/>
        <v>0.93711856978846264</v>
      </c>
      <c r="G52" s="44">
        <v>11.906549999999999</v>
      </c>
      <c r="H52" s="42">
        <v>12.45984</v>
      </c>
      <c r="I52" s="74">
        <f t="shared" si="23"/>
        <v>1.0464693802990792</v>
      </c>
      <c r="J52" s="44">
        <v>0</v>
      </c>
      <c r="K52" s="42"/>
      <c r="L52" s="74" t="str">
        <f t="shared" si="18"/>
        <v xml:space="preserve"> </v>
      </c>
      <c r="M52" s="44">
        <v>61.100749999999998</v>
      </c>
      <c r="N52" s="42">
        <v>51.913139999999999</v>
      </c>
      <c r="O52" s="74">
        <f t="shared" si="19"/>
        <v>0.84963179666370703</v>
      </c>
      <c r="P52" s="44">
        <v>128.59085000000002</v>
      </c>
      <c r="Q52" s="42">
        <v>124.54839</v>
      </c>
      <c r="R52" s="74">
        <f t="shared" si="20"/>
        <v>0.96856339311856154</v>
      </c>
      <c r="S52" s="1"/>
      <c r="T52" s="1"/>
      <c r="U52" s="1"/>
      <c r="V52" s="1"/>
    </row>
    <row r="53" spans="1:22" s="8" customFormat="1" ht="15" customHeight="1" outlineLevel="1" x14ac:dyDescent="0.3">
      <c r="A53" s="9"/>
      <c r="B53" s="13"/>
      <c r="C53" s="117" t="s">
        <v>92</v>
      </c>
      <c r="D53" s="44">
        <f t="shared" si="22"/>
        <v>1166.6498900000001</v>
      </c>
      <c r="E53" s="42">
        <f t="shared" si="22"/>
        <v>1651.4231900000002</v>
      </c>
      <c r="F53" s="74">
        <f t="shared" si="17"/>
        <v>1.415525946691685</v>
      </c>
      <c r="G53" s="44">
        <v>4.9758000000000004</v>
      </c>
      <c r="H53" s="42">
        <v>11.255100000000001</v>
      </c>
      <c r="I53" s="74" t="str">
        <f t="shared" si="23"/>
        <v>св.200</v>
      </c>
      <c r="J53" s="44">
        <v>0.38160000000000005</v>
      </c>
      <c r="K53" s="42"/>
      <c r="L53" s="74">
        <f t="shared" si="18"/>
        <v>0</v>
      </c>
      <c r="M53" s="44">
        <v>128.41058000000001</v>
      </c>
      <c r="N53" s="42">
        <v>232.46028000000001</v>
      </c>
      <c r="O53" s="74">
        <f t="shared" si="19"/>
        <v>1.8102891521866811</v>
      </c>
      <c r="P53" s="44">
        <v>1032.8819100000001</v>
      </c>
      <c r="Q53" s="42">
        <v>1407.7078100000001</v>
      </c>
      <c r="R53" s="74">
        <f t="shared" si="20"/>
        <v>1.3628932759602692</v>
      </c>
      <c r="S53" s="1"/>
      <c r="T53" s="1"/>
      <c r="U53" s="1"/>
      <c r="V53" s="1"/>
    </row>
    <row r="54" spans="1:22" s="8" customFormat="1" ht="15" customHeight="1" outlineLevel="1" x14ac:dyDescent="0.3">
      <c r="A54" s="9"/>
      <c r="B54" s="13"/>
      <c r="C54" s="117" t="s">
        <v>91</v>
      </c>
      <c r="D54" s="44">
        <f t="shared" si="22"/>
        <v>108.83459999999999</v>
      </c>
      <c r="E54" s="42">
        <f t="shared" si="22"/>
        <v>100.29138</v>
      </c>
      <c r="F54" s="74">
        <f t="shared" si="17"/>
        <v>0.92150272064214878</v>
      </c>
      <c r="G54" s="44">
        <v>0</v>
      </c>
      <c r="H54" s="42">
        <v>9.6200000000000008E-2</v>
      </c>
      <c r="I54" s="74" t="str">
        <f t="shared" si="23"/>
        <v xml:space="preserve"> </v>
      </c>
      <c r="J54" s="44">
        <v>1.5</v>
      </c>
      <c r="K54" s="42">
        <v>1.5084000000000002</v>
      </c>
      <c r="L54" s="74">
        <f t="shared" si="18"/>
        <v>1.0056</v>
      </c>
      <c r="M54" s="44">
        <v>9.3985599999999998</v>
      </c>
      <c r="N54" s="42">
        <v>9.1030899999999999</v>
      </c>
      <c r="O54" s="74">
        <f t="shared" si="19"/>
        <v>0.96856220527399939</v>
      </c>
      <c r="P54" s="44">
        <v>97.936039999999991</v>
      </c>
      <c r="Q54" s="42">
        <v>89.583690000000004</v>
      </c>
      <c r="R54" s="74">
        <f t="shared" si="20"/>
        <v>0.91471627809333533</v>
      </c>
      <c r="S54" s="1"/>
      <c r="T54" s="1"/>
      <c r="U54" s="1"/>
      <c r="V54" s="1"/>
    </row>
    <row r="55" spans="1:22" ht="46.2" customHeight="1" x14ac:dyDescent="0.3">
      <c r="A55" s="10">
        <v>8</v>
      </c>
      <c r="B55" s="14"/>
      <c r="C55" s="116" t="s">
        <v>161</v>
      </c>
      <c r="D55" s="81">
        <f>SUM(D56:D61)</f>
        <v>7959.2393599999996</v>
      </c>
      <c r="E55" s="40">
        <f>SUM(E56:E61)</f>
        <v>9203.1438500000004</v>
      </c>
      <c r="F55" s="49">
        <f t="shared" si="17"/>
        <v>1.1562843424776712</v>
      </c>
      <c r="G55" s="81">
        <f>SUM(G56:G61)</f>
        <v>510.44707</v>
      </c>
      <c r="H55" s="40">
        <f>SUM(H56:H61)</f>
        <v>529.76876000000004</v>
      </c>
      <c r="I55" s="49">
        <f t="shared" ref="I55:I77" si="24">IF(G55=0," ",IF(H55/G55*100&gt;200,"св.200",H55/G55))</f>
        <v>1.0378524848815374</v>
      </c>
      <c r="J55" s="81">
        <f>SUM(J56:J61)</f>
        <v>0</v>
      </c>
      <c r="K55" s="40">
        <f>SUM(K56:K61)</f>
        <v>0</v>
      </c>
      <c r="L55" s="49" t="str">
        <f t="shared" si="18"/>
        <v xml:space="preserve"> </v>
      </c>
      <c r="M55" s="81">
        <f>SUM(M56:M61)</f>
        <v>1636.5747399999998</v>
      </c>
      <c r="N55" s="40">
        <f>SUM(N56:N61)</f>
        <v>1548.13256</v>
      </c>
      <c r="O55" s="49">
        <f t="shared" si="19"/>
        <v>0.94595897282393604</v>
      </c>
      <c r="P55" s="81">
        <f>SUM(P56:P61)</f>
        <v>5812.2175499999994</v>
      </c>
      <c r="Q55" s="40">
        <f>SUM(Q56:Q61)</f>
        <v>7125.2425300000004</v>
      </c>
      <c r="R55" s="49">
        <f t="shared" si="20"/>
        <v>1.225907748411792</v>
      </c>
      <c r="S55" s="1"/>
      <c r="T55" s="1"/>
      <c r="U55" s="1"/>
      <c r="V55" s="1"/>
    </row>
    <row r="56" spans="1:22" s="8" customFormat="1" ht="15" customHeight="1" outlineLevel="1" x14ac:dyDescent="0.3">
      <c r="A56" s="9"/>
      <c r="B56" s="13"/>
      <c r="C56" s="117" t="s">
        <v>167</v>
      </c>
      <c r="D56" s="44">
        <f>(G56+J56+M56+P56)</f>
        <v>2899.6905500000003</v>
      </c>
      <c r="E56" s="42">
        <f>(H56+K56+N56+Q56)</f>
        <v>3553.5513599999999</v>
      </c>
      <c r="F56" s="74">
        <f t="shared" si="17"/>
        <v>1.2254933065185178</v>
      </c>
      <c r="G56" s="44">
        <v>454.76492999999999</v>
      </c>
      <c r="H56" s="42">
        <v>475.95903000000004</v>
      </c>
      <c r="I56" s="74">
        <f t="shared" si="24"/>
        <v>1.0466045171952905</v>
      </c>
      <c r="J56" s="44">
        <v>0</v>
      </c>
      <c r="K56" s="42"/>
      <c r="L56" s="74" t="str">
        <f>IF(K56=0," ",IF(K56/J56*100&gt;200,"св.200",K56/J56))</f>
        <v xml:space="preserve"> </v>
      </c>
      <c r="M56" s="44">
        <v>795.04736000000003</v>
      </c>
      <c r="N56" s="42">
        <v>625.31065999999998</v>
      </c>
      <c r="O56" s="74">
        <f t="shared" si="19"/>
        <v>0.78650743523002198</v>
      </c>
      <c r="P56" s="44">
        <v>1649.87826</v>
      </c>
      <c r="Q56" s="42">
        <v>2452.2816699999998</v>
      </c>
      <c r="R56" s="74">
        <f t="shared" si="20"/>
        <v>1.4863409800914644</v>
      </c>
      <c r="S56" s="1"/>
      <c r="T56" s="1"/>
      <c r="U56" s="1"/>
      <c r="V56" s="1"/>
    </row>
    <row r="57" spans="1:22" s="8" customFormat="1" ht="15" customHeight="1" outlineLevel="1" x14ac:dyDescent="0.3">
      <c r="A57" s="9"/>
      <c r="B57" s="13"/>
      <c r="C57" s="117" t="s">
        <v>90</v>
      </c>
      <c r="D57" s="44">
        <f t="shared" ref="D57:E61" si="25">(G57+J57+M57+P57)</f>
        <v>346.3725</v>
      </c>
      <c r="E57" s="42">
        <f t="shared" si="25"/>
        <v>303.50035000000003</v>
      </c>
      <c r="F57" s="74">
        <f t="shared" si="17"/>
        <v>0.87622530657023878</v>
      </c>
      <c r="G57" s="44">
        <v>4.1699799999999998</v>
      </c>
      <c r="H57" s="42">
        <v>4.3719200000000003</v>
      </c>
      <c r="I57" s="74">
        <f t="shared" si="24"/>
        <v>1.0484270907774138</v>
      </c>
      <c r="J57" s="44">
        <v>0</v>
      </c>
      <c r="K57" s="42"/>
      <c r="L57" s="74" t="str">
        <f t="shared" si="18"/>
        <v xml:space="preserve"> </v>
      </c>
      <c r="M57" s="44">
        <v>51.912019999999998</v>
      </c>
      <c r="N57" s="42">
        <v>58.805190000000003</v>
      </c>
      <c r="O57" s="74">
        <f t="shared" si="19"/>
        <v>1.1327856246010077</v>
      </c>
      <c r="P57" s="44">
        <v>290.29050000000001</v>
      </c>
      <c r="Q57" s="42">
        <v>240.32324</v>
      </c>
      <c r="R57" s="74">
        <f t="shared" si="20"/>
        <v>0.82787152869280944</v>
      </c>
      <c r="S57" s="1"/>
      <c r="T57" s="1"/>
      <c r="U57" s="1"/>
      <c r="V57" s="1"/>
    </row>
    <row r="58" spans="1:22" s="8" customFormat="1" ht="15" customHeight="1" outlineLevel="1" x14ac:dyDescent="0.3">
      <c r="A58" s="9"/>
      <c r="B58" s="13"/>
      <c r="C58" s="117" t="s">
        <v>89</v>
      </c>
      <c r="D58" s="44">
        <f t="shared" si="25"/>
        <v>734.95672999999988</v>
      </c>
      <c r="E58" s="42">
        <f t="shared" si="25"/>
        <v>682.51202000000001</v>
      </c>
      <c r="F58" s="74">
        <f t="shared" si="17"/>
        <v>0.92864245218898822</v>
      </c>
      <c r="G58" s="44">
        <v>4.5788500000000001</v>
      </c>
      <c r="H58" s="42">
        <v>8.187149999999999</v>
      </c>
      <c r="I58" s="74">
        <f t="shared" si="24"/>
        <v>1.7880362973235635</v>
      </c>
      <c r="J58" s="44">
        <v>0</v>
      </c>
      <c r="K58" s="42"/>
      <c r="L58" s="74" t="str">
        <f t="shared" si="18"/>
        <v xml:space="preserve"> </v>
      </c>
      <c r="M58" s="44">
        <v>95.994929999999997</v>
      </c>
      <c r="N58" s="42">
        <v>135.93316000000002</v>
      </c>
      <c r="O58" s="74">
        <f t="shared" si="19"/>
        <v>1.416045201553874</v>
      </c>
      <c r="P58" s="44">
        <v>634.38294999999994</v>
      </c>
      <c r="Q58" s="42">
        <v>538.39170999999999</v>
      </c>
      <c r="R58" s="74">
        <f t="shared" si="20"/>
        <v>0.84868565588025346</v>
      </c>
      <c r="S58" s="1"/>
      <c r="T58" s="1"/>
      <c r="U58" s="1"/>
      <c r="V58" s="1"/>
    </row>
    <row r="59" spans="1:22" s="8" customFormat="1" ht="15" customHeight="1" outlineLevel="1" x14ac:dyDescent="0.3">
      <c r="A59" s="9"/>
      <c r="B59" s="13"/>
      <c r="C59" s="117" t="s">
        <v>88</v>
      </c>
      <c r="D59" s="44">
        <f t="shared" si="25"/>
        <v>338.21134999999998</v>
      </c>
      <c r="E59" s="42">
        <f t="shared" si="25"/>
        <v>241.73410999999999</v>
      </c>
      <c r="F59" s="74">
        <f t="shared" si="17"/>
        <v>0.7147427488758139</v>
      </c>
      <c r="G59" s="44">
        <v>0.68679999999999997</v>
      </c>
      <c r="H59" s="42">
        <v>1.4210999999999998</v>
      </c>
      <c r="I59" s="74" t="str">
        <f t="shared" si="24"/>
        <v>св.200</v>
      </c>
      <c r="J59" s="44">
        <v>0</v>
      </c>
      <c r="K59" s="42"/>
      <c r="L59" s="74" t="str">
        <f t="shared" si="18"/>
        <v xml:space="preserve"> </v>
      </c>
      <c r="M59" s="44">
        <v>174.73585999999997</v>
      </c>
      <c r="N59" s="42">
        <v>158.18772000000001</v>
      </c>
      <c r="O59" s="74">
        <f t="shared" si="19"/>
        <v>0.90529625687594995</v>
      </c>
      <c r="P59" s="44">
        <v>162.78869</v>
      </c>
      <c r="Q59" s="42">
        <v>82.125289999999993</v>
      </c>
      <c r="R59" s="74">
        <f t="shared" si="20"/>
        <v>0.50449014609061593</v>
      </c>
      <c r="S59" s="1"/>
      <c r="T59" s="1"/>
      <c r="U59" s="1"/>
      <c r="V59" s="1"/>
    </row>
    <row r="60" spans="1:22" s="8" customFormat="1" ht="15" customHeight="1" outlineLevel="1" x14ac:dyDescent="0.3">
      <c r="A60" s="9"/>
      <c r="B60" s="13"/>
      <c r="C60" s="117" t="s">
        <v>87</v>
      </c>
      <c r="D60" s="44">
        <f t="shared" si="25"/>
        <v>2517.8810199999998</v>
      </c>
      <c r="E60" s="42">
        <f t="shared" si="25"/>
        <v>3737.2590000000005</v>
      </c>
      <c r="F60" s="74">
        <f t="shared" si="17"/>
        <v>1.4842873711324138</v>
      </c>
      <c r="G60" s="44">
        <v>18.026619999999998</v>
      </c>
      <c r="H60" s="42">
        <v>6.5001199999999999</v>
      </c>
      <c r="I60" s="74">
        <f t="shared" si="24"/>
        <v>0.36058451334748282</v>
      </c>
      <c r="J60" s="44">
        <v>0</v>
      </c>
      <c r="K60" s="42"/>
      <c r="L60" s="74" t="str">
        <f t="shared" si="18"/>
        <v xml:space="preserve"> </v>
      </c>
      <c r="M60" s="44">
        <v>252.13771</v>
      </c>
      <c r="N60" s="42">
        <v>306.59870000000001</v>
      </c>
      <c r="O60" s="74">
        <f t="shared" si="19"/>
        <v>1.2159970041768049</v>
      </c>
      <c r="P60" s="44">
        <v>2247.7166899999997</v>
      </c>
      <c r="Q60" s="42">
        <v>3424.1601800000003</v>
      </c>
      <c r="R60" s="74">
        <f t="shared" si="20"/>
        <v>1.5233949168211234</v>
      </c>
      <c r="S60" s="1"/>
      <c r="T60" s="1"/>
      <c r="U60" s="1"/>
      <c r="V60" s="1"/>
    </row>
    <row r="61" spans="1:22" s="8" customFormat="1" ht="15" customHeight="1" outlineLevel="1" x14ac:dyDescent="0.3">
      <c r="A61" s="9"/>
      <c r="B61" s="13"/>
      <c r="C61" s="117" t="s">
        <v>86</v>
      </c>
      <c r="D61" s="44">
        <f t="shared" si="25"/>
        <v>1122.1272099999999</v>
      </c>
      <c r="E61" s="42">
        <f t="shared" si="25"/>
        <v>684.58700999999996</v>
      </c>
      <c r="F61" s="74">
        <f t="shared" si="17"/>
        <v>0.61007968071641361</v>
      </c>
      <c r="G61" s="44">
        <v>28.219889999999999</v>
      </c>
      <c r="H61" s="42">
        <v>33.329440000000005</v>
      </c>
      <c r="I61" s="74">
        <f t="shared" si="24"/>
        <v>1.1810620098093936</v>
      </c>
      <c r="J61" s="44">
        <v>0</v>
      </c>
      <c r="K61" s="42"/>
      <c r="L61" s="74" t="str">
        <f t="shared" si="18"/>
        <v xml:space="preserve"> </v>
      </c>
      <c r="M61" s="44">
        <v>266.74685999999997</v>
      </c>
      <c r="N61" s="42">
        <v>263.29712999999998</v>
      </c>
      <c r="O61" s="74">
        <f t="shared" si="19"/>
        <v>0.98706740165563711</v>
      </c>
      <c r="P61" s="44">
        <v>827.16045999999994</v>
      </c>
      <c r="Q61" s="42">
        <v>387.96044000000001</v>
      </c>
      <c r="R61" s="74">
        <f t="shared" si="20"/>
        <v>0.46902681977811178</v>
      </c>
      <c r="S61" s="1"/>
      <c r="T61" s="1"/>
      <c r="U61" s="1"/>
      <c r="V61" s="1"/>
    </row>
    <row r="62" spans="1:22" ht="50.4" customHeight="1" x14ac:dyDescent="0.3">
      <c r="A62" s="10">
        <v>9</v>
      </c>
      <c r="B62" s="14"/>
      <c r="C62" s="116" t="s">
        <v>148</v>
      </c>
      <c r="D62" s="81">
        <f>SUM(D63:D64,D65:D66,D67)</f>
        <v>5655.4221099999995</v>
      </c>
      <c r="E62" s="40">
        <f>SUM(E63:E64,E65:E66,E67)</f>
        <v>6268.8773199999996</v>
      </c>
      <c r="F62" s="49">
        <f t="shared" si="17"/>
        <v>1.1084720464835471</v>
      </c>
      <c r="G62" s="81">
        <f>SUM(G63:G64,G65:G66,G67)</f>
        <v>292.59947999999997</v>
      </c>
      <c r="H62" s="40">
        <f>SUM(H63:H64,H65:H66,H67)</f>
        <v>251.87755000000004</v>
      </c>
      <c r="I62" s="49">
        <f t="shared" si="24"/>
        <v>0.8608270595696208</v>
      </c>
      <c r="J62" s="81">
        <f>SUM(J63:J64,J65:J66,J67)</f>
        <v>1.379</v>
      </c>
      <c r="K62" s="40">
        <f>SUM(K63:K64,K65:K66,K67)</f>
        <v>1.1000000000000001</v>
      </c>
      <c r="L62" s="49">
        <f t="shared" si="18"/>
        <v>0.79767947788252358</v>
      </c>
      <c r="M62" s="81">
        <f>SUM(M63:M64,M65:M66,M67)</f>
        <v>1578.8873900000001</v>
      </c>
      <c r="N62" s="40">
        <f>SUM(N63:N64,N65:N66,N67)</f>
        <v>1808.7461900000003</v>
      </c>
      <c r="O62" s="49">
        <f t="shared" si="19"/>
        <v>1.1455827701556349</v>
      </c>
      <c r="P62" s="81">
        <f>SUM(P63:P64,P65:P66,P67)</f>
        <v>3782.5562399999999</v>
      </c>
      <c r="Q62" s="40">
        <f>SUM(Q63:Q64,Q65:Q66,Q67)</f>
        <v>4207.1535800000001</v>
      </c>
      <c r="R62" s="49">
        <f t="shared" si="20"/>
        <v>1.1122514281506097</v>
      </c>
      <c r="S62" s="1"/>
      <c r="T62" s="1"/>
      <c r="U62" s="1"/>
      <c r="V62" s="1"/>
    </row>
    <row r="63" spans="1:22" s="8" customFormat="1" ht="15" customHeight="1" outlineLevel="1" x14ac:dyDescent="0.3">
      <c r="A63" s="9"/>
      <c r="B63" s="13"/>
      <c r="C63" s="117" t="s">
        <v>162</v>
      </c>
      <c r="D63" s="44">
        <f t="shared" ref="D63:E94" si="26">(G63+J63+M63+P63)</f>
        <v>1097.94796</v>
      </c>
      <c r="E63" s="42">
        <f t="shared" si="26"/>
        <v>1231.1091300000001</v>
      </c>
      <c r="F63" s="74">
        <f t="shared" ref="F63:F64" si="27">IF(E63=0," ",IF(E63/D63*100&gt;200,"св.200",E63/D63))</f>
        <v>1.1212818592968652</v>
      </c>
      <c r="G63" s="44">
        <v>203.69574</v>
      </c>
      <c r="H63" s="42">
        <v>165.37379000000001</v>
      </c>
      <c r="I63" s="74">
        <f t="shared" si="24"/>
        <v>0.81186670865085353</v>
      </c>
      <c r="J63" s="44">
        <v>1.1000000000000001</v>
      </c>
      <c r="K63" s="42">
        <v>1.1000000000000001</v>
      </c>
      <c r="L63" s="74">
        <f t="shared" si="18"/>
        <v>1</v>
      </c>
      <c r="M63" s="44">
        <v>455.62358</v>
      </c>
      <c r="N63" s="42">
        <v>613.21106000000009</v>
      </c>
      <c r="O63" s="74">
        <f t="shared" si="19"/>
        <v>1.3458720902899715</v>
      </c>
      <c r="P63" s="44">
        <v>437.52864</v>
      </c>
      <c r="Q63" s="42">
        <v>451.42428000000001</v>
      </c>
      <c r="R63" s="74">
        <f t="shared" ref="R63:R64" si="28">IF(Q63=0," ",IF(Q63/P63*100&gt;200,"св.200",Q63/P63))</f>
        <v>1.0317593837971384</v>
      </c>
      <c r="S63" s="1"/>
      <c r="T63" s="1"/>
      <c r="U63" s="1"/>
      <c r="V63" s="1"/>
    </row>
    <row r="64" spans="1:22" s="26" customFormat="1" ht="15" customHeight="1" outlineLevel="1" x14ac:dyDescent="0.3">
      <c r="A64" s="24"/>
      <c r="B64" s="25"/>
      <c r="C64" s="117" t="s">
        <v>85</v>
      </c>
      <c r="D64" s="44">
        <f>(G64+J64+M64+P64)</f>
        <v>2421.3688000000002</v>
      </c>
      <c r="E64" s="42">
        <f>(H64+K64+N64+Q64)</f>
        <v>2652.49442</v>
      </c>
      <c r="F64" s="74">
        <f t="shared" si="27"/>
        <v>1.0954524647381265</v>
      </c>
      <c r="G64" s="44">
        <v>77.643179999999987</v>
      </c>
      <c r="H64" s="42">
        <v>71.348579999999998</v>
      </c>
      <c r="I64" s="74">
        <f t="shared" si="24"/>
        <v>0.9189291319598194</v>
      </c>
      <c r="J64" s="44">
        <v>0</v>
      </c>
      <c r="K64" s="42"/>
      <c r="L64" s="74" t="str">
        <f t="shared" si="18"/>
        <v xml:space="preserve"> </v>
      </c>
      <c r="M64" s="44">
        <v>391.19183000000004</v>
      </c>
      <c r="N64" s="42">
        <v>362.79371000000003</v>
      </c>
      <c r="O64" s="74">
        <f t="shared" si="19"/>
        <v>0.92740615262849435</v>
      </c>
      <c r="P64" s="44">
        <v>1952.53379</v>
      </c>
      <c r="Q64" s="42">
        <v>2218.3521299999998</v>
      </c>
      <c r="R64" s="74">
        <f t="shared" si="28"/>
        <v>1.1361401996530875</v>
      </c>
      <c r="S64" s="2"/>
      <c r="T64" s="2"/>
      <c r="U64" s="2"/>
      <c r="V64" s="2"/>
    </row>
    <row r="65" spans="1:22" s="8" customFormat="1" ht="15" customHeight="1" outlineLevel="1" x14ac:dyDescent="0.3">
      <c r="A65" s="9"/>
      <c r="B65" s="13"/>
      <c r="C65" s="117" t="s">
        <v>84</v>
      </c>
      <c r="D65" s="44">
        <f t="shared" si="26"/>
        <v>813.86284999999998</v>
      </c>
      <c r="E65" s="42">
        <f t="shared" si="26"/>
        <v>1134.8760199999999</v>
      </c>
      <c r="F65" s="74">
        <f t="shared" ref="F65:F67" si="29">IF(E65=0," ",IF(E65/D65*100&gt;200,"св.200",E65/D65))</f>
        <v>1.394431531062021</v>
      </c>
      <c r="G65" s="44">
        <v>8.3887099999999997</v>
      </c>
      <c r="H65" s="42">
        <v>5.1008399999999998</v>
      </c>
      <c r="I65" s="74">
        <f t="shared" si="24"/>
        <v>0.60806011889789968</v>
      </c>
      <c r="J65" s="44">
        <v>0</v>
      </c>
      <c r="K65" s="42"/>
      <c r="L65" s="74" t="str">
        <f t="shared" si="18"/>
        <v xml:space="preserve"> </v>
      </c>
      <c r="M65" s="44">
        <v>206.10853</v>
      </c>
      <c r="N65" s="42">
        <v>405.20492999999999</v>
      </c>
      <c r="O65" s="74">
        <f t="shared" si="19"/>
        <v>1.9659784580482913</v>
      </c>
      <c r="P65" s="44">
        <v>599.36560999999995</v>
      </c>
      <c r="Q65" s="42">
        <v>724.57024999999999</v>
      </c>
      <c r="R65" s="74">
        <f t="shared" ref="R65:R67" si="30">IF(Q65=0," ",IF(Q65/P65*100&gt;200,"св.200",Q65/P65))</f>
        <v>1.2088952684489189</v>
      </c>
      <c r="S65" s="1"/>
      <c r="T65" s="1"/>
      <c r="U65" s="1"/>
      <c r="V65" s="1"/>
    </row>
    <row r="66" spans="1:22" s="26" customFormat="1" ht="15" customHeight="1" outlineLevel="1" x14ac:dyDescent="0.3">
      <c r="A66" s="24"/>
      <c r="B66" s="25"/>
      <c r="C66" s="117" t="s">
        <v>153</v>
      </c>
      <c r="D66" s="44">
        <f t="shared" si="26"/>
        <v>391.63372000000004</v>
      </c>
      <c r="E66" s="42">
        <f t="shared" si="26"/>
        <v>409.91667999999993</v>
      </c>
      <c r="F66" s="74">
        <f t="shared" si="29"/>
        <v>1.0466838248759578</v>
      </c>
      <c r="G66" s="44">
        <v>0.81859999999999999</v>
      </c>
      <c r="H66" s="42">
        <v>2.28979</v>
      </c>
      <c r="I66" s="74" t="str">
        <f t="shared" si="24"/>
        <v>св.200</v>
      </c>
      <c r="J66" s="44">
        <v>0</v>
      </c>
      <c r="K66" s="42"/>
      <c r="L66" s="74" t="str">
        <f>IF(J66=0," ",IF(K66/J66*100&gt;200,"св.200",K66/J66))</f>
        <v xml:space="preserve"> </v>
      </c>
      <c r="M66" s="44">
        <v>131.88248000000002</v>
      </c>
      <c r="N66" s="42">
        <v>121.02148</v>
      </c>
      <c r="O66" s="74">
        <f t="shared" si="19"/>
        <v>0.91764637728984155</v>
      </c>
      <c r="P66" s="44">
        <v>258.93263999999999</v>
      </c>
      <c r="Q66" s="42">
        <v>286.60540999999995</v>
      </c>
      <c r="R66" s="74">
        <f t="shared" si="30"/>
        <v>1.1068724669087682</v>
      </c>
      <c r="S66" s="2"/>
      <c r="T66" s="2"/>
      <c r="U66" s="2"/>
      <c r="V66" s="2"/>
    </row>
    <row r="67" spans="1:22" s="26" customFormat="1" ht="15" customHeight="1" outlineLevel="1" x14ac:dyDescent="0.3">
      <c r="A67" s="24"/>
      <c r="B67" s="25"/>
      <c r="C67" s="117" t="s">
        <v>154</v>
      </c>
      <c r="D67" s="44">
        <f t="shared" si="26"/>
        <v>930.60878000000002</v>
      </c>
      <c r="E67" s="42">
        <f t="shared" si="26"/>
        <v>840.48107000000005</v>
      </c>
      <c r="F67" s="74">
        <f t="shared" si="29"/>
        <v>0.90315188085803366</v>
      </c>
      <c r="G67" s="44">
        <v>2.0532499999999998</v>
      </c>
      <c r="H67" s="42">
        <v>7.7645499999999998</v>
      </c>
      <c r="I67" s="74" t="str">
        <f t="shared" si="24"/>
        <v>св.200</v>
      </c>
      <c r="J67" s="44">
        <v>0.27900000000000003</v>
      </c>
      <c r="K67" s="42"/>
      <c r="L67" s="74" t="str">
        <f t="shared" ref="L67" si="31">IF(K67=0," ",IF(K67/J67*100&gt;200,"св.200",K67/J67))</f>
        <v xml:space="preserve"> </v>
      </c>
      <c r="M67" s="44">
        <v>394.08096999999998</v>
      </c>
      <c r="N67" s="42">
        <v>306.51501000000002</v>
      </c>
      <c r="O67" s="74">
        <f t="shared" si="19"/>
        <v>0.77779703495959229</v>
      </c>
      <c r="P67" s="44">
        <v>534.19556</v>
      </c>
      <c r="Q67" s="42">
        <v>526.20150999999998</v>
      </c>
      <c r="R67" s="74">
        <f t="shared" si="30"/>
        <v>0.9850353492267887</v>
      </c>
      <c r="S67" s="2"/>
      <c r="T67" s="2"/>
      <c r="U67" s="2"/>
      <c r="V67" s="2"/>
    </row>
    <row r="68" spans="1:22" ht="46.8" customHeight="1" x14ac:dyDescent="0.3">
      <c r="A68" s="10">
        <v>10</v>
      </c>
      <c r="B68" s="14"/>
      <c r="C68" s="116" t="s">
        <v>83</v>
      </c>
      <c r="D68" s="81">
        <f>SUM(D69:D73)</f>
        <v>970.33524</v>
      </c>
      <c r="E68" s="40">
        <f>SUM(E69:E73)</f>
        <v>678.75821999999994</v>
      </c>
      <c r="F68" s="49">
        <f t="shared" ref="F68:F93" si="32">IF(D68=0," ",IF(E68/D68*100&gt;200,"св.200",E68/D68))</f>
        <v>0.69950898619326651</v>
      </c>
      <c r="G68" s="81">
        <f>SUM(G69:G73)</f>
        <v>38.209500000000006</v>
      </c>
      <c r="H68" s="40">
        <f>SUM(H69:H73)</f>
        <v>12.438659999999999</v>
      </c>
      <c r="I68" s="49">
        <f t="shared" si="24"/>
        <v>0.32553841322184268</v>
      </c>
      <c r="J68" s="81">
        <f>SUM(J69:J73)</f>
        <v>0.80306</v>
      </c>
      <c r="K68" s="40">
        <f>SUM(K69:K73)</f>
        <v>0</v>
      </c>
      <c r="L68" s="49">
        <f t="shared" ref="L68:L93" si="33">IF(J68=0," ",IF(K68/J68*100&gt;200,"св.200",K68/J68))</f>
        <v>0</v>
      </c>
      <c r="M68" s="81">
        <f>SUM(M69:M73)</f>
        <v>159.32988999999998</v>
      </c>
      <c r="N68" s="40">
        <f>SUM(N69:N73)</f>
        <v>150.18026</v>
      </c>
      <c r="O68" s="49">
        <f t="shared" ref="O68:O93" si="34">IF(M68=0," ",IF(N68/M68*100&gt;200,"св.200",N68/M68))</f>
        <v>0.94257430291328281</v>
      </c>
      <c r="P68" s="81">
        <f>SUM(P69:P73)</f>
        <v>771.99279000000001</v>
      </c>
      <c r="Q68" s="40">
        <f>SUM(Q69:Q73)</f>
        <v>516.13930000000005</v>
      </c>
      <c r="R68" s="49">
        <f t="shared" ref="R68:R93" si="35">IF(P68=0," ",IF(Q68/P68*100&gt;200,"св.200",Q68/P68))</f>
        <v>0.66858046692379092</v>
      </c>
      <c r="S68" s="1"/>
      <c r="T68" s="1"/>
      <c r="U68" s="1"/>
      <c r="V68" s="1"/>
    </row>
    <row r="69" spans="1:22" s="8" customFormat="1" ht="15" customHeight="1" outlineLevel="1" x14ac:dyDescent="0.3">
      <c r="A69" s="9"/>
      <c r="B69" s="13"/>
      <c r="C69" s="117" t="s">
        <v>82</v>
      </c>
      <c r="D69" s="44">
        <f t="shared" si="26"/>
        <v>219.28178</v>
      </c>
      <c r="E69" s="42">
        <f t="shared" si="26"/>
        <v>206.53707</v>
      </c>
      <c r="F69" s="74">
        <f t="shared" si="32"/>
        <v>0.94187975854628692</v>
      </c>
      <c r="G69" s="44">
        <v>25.016400000000001</v>
      </c>
      <c r="H69" s="42">
        <v>10.30095</v>
      </c>
      <c r="I69" s="74">
        <f t="shared" si="24"/>
        <v>0.41176788027054251</v>
      </c>
      <c r="J69" s="44">
        <v>0</v>
      </c>
      <c r="K69" s="42"/>
      <c r="L69" s="74" t="str">
        <f t="shared" si="33"/>
        <v xml:space="preserve"> </v>
      </c>
      <c r="M69" s="44">
        <v>42.229459999999996</v>
      </c>
      <c r="N69" s="42">
        <v>44.464089999999999</v>
      </c>
      <c r="O69" s="74">
        <f t="shared" si="34"/>
        <v>1.0529163763874794</v>
      </c>
      <c r="P69" s="44">
        <v>152.03592</v>
      </c>
      <c r="Q69" s="42">
        <v>151.77203</v>
      </c>
      <c r="R69" s="74">
        <f t="shared" si="35"/>
        <v>0.99826429175421172</v>
      </c>
      <c r="S69" s="1"/>
      <c r="T69" s="1"/>
      <c r="U69" s="1"/>
      <c r="V69" s="1"/>
    </row>
    <row r="70" spans="1:22" s="8" customFormat="1" ht="15" customHeight="1" outlineLevel="1" x14ac:dyDescent="0.3">
      <c r="A70" s="9"/>
      <c r="B70" s="13"/>
      <c r="C70" s="117" t="s">
        <v>81</v>
      </c>
      <c r="D70" s="44">
        <f t="shared" si="26"/>
        <v>73.095309999999998</v>
      </c>
      <c r="E70" s="42">
        <f t="shared" si="26"/>
        <v>68.005839999999992</v>
      </c>
      <c r="F70" s="74">
        <f t="shared" si="32"/>
        <v>0.93037214015509329</v>
      </c>
      <c r="G70" s="44">
        <v>0.64485000000000003</v>
      </c>
      <c r="H70" s="42">
        <v>1E-4</v>
      </c>
      <c r="I70" s="74">
        <f t="shared" si="24"/>
        <v>1.5507482360238814E-4</v>
      </c>
      <c r="J70" s="44">
        <v>0.70306000000000002</v>
      </c>
      <c r="K70" s="42"/>
      <c r="L70" s="74">
        <f t="shared" si="33"/>
        <v>0</v>
      </c>
      <c r="M70" s="44">
        <v>21.570910000000001</v>
      </c>
      <c r="N70" s="42">
        <v>21.95928</v>
      </c>
      <c r="O70" s="74">
        <f t="shared" si="34"/>
        <v>1.0180043401043348</v>
      </c>
      <c r="P70" s="44">
        <v>50.176490000000001</v>
      </c>
      <c r="Q70" s="42">
        <v>46.046459999999996</v>
      </c>
      <c r="R70" s="74">
        <f t="shared" si="35"/>
        <v>0.91768993805664756</v>
      </c>
      <c r="S70" s="1"/>
      <c r="T70" s="1"/>
      <c r="U70" s="1"/>
      <c r="V70" s="1"/>
    </row>
    <row r="71" spans="1:22" s="8" customFormat="1" ht="15" customHeight="1" outlineLevel="1" x14ac:dyDescent="0.3">
      <c r="A71" s="9"/>
      <c r="B71" s="13"/>
      <c r="C71" s="117" t="s">
        <v>80</v>
      </c>
      <c r="D71" s="44">
        <f t="shared" si="26"/>
        <v>150.63969</v>
      </c>
      <c r="E71" s="42">
        <f t="shared" si="26"/>
        <v>139.44967999999997</v>
      </c>
      <c r="F71" s="74">
        <f t="shared" si="32"/>
        <v>0.9257167218015383</v>
      </c>
      <c r="G71" s="44">
        <v>2.3649499999999999</v>
      </c>
      <c r="H71" s="42">
        <v>1.2134100000000001</v>
      </c>
      <c r="I71" s="74">
        <f t="shared" si="24"/>
        <v>0.5130806148121525</v>
      </c>
      <c r="J71" s="44">
        <v>0</v>
      </c>
      <c r="K71" s="42"/>
      <c r="L71" s="74" t="str">
        <f t="shared" si="33"/>
        <v xml:space="preserve"> </v>
      </c>
      <c r="M71" s="44">
        <v>9.6590000000000007</v>
      </c>
      <c r="N71" s="42">
        <v>8.9508700000000001</v>
      </c>
      <c r="O71" s="74">
        <f t="shared" si="34"/>
        <v>0.92668702764261301</v>
      </c>
      <c r="P71" s="44">
        <v>138.61573999999999</v>
      </c>
      <c r="Q71" s="42">
        <v>129.28539999999998</v>
      </c>
      <c r="R71" s="74">
        <f t="shared" si="35"/>
        <v>0.93268917368258464</v>
      </c>
      <c r="S71" s="1"/>
      <c r="T71" s="1"/>
      <c r="U71" s="1"/>
      <c r="V71" s="1"/>
    </row>
    <row r="72" spans="1:22" s="8" customFormat="1" ht="15" customHeight="1" outlineLevel="1" x14ac:dyDescent="0.3">
      <c r="A72" s="9"/>
      <c r="B72" s="13"/>
      <c r="C72" s="117" t="s">
        <v>79</v>
      </c>
      <c r="D72" s="44">
        <f t="shared" si="26"/>
        <v>159.55706999999998</v>
      </c>
      <c r="E72" s="42">
        <f t="shared" si="26"/>
        <v>111.6955</v>
      </c>
      <c r="F72" s="74">
        <f t="shared" si="32"/>
        <v>0.70003479005975733</v>
      </c>
      <c r="G72" s="44">
        <v>9.8986499999999999</v>
      </c>
      <c r="H72" s="42">
        <v>0.27689999999999998</v>
      </c>
      <c r="I72" s="74">
        <f t="shared" si="24"/>
        <v>2.7973511539452347E-2</v>
      </c>
      <c r="J72" s="44">
        <v>0.1</v>
      </c>
      <c r="K72" s="42"/>
      <c r="L72" s="74">
        <f t="shared" si="33"/>
        <v>0</v>
      </c>
      <c r="M72" s="44">
        <v>9.7872299999999992</v>
      </c>
      <c r="N72" s="42">
        <v>9.8995800000000003</v>
      </c>
      <c r="O72" s="74">
        <f t="shared" si="34"/>
        <v>1.0114792438718616</v>
      </c>
      <c r="P72" s="44">
        <v>139.77118999999999</v>
      </c>
      <c r="Q72" s="42">
        <v>101.51902</v>
      </c>
      <c r="R72" s="74">
        <f t="shared" si="35"/>
        <v>0.72632292820859579</v>
      </c>
      <c r="S72" s="1"/>
      <c r="T72" s="1"/>
      <c r="U72" s="1"/>
      <c r="V72" s="1"/>
    </row>
    <row r="73" spans="1:22" s="8" customFormat="1" ht="15" customHeight="1" outlineLevel="1" x14ac:dyDescent="0.3">
      <c r="A73" s="9"/>
      <c r="B73" s="13"/>
      <c r="C73" s="117" t="s">
        <v>78</v>
      </c>
      <c r="D73" s="44">
        <f t="shared" si="26"/>
        <v>367.76139000000001</v>
      </c>
      <c r="E73" s="42">
        <f t="shared" si="26"/>
        <v>153.07013000000001</v>
      </c>
      <c r="F73" s="74">
        <f t="shared" si="32"/>
        <v>0.41622131676193636</v>
      </c>
      <c r="G73" s="44">
        <v>0.28464999999999996</v>
      </c>
      <c r="H73" s="42">
        <v>0.64729999999999999</v>
      </c>
      <c r="I73" s="74" t="str">
        <f t="shared" si="24"/>
        <v>св.200</v>
      </c>
      <c r="J73" s="44">
        <v>0</v>
      </c>
      <c r="K73" s="42"/>
      <c r="L73" s="74" t="str">
        <f t="shared" si="33"/>
        <v xml:space="preserve"> </v>
      </c>
      <c r="M73" s="44">
        <v>76.083289999999991</v>
      </c>
      <c r="N73" s="42">
        <v>64.906440000000003</v>
      </c>
      <c r="O73" s="74">
        <f t="shared" si="34"/>
        <v>0.85309717810573138</v>
      </c>
      <c r="P73" s="44">
        <v>291.39345000000003</v>
      </c>
      <c r="Q73" s="42">
        <v>87.516390000000001</v>
      </c>
      <c r="R73" s="74">
        <f t="shared" si="35"/>
        <v>0.30033753332478819</v>
      </c>
      <c r="S73" s="1"/>
      <c r="T73" s="1"/>
      <c r="U73" s="1"/>
      <c r="V73" s="1"/>
    </row>
    <row r="74" spans="1:22" ht="46.8" x14ac:dyDescent="0.3">
      <c r="A74" s="10">
        <v>11</v>
      </c>
      <c r="B74" s="10"/>
      <c r="C74" s="116" t="s">
        <v>77</v>
      </c>
      <c r="D74" s="81">
        <f>SUM(D75:D77,D78)</f>
        <v>2570.8063299999999</v>
      </c>
      <c r="E74" s="40">
        <f>SUM(E75:E77,E78)</f>
        <v>1570.75019</v>
      </c>
      <c r="F74" s="49">
        <f t="shared" si="32"/>
        <v>0.61099514641384911</v>
      </c>
      <c r="G74" s="93">
        <f>SUM(G75:G77,G78)</f>
        <v>102.00657</v>
      </c>
      <c r="H74" s="78">
        <f>SUM(H75:H77,H78)</f>
        <v>18.48668</v>
      </c>
      <c r="I74" s="49">
        <f t="shared" si="24"/>
        <v>0.18123028742168273</v>
      </c>
      <c r="J74" s="81">
        <f>SUM(J75:J77,J78)</f>
        <v>0</v>
      </c>
      <c r="K74" s="78">
        <f>SUM(K75:K77,K78)</f>
        <v>0</v>
      </c>
      <c r="L74" s="49" t="str">
        <f t="shared" si="33"/>
        <v xml:space="preserve"> </v>
      </c>
      <c r="M74" s="81">
        <f>SUM(M75:M77,M78)</f>
        <v>263.70184</v>
      </c>
      <c r="N74" s="102">
        <f>SUM(N75:N77,N78)</f>
        <v>311.06168000000002</v>
      </c>
      <c r="O74" s="49">
        <f t="shared" si="34"/>
        <v>1.1795961681571885</v>
      </c>
      <c r="P74" s="81">
        <f>SUM(P75:P77,P78)</f>
        <v>2205.0979199999997</v>
      </c>
      <c r="Q74" s="78">
        <f>SUM(Q75:Q77,Q78)</f>
        <v>1241.20183</v>
      </c>
      <c r="R74" s="49">
        <f t="shared" si="35"/>
        <v>0.56287832787035608</v>
      </c>
      <c r="S74" s="1"/>
      <c r="T74" s="1"/>
      <c r="U74" s="1"/>
      <c r="V74" s="1"/>
    </row>
    <row r="75" spans="1:22" s="8" customFormat="1" ht="15" customHeight="1" outlineLevel="1" x14ac:dyDescent="0.3">
      <c r="A75" s="9"/>
      <c r="B75" s="9"/>
      <c r="C75" s="117" t="s">
        <v>76</v>
      </c>
      <c r="D75" s="44">
        <f t="shared" si="26"/>
        <v>1233.71407</v>
      </c>
      <c r="E75" s="42">
        <f t="shared" si="26"/>
        <v>449.22879</v>
      </c>
      <c r="F75" s="74">
        <f t="shared" si="32"/>
        <v>0.36412715143955521</v>
      </c>
      <c r="G75" s="44">
        <v>100.69771</v>
      </c>
      <c r="H75" s="42">
        <v>14.99868</v>
      </c>
      <c r="I75" s="74">
        <f t="shared" si="24"/>
        <v>0.14894757785455101</v>
      </c>
      <c r="J75" s="44"/>
      <c r="K75" s="42"/>
      <c r="L75" s="74" t="str">
        <f t="shared" si="33"/>
        <v xml:space="preserve"> </v>
      </c>
      <c r="M75" s="44">
        <v>191.35840999999999</v>
      </c>
      <c r="N75" s="42">
        <v>199.18535</v>
      </c>
      <c r="O75" s="74">
        <f t="shared" si="34"/>
        <v>1.0409019911902488</v>
      </c>
      <c r="P75" s="44">
        <v>941.65794999999991</v>
      </c>
      <c r="Q75" s="42">
        <v>235.04476</v>
      </c>
      <c r="R75" s="74">
        <f t="shared" si="35"/>
        <v>0.24960736539207259</v>
      </c>
      <c r="S75" s="1"/>
      <c r="T75" s="1"/>
      <c r="U75" s="1"/>
      <c r="V75" s="1"/>
    </row>
    <row r="76" spans="1:22" s="8" customFormat="1" ht="15" customHeight="1" outlineLevel="1" x14ac:dyDescent="0.3">
      <c r="A76" s="9"/>
      <c r="B76" s="9"/>
      <c r="C76" s="117" t="s">
        <v>75</v>
      </c>
      <c r="D76" s="44">
        <f t="shared" si="26"/>
        <v>375.29563000000002</v>
      </c>
      <c r="E76" s="42">
        <f t="shared" si="26"/>
        <v>359.53172999999998</v>
      </c>
      <c r="F76" s="74">
        <f t="shared" si="32"/>
        <v>0.95799604700966001</v>
      </c>
      <c r="G76" s="44">
        <v>9.3459999999999988E-2</v>
      </c>
      <c r="H76" s="42">
        <v>2.7222499999999998</v>
      </c>
      <c r="I76" s="74" t="str">
        <f t="shared" si="24"/>
        <v>св.200</v>
      </c>
      <c r="J76" s="44"/>
      <c r="K76" s="42"/>
      <c r="L76" s="74" t="str">
        <f t="shared" si="33"/>
        <v xml:space="preserve"> </v>
      </c>
      <c r="M76" s="44">
        <v>24.649080000000001</v>
      </c>
      <c r="N76" s="42">
        <v>58.596419999999995</v>
      </c>
      <c r="O76" s="74" t="str">
        <f t="shared" si="34"/>
        <v>св.200</v>
      </c>
      <c r="P76" s="44">
        <v>350.55309</v>
      </c>
      <c r="Q76" s="42">
        <v>298.21305999999998</v>
      </c>
      <c r="R76" s="74">
        <f t="shared" si="35"/>
        <v>0.85069300059514519</v>
      </c>
      <c r="S76" s="1"/>
      <c r="T76" s="1"/>
      <c r="U76" s="1"/>
      <c r="V76" s="1"/>
    </row>
    <row r="77" spans="1:22" s="26" customFormat="1" ht="15" customHeight="1" outlineLevel="1" x14ac:dyDescent="0.3">
      <c r="A77" s="24"/>
      <c r="B77" s="24"/>
      <c r="C77" s="117" t="s">
        <v>155</v>
      </c>
      <c r="D77" s="44">
        <f t="shared" si="26"/>
        <v>295.58393000000001</v>
      </c>
      <c r="E77" s="42">
        <f t="shared" si="26"/>
        <v>233.62412999999998</v>
      </c>
      <c r="F77" s="74">
        <f t="shared" ref="F77" si="36">IF(E77=0," ",IF(E77/D77*100&gt;200,"св.200",E77/D77))</f>
        <v>0.79038170309191025</v>
      </c>
      <c r="G77" s="44">
        <v>0.84384999999999999</v>
      </c>
      <c r="H77" s="42">
        <v>1.1000000000000001E-3</v>
      </c>
      <c r="I77" s="74">
        <f t="shared" si="24"/>
        <v>1.3035492089826391E-3</v>
      </c>
      <c r="J77" s="41"/>
      <c r="K77" s="42"/>
      <c r="L77" s="75"/>
      <c r="M77" s="44">
        <v>21.488700000000001</v>
      </c>
      <c r="N77" s="42">
        <v>21.116779999999999</v>
      </c>
      <c r="O77" s="74">
        <f t="shared" si="34"/>
        <v>0.98269229874306019</v>
      </c>
      <c r="P77" s="44">
        <v>273.25137999999998</v>
      </c>
      <c r="Q77" s="42">
        <v>212.50624999999999</v>
      </c>
      <c r="R77" s="74">
        <f t="shared" ref="R77" si="37">IF(Q77=0," ",IF(Q77/P77*100&gt;200,"св.200",Q77/P77))</f>
        <v>0.77769506598649207</v>
      </c>
      <c r="S77" s="2"/>
      <c r="T77" s="2"/>
      <c r="U77" s="2"/>
      <c r="V77" s="2"/>
    </row>
    <row r="78" spans="1:22" s="8" customFormat="1" ht="15.75" customHeight="1" outlineLevel="1" x14ac:dyDescent="0.3">
      <c r="A78" s="9"/>
      <c r="B78" s="9"/>
      <c r="C78" s="117" t="s">
        <v>74</v>
      </c>
      <c r="D78" s="44">
        <f t="shared" si="26"/>
        <v>666.21269999999993</v>
      </c>
      <c r="E78" s="42">
        <f t="shared" si="26"/>
        <v>528.36554000000001</v>
      </c>
      <c r="F78" s="74">
        <f t="shared" si="32"/>
        <v>0.79308836352113987</v>
      </c>
      <c r="G78" s="44">
        <v>0.37154999999999999</v>
      </c>
      <c r="H78" s="42">
        <v>0.76464999999999994</v>
      </c>
      <c r="I78" s="74" t="str">
        <f t="shared" ref="I78:I101" si="38">IF(G78=0," ",IF(H78/G78*100&gt;200,"св.200",H78/G78))</f>
        <v>св.200</v>
      </c>
      <c r="J78" s="44"/>
      <c r="K78" s="42"/>
      <c r="L78" s="74" t="str">
        <f t="shared" si="33"/>
        <v xml:space="preserve"> </v>
      </c>
      <c r="M78" s="44">
        <v>26.205650000000002</v>
      </c>
      <c r="N78" s="42">
        <v>32.163130000000002</v>
      </c>
      <c r="O78" s="74">
        <f t="shared" si="34"/>
        <v>1.2273357081392753</v>
      </c>
      <c r="P78" s="44">
        <v>639.63549999999998</v>
      </c>
      <c r="Q78" s="42">
        <v>495.43776000000003</v>
      </c>
      <c r="R78" s="74">
        <f t="shared" si="35"/>
        <v>0.77456263762721123</v>
      </c>
      <c r="S78" s="1"/>
      <c r="T78" s="1"/>
      <c r="U78" s="1"/>
      <c r="V78" s="1"/>
    </row>
    <row r="79" spans="1:22" ht="42.6" customHeight="1" x14ac:dyDescent="0.3">
      <c r="A79" s="10">
        <v>12</v>
      </c>
      <c r="B79" s="10"/>
      <c r="C79" s="116" t="s">
        <v>73</v>
      </c>
      <c r="D79" s="81">
        <f>SUM(D80:D81,D82)</f>
        <v>1501.0848600000002</v>
      </c>
      <c r="E79" s="40">
        <f>SUM(E80:E81,E82)</f>
        <v>1767.3381999999999</v>
      </c>
      <c r="F79" s="49">
        <f t="shared" si="32"/>
        <v>1.1773739427363219</v>
      </c>
      <c r="G79" s="81">
        <f>SUM(G80:G81,G82)</f>
        <v>66.881709999999998</v>
      </c>
      <c r="H79" s="40">
        <f>SUM(H80:H81,H82)</f>
        <v>25.929400000000001</v>
      </c>
      <c r="I79" s="49">
        <f t="shared" si="38"/>
        <v>0.38769044631185418</v>
      </c>
      <c r="J79" s="81">
        <f>SUM(J80:J81,J82)</f>
        <v>0</v>
      </c>
      <c r="K79" s="40">
        <f>SUM(K80:K81,K82)</f>
        <v>0</v>
      </c>
      <c r="L79" s="49" t="str">
        <f t="shared" si="33"/>
        <v xml:space="preserve"> </v>
      </c>
      <c r="M79" s="81">
        <f>SUM(M80:M81,M82)</f>
        <v>374.08303000000001</v>
      </c>
      <c r="N79" s="40">
        <f>SUM(N80:N81,N82)</f>
        <v>468.29714999999993</v>
      </c>
      <c r="O79" s="49">
        <f t="shared" si="34"/>
        <v>1.2518534989411305</v>
      </c>
      <c r="P79" s="81">
        <f>SUM(P80:P81,P82)</f>
        <v>1060.12012</v>
      </c>
      <c r="Q79" s="40">
        <f>SUM(Q80:Q81,Q82)</f>
        <v>1273.1116500000001</v>
      </c>
      <c r="R79" s="49">
        <f t="shared" si="35"/>
        <v>1.2009126380885971</v>
      </c>
      <c r="S79" s="1"/>
      <c r="T79" s="1"/>
      <c r="U79" s="1"/>
      <c r="V79" s="1"/>
    </row>
    <row r="80" spans="1:22" s="8" customFormat="1" ht="15" customHeight="1" outlineLevel="1" x14ac:dyDescent="0.3">
      <c r="A80" s="9"/>
      <c r="B80" s="9"/>
      <c r="C80" s="117" t="s">
        <v>72</v>
      </c>
      <c r="D80" s="44">
        <f t="shared" si="26"/>
        <v>749.65085999999997</v>
      </c>
      <c r="E80" s="42">
        <f t="shared" si="26"/>
        <v>655.03415999999993</v>
      </c>
      <c r="F80" s="74">
        <f t="shared" ref="F80:F82" si="39">IF(E80=0," ",IF(E80/D80*100&gt;200,"св.200",E80/D80))</f>
        <v>0.87378564469331754</v>
      </c>
      <c r="G80" s="44">
        <v>52.244370000000004</v>
      </c>
      <c r="H80" s="42">
        <v>24.568200000000001</v>
      </c>
      <c r="I80" s="74">
        <f t="shared" si="38"/>
        <v>0.47025545527680779</v>
      </c>
      <c r="J80" s="44"/>
      <c r="K80" s="42"/>
      <c r="L80" s="74" t="str">
        <f t="shared" si="33"/>
        <v xml:space="preserve"> </v>
      </c>
      <c r="M80" s="44">
        <v>235.0838</v>
      </c>
      <c r="N80" s="42">
        <v>267.29823999999996</v>
      </c>
      <c r="O80" s="74">
        <f t="shared" si="34"/>
        <v>1.1370338577137173</v>
      </c>
      <c r="P80" s="44">
        <v>462.32269000000002</v>
      </c>
      <c r="Q80" s="42">
        <v>363.16771999999997</v>
      </c>
      <c r="R80" s="76">
        <f t="shared" ref="R80:R81" si="40">IF(Q80=0," ",IF(Q80/P80*100&gt;200,"св.200",Q80/P80))</f>
        <v>0.78552865315781917</v>
      </c>
      <c r="S80" s="1"/>
      <c r="T80" s="1"/>
      <c r="U80" s="1"/>
      <c r="V80" s="1"/>
    </row>
    <row r="81" spans="1:22" s="26" customFormat="1" ht="15" customHeight="1" outlineLevel="1" x14ac:dyDescent="0.3">
      <c r="A81" s="24"/>
      <c r="B81" s="24"/>
      <c r="C81" s="117" t="s">
        <v>156</v>
      </c>
      <c r="D81" s="44">
        <f t="shared" si="26"/>
        <v>672.72933999999998</v>
      </c>
      <c r="E81" s="42">
        <f t="shared" si="26"/>
        <v>997.03638000000001</v>
      </c>
      <c r="F81" s="74">
        <f t="shared" si="39"/>
        <v>1.4820765510242202</v>
      </c>
      <c r="G81" s="44">
        <v>4.2157499999999999</v>
      </c>
      <c r="H81" s="42">
        <v>0.34</v>
      </c>
      <c r="I81" s="74">
        <f t="shared" si="38"/>
        <v>8.0649943663642296E-2</v>
      </c>
      <c r="J81" s="41"/>
      <c r="K81" s="42"/>
      <c r="L81" s="75"/>
      <c r="M81" s="44">
        <v>94.285229999999999</v>
      </c>
      <c r="N81" s="42">
        <v>116.06413000000001</v>
      </c>
      <c r="O81" s="74">
        <f t="shared" si="34"/>
        <v>1.2309895197795031</v>
      </c>
      <c r="P81" s="44">
        <v>574.22835999999995</v>
      </c>
      <c r="Q81" s="42">
        <v>880.63225</v>
      </c>
      <c r="R81" s="74">
        <f t="shared" si="40"/>
        <v>1.5335924021586118</v>
      </c>
      <c r="S81" s="2"/>
      <c r="T81" s="2"/>
      <c r="U81" s="2"/>
      <c r="V81" s="2"/>
    </row>
    <row r="82" spans="1:22" s="8" customFormat="1" ht="15" customHeight="1" outlineLevel="1" x14ac:dyDescent="0.3">
      <c r="A82" s="9"/>
      <c r="B82" s="9"/>
      <c r="C82" s="118" t="s">
        <v>71</v>
      </c>
      <c r="D82" s="44">
        <f t="shared" si="26"/>
        <v>78.704660000000004</v>
      </c>
      <c r="E82" s="42">
        <f t="shared" si="26"/>
        <v>115.26765999999999</v>
      </c>
      <c r="F82" s="74">
        <f t="shared" si="39"/>
        <v>1.4645595317990063</v>
      </c>
      <c r="G82" s="44">
        <v>10.42159</v>
      </c>
      <c r="H82" s="42">
        <v>1.0212000000000001</v>
      </c>
      <c r="I82" s="74">
        <f t="shared" si="38"/>
        <v>9.7988886532669212E-2</v>
      </c>
      <c r="J82" s="44"/>
      <c r="K82" s="42"/>
      <c r="L82" s="74" t="str">
        <f t="shared" si="33"/>
        <v xml:space="preserve"> </v>
      </c>
      <c r="M82" s="44">
        <v>44.713999999999999</v>
      </c>
      <c r="N82" s="42">
        <v>84.934780000000003</v>
      </c>
      <c r="O82" s="74">
        <f t="shared" si="34"/>
        <v>1.8995120096614038</v>
      </c>
      <c r="P82" s="44">
        <v>23.56907</v>
      </c>
      <c r="Q82" s="42">
        <v>29.311679999999999</v>
      </c>
      <c r="R82" s="76">
        <f>IF(Q82=0," ",IF(Q82/P82*100&gt;200,"св.200",Q82/P82))</f>
        <v>1.2436502585804192</v>
      </c>
      <c r="S82" s="1"/>
      <c r="T82" s="1"/>
      <c r="U82" s="1"/>
      <c r="V82" s="1"/>
    </row>
    <row r="83" spans="1:22" ht="45" customHeight="1" x14ac:dyDescent="0.3">
      <c r="A83" s="10">
        <v>13</v>
      </c>
      <c r="B83" s="10"/>
      <c r="C83" s="116" t="s">
        <v>147</v>
      </c>
      <c r="D83" s="81">
        <f>SUM(D84:D88)</f>
        <v>22435.09189</v>
      </c>
      <c r="E83" s="40">
        <f>SUM(E84:E88)</f>
        <v>22791.402469999997</v>
      </c>
      <c r="F83" s="49">
        <f t="shared" si="32"/>
        <v>1.0158818417926256</v>
      </c>
      <c r="G83" s="81">
        <f>SUM(G84:G88)</f>
        <v>450.29151000000002</v>
      </c>
      <c r="H83" s="40">
        <f>SUM(H84:H88)</f>
        <v>415.49182999999999</v>
      </c>
      <c r="I83" s="49">
        <f t="shared" si="38"/>
        <v>0.9227174414192264</v>
      </c>
      <c r="J83" s="81">
        <f>SUM(J84:J88)</f>
        <v>0.46079999999999999</v>
      </c>
      <c r="K83" s="40">
        <f>SUM(K84:K88)</f>
        <v>0</v>
      </c>
      <c r="L83" s="49">
        <f t="shared" si="33"/>
        <v>0</v>
      </c>
      <c r="M83" s="81">
        <f>SUM(M84:M88)</f>
        <v>1818.7554399999997</v>
      </c>
      <c r="N83" s="40">
        <f>SUM(N84:N88)</f>
        <v>1804.1105600000001</v>
      </c>
      <c r="O83" s="49">
        <f t="shared" si="34"/>
        <v>0.99194785638689298</v>
      </c>
      <c r="P83" s="81">
        <f>SUM(P84:P88)</f>
        <v>20165.584139999999</v>
      </c>
      <c r="Q83" s="40">
        <f>SUM(Q84:Q88)</f>
        <v>20571.800079999997</v>
      </c>
      <c r="R83" s="49">
        <f t="shared" si="35"/>
        <v>1.0201440204845957</v>
      </c>
      <c r="S83" s="1"/>
      <c r="T83" s="1"/>
      <c r="U83" s="1"/>
      <c r="V83" s="1"/>
    </row>
    <row r="84" spans="1:22" s="8" customFormat="1" ht="15" customHeight="1" outlineLevel="1" x14ac:dyDescent="0.3">
      <c r="A84" s="9"/>
      <c r="B84" s="9"/>
      <c r="C84" s="117" t="s">
        <v>168</v>
      </c>
      <c r="D84" s="44">
        <f t="shared" si="26"/>
        <v>20017.448550000001</v>
      </c>
      <c r="E84" s="42">
        <f t="shared" si="26"/>
        <v>20396.816909999998</v>
      </c>
      <c r="F84" s="74">
        <f t="shared" si="32"/>
        <v>1.0189518838553475</v>
      </c>
      <c r="G84" s="44">
        <v>413.76974000000001</v>
      </c>
      <c r="H84" s="42">
        <v>406.31416999999999</v>
      </c>
      <c r="I84" s="74">
        <f t="shared" si="38"/>
        <v>0.98198135513727991</v>
      </c>
      <c r="J84" s="44">
        <v>0</v>
      </c>
      <c r="K84" s="42"/>
      <c r="L84" s="74" t="str">
        <f>IF(K84=0," ",IF(K84/J84*100&gt;200,"св.200",K84/J84))</f>
        <v xml:space="preserve"> </v>
      </c>
      <c r="M84" s="44">
        <v>1127.90545</v>
      </c>
      <c r="N84" s="42">
        <v>942.74635999999998</v>
      </c>
      <c r="O84" s="74">
        <f t="shared" si="34"/>
        <v>0.83583811036643185</v>
      </c>
      <c r="P84" s="44">
        <v>18475.773359999999</v>
      </c>
      <c r="Q84" s="42">
        <v>19047.756379999999</v>
      </c>
      <c r="R84" s="74">
        <f t="shared" si="35"/>
        <v>1.0309585427822112</v>
      </c>
      <c r="S84" s="1"/>
      <c r="T84" s="1"/>
      <c r="U84" s="1"/>
      <c r="V84" s="1"/>
    </row>
    <row r="85" spans="1:22" s="8" customFormat="1" ht="15" customHeight="1" outlineLevel="1" x14ac:dyDescent="0.3">
      <c r="A85" s="9"/>
      <c r="B85" s="9"/>
      <c r="C85" s="117" t="s">
        <v>146</v>
      </c>
      <c r="D85" s="44">
        <f t="shared" si="26"/>
        <v>1669.7120399999999</v>
      </c>
      <c r="E85" s="42">
        <f t="shared" si="26"/>
        <v>1433.58422</v>
      </c>
      <c r="F85" s="74">
        <f t="shared" si="32"/>
        <v>0.85858171089189728</v>
      </c>
      <c r="G85" s="44">
        <v>10.307270000000001</v>
      </c>
      <c r="H85" s="42">
        <v>7.1901000000000002</v>
      </c>
      <c r="I85" s="74">
        <f t="shared" si="38"/>
        <v>0.6975755947016038</v>
      </c>
      <c r="J85" s="44">
        <v>0</v>
      </c>
      <c r="K85" s="42"/>
      <c r="L85" s="74" t="str">
        <f t="shared" si="33"/>
        <v xml:space="preserve"> </v>
      </c>
      <c r="M85" s="44">
        <v>464.37963999999999</v>
      </c>
      <c r="N85" s="42">
        <v>446.31026000000003</v>
      </c>
      <c r="O85" s="74">
        <f t="shared" si="34"/>
        <v>0.96108920709788226</v>
      </c>
      <c r="P85" s="44">
        <v>1195.02513</v>
      </c>
      <c r="Q85" s="42">
        <v>980.08385999999996</v>
      </c>
      <c r="R85" s="74">
        <f t="shared" si="35"/>
        <v>0.8201366108510203</v>
      </c>
      <c r="S85" s="1"/>
      <c r="T85" s="1"/>
      <c r="U85" s="1"/>
      <c r="V85" s="1"/>
    </row>
    <row r="86" spans="1:22" s="8" customFormat="1" ht="15" customHeight="1" outlineLevel="1" x14ac:dyDescent="0.3">
      <c r="A86" s="9"/>
      <c r="B86" s="9"/>
      <c r="C86" s="117" t="s">
        <v>70</v>
      </c>
      <c r="D86" s="44">
        <f t="shared" si="26"/>
        <v>429.71460000000002</v>
      </c>
      <c r="E86" s="42">
        <f t="shared" si="26"/>
        <v>725.31772999999998</v>
      </c>
      <c r="F86" s="74">
        <f t="shared" si="32"/>
        <v>1.6879057169572547</v>
      </c>
      <c r="G86" s="44">
        <v>3.0738000000000003</v>
      </c>
      <c r="H86" s="42">
        <v>1.6426500000000002</v>
      </c>
      <c r="I86" s="74">
        <f t="shared" si="38"/>
        <v>0.5344036697247706</v>
      </c>
      <c r="J86" s="44">
        <v>0</v>
      </c>
      <c r="K86" s="42"/>
      <c r="L86" s="74" t="str">
        <f t="shared" si="33"/>
        <v xml:space="preserve"> </v>
      </c>
      <c r="M86" s="44">
        <v>144.43842000000001</v>
      </c>
      <c r="N86" s="42">
        <v>355.32983000000002</v>
      </c>
      <c r="O86" s="74" t="str">
        <f t="shared" si="34"/>
        <v>св.200</v>
      </c>
      <c r="P86" s="44">
        <v>282.20238000000001</v>
      </c>
      <c r="Q86" s="42">
        <v>368.34525000000002</v>
      </c>
      <c r="R86" s="74">
        <f t="shared" si="35"/>
        <v>1.3052521031183366</v>
      </c>
      <c r="S86" s="1"/>
      <c r="T86" s="1"/>
      <c r="U86" s="1"/>
      <c r="V86" s="1"/>
    </row>
    <row r="87" spans="1:22" s="8" customFormat="1" ht="15" customHeight="1" outlineLevel="1" x14ac:dyDescent="0.3">
      <c r="A87" s="9"/>
      <c r="B87" s="9"/>
      <c r="C87" s="117" t="s">
        <v>69</v>
      </c>
      <c r="D87" s="44">
        <f t="shared" si="26"/>
        <v>156.24822</v>
      </c>
      <c r="E87" s="42">
        <f t="shared" si="26"/>
        <v>129.55179999999999</v>
      </c>
      <c r="F87" s="74">
        <f t="shared" si="32"/>
        <v>0.82914096557387973</v>
      </c>
      <c r="G87" s="44">
        <v>4.3832500000000003</v>
      </c>
      <c r="H87" s="42">
        <v>0.15771000000000002</v>
      </c>
      <c r="I87" s="74">
        <f t="shared" si="38"/>
        <v>3.5980151713910911E-2</v>
      </c>
      <c r="J87" s="44">
        <v>0.46079999999999999</v>
      </c>
      <c r="K87" s="42"/>
      <c r="L87" s="74">
        <f t="shared" si="33"/>
        <v>0</v>
      </c>
      <c r="M87" s="44">
        <v>40.870629999999998</v>
      </c>
      <c r="N87" s="42">
        <v>38.796469999999999</v>
      </c>
      <c r="O87" s="74">
        <f t="shared" si="34"/>
        <v>0.94925059877961271</v>
      </c>
      <c r="P87" s="44">
        <v>110.53353999999999</v>
      </c>
      <c r="Q87" s="42">
        <v>90.597619999999992</v>
      </c>
      <c r="R87" s="74">
        <f t="shared" si="35"/>
        <v>0.81963917920298224</v>
      </c>
      <c r="S87" s="1"/>
      <c r="T87" s="1"/>
      <c r="U87" s="1"/>
      <c r="V87" s="1"/>
    </row>
    <row r="88" spans="1:22" s="8" customFormat="1" ht="15" customHeight="1" outlineLevel="1" x14ac:dyDescent="0.3">
      <c r="A88" s="9"/>
      <c r="B88" s="9"/>
      <c r="C88" s="117" t="s">
        <v>68</v>
      </c>
      <c r="D88" s="44">
        <f t="shared" si="26"/>
        <v>161.96848</v>
      </c>
      <c r="E88" s="42">
        <f t="shared" si="26"/>
        <v>106.13181</v>
      </c>
      <c r="F88" s="74">
        <f t="shared" si="32"/>
        <v>0.65526212260558347</v>
      </c>
      <c r="G88" s="44">
        <v>18.757450000000002</v>
      </c>
      <c r="H88" s="42">
        <v>0.18719999999999998</v>
      </c>
      <c r="I88" s="74">
        <f t="shared" si="38"/>
        <v>9.9800345995857617E-3</v>
      </c>
      <c r="J88" s="44">
        <v>0</v>
      </c>
      <c r="K88" s="42"/>
      <c r="L88" s="74" t="str">
        <f t="shared" si="33"/>
        <v xml:space="preserve"> </v>
      </c>
      <c r="M88" s="44">
        <v>41.161300000000004</v>
      </c>
      <c r="N88" s="42">
        <v>20.92764</v>
      </c>
      <c r="O88" s="74">
        <f t="shared" si="34"/>
        <v>0.5084300058550143</v>
      </c>
      <c r="P88" s="44">
        <v>102.04973</v>
      </c>
      <c r="Q88" s="42">
        <v>85.016970000000001</v>
      </c>
      <c r="R88" s="74">
        <f t="shared" si="35"/>
        <v>0.83309353194761027</v>
      </c>
      <c r="S88" s="1"/>
      <c r="T88" s="1"/>
      <c r="U88" s="1"/>
      <c r="V88" s="1"/>
    </row>
    <row r="89" spans="1:22" ht="46.2" customHeight="1" x14ac:dyDescent="0.3">
      <c r="A89" s="10">
        <v>14</v>
      </c>
      <c r="B89" s="10"/>
      <c r="C89" s="116" t="s">
        <v>145</v>
      </c>
      <c r="D89" s="81">
        <f>SUM(D90:D94)</f>
        <v>2827.3996799999995</v>
      </c>
      <c r="E89" s="40">
        <f>SUM(E90:E94)</f>
        <v>4310.9534199999998</v>
      </c>
      <c r="F89" s="49">
        <f t="shared" si="32"/>
        <v>1.5247060578290794</v>
      </c>
      <c r="G89" s="81">
        <f>SUM(G90:G94)</f>
        <v>197.62575000000001</v>
      </c>
      <c r="H89" s="40">
        <f>SUM(H90:H94)</f>
        <v>100.73670000000001</v>
      </c>
      <c r="I89" s="49">
        <f t="shared" si="38"/>
        <v>0.50973468791389787</v>
      </c>
      <c r="J89" s="81">
        <f>SUM(J90:J94)</f>
        <v>0.62250000000000005</v>
      </c>
      <c r="K89" s="40">
        <f>SUM(K90:K94)</f>
        <v>0</v>
      </c>
      <c r="L89" s="49">
        <f t="shared" si="33"/>
        <v>0</v>
      </c>
      <c r="M89" s="81">
        <f>SUM(M90:M94)</f>
        <v>1168.31503</v>
      </c>
      <c r="N89" s="40">
        <f>SUM(N90:N94)</f>
        <v>2275.5711900000001</v>
      </c>
      <c r="O89" s="49">
        <f t="shared" si="34"/>
        <v>1.9477376662696877</v>
      </c>
      <c r="P89" s="81">
        <f>SUM(P90:P94)</f>
        <v>1460.8364000000001</v>
      </c>
      <c r="Q89" s="40">
        <f>SUM(Q90:Q94)</f>
        <v>1934.64553</v>
      </c>
      <c r="R89" s="49">
        <f t="shared" si="35"/>
        <v>1.3243409939675652</v>
      </c>
      <c r="S89" s="1"/>
      <c r="T89" s="1"/>
      <c r="U89" s="1"/>
      <c r="V89" s="1"/>
    </row>
    <row r="90" spans="1:22" s="8" customFormat="1" ht="15" customHeight="1" outlineLevel="1" x14ac:dyDescent="0.3">
      <c r="A90" s="9"/>
      <c r="B90" s="9"/>
      <c r="C90" s="117" t="s">
        <v>183</v>
      </c>
      <c r="D90" s="44">
        <f t="shared" si="26"/>
        <v>1859.0336999999997</v>
      </c>
      <c r="E90" s="42">
        <f t="shared" si="26"/>
        <v>2996.9037800000001</v>
      </c>
      <c r="F90" s="74">
        <f t="shared" si="32"/>
        <v>1.6120760909283143</v>
      </c>
      <c r="G90" s="44">
        <v>175.88159999999999</v>
      </c>
      <c r="H90" s="42">
        <v>98.185050000000004</v>
      </c>
      <c r="I90" s="74">
        <f t="shared" si="38"/>
        <v>0.55824514900933364</v>
      </c>
      <c r="J90" s="44">
        <v>0</v>
      </c>
      <c r="K90" s="42"/>
      <c r="L90" s="74" t="str">
        <f t="shared" si="33"/>
        <v xml:space="preserve"> </v>
      </c>
      <c r="M90" s="44">
        <v>1052.5901399999998</v>
      </c>
      <c r="N90" s="42">
        <v>1948.84422</v>
      </c>
      <c r="O90" s="74">
        <f t="shared" si="34"/>
        <v>1.8514748960122316</v>
      </c>
      <c r="P90" s="44">
        <v>630.56196</v>
      </c>
      <c r="Q90" s="42">
        <v>949.87450999999999</v>
      </c>
      <c r="R90" s="74">
        <f>IF(P90=0," ",IF(Q90/P90*100&gt;200,"св.200",Q90/P90))</f>
        <v>1.5063936143563117</v>
      </c>
      <c r="S90" s="1"/>
      <c r="T90" s="1"/>
      <c r="U90" s="1"/>
      <c r="V90" s="1"/>
    </row>
    <row r="91" spans="1:22" s="8" customFormat="1" ht="15" customHeight="1" outlineLevel="1" x14ac:dyDescent="0.3">
      <c r="A91" s="9"/>
      <c r="B91" s="9"/>
      <c r="C91" s="117" t="s">
        <v>67</v>
      </c>
      <c r="D91" s="44">
        <f t="shared" si="26"/>
        <v>138.39241000000001</v>
      </c>
      <c r="E91" s="42">
        <f t="shared" si="26"/>
        <v>148.98654999999999</v>
      </c>
      <c r="F91" s="74">
        <f t="shared" si="32"/>
        <v>1.0765514524965638</v>
      </c>
      <c r="G91" s="44">
        <v>21.12865</v>
      </c>
      <c r="H91" s="42">
        <v>1.11405</v>
      </c>
      <c r="I91" s="74">
        <f t="shared" si="38"/>
        <v>5.2726984450024016E-2</v>
      </c>
      <c r="J91" s="44">
        <v>0</v>
      </c>
      <c r="K91" s="42"/>
      <c r="L91" s="74" t="str">
        <f t="shared" si="33"/>
        <v xml:space="preserve"> </v>
      </c>
      <c r="M91" s="44">
        <v>26.725459999999998</v>
      </c>
      <c r="N91" s="42">
        <v>29.7882</v>
      </c>
      <c r="O91" s="74">
        <f t="shared" si="34"/>
        <v>1.1146000854615787</v>
      </c>
      <c r="P91" s="44">
        <v>90.538300000000007</v>
      </c>
      <c r="Q91" s="42">
        <v>118.0843</v>
      </c>
      <c r="R91" s="74">
        <f t="shared" si="35"/>
        <v>1.3042469319613907</v>
      </c>
      <c r="S91" s="1"/>
      <c r="T91" s="1"/>
      <c r="U91" s="1"/>
      <c r="V91" s="1"/>
    </row>
    <row r="92" spans="1:22" s="8" customFormat="1" ht="15" customHeight="1" outlineLevel="1" x14ac:dyDescent="0.3">
      <c r="A92" s="9"/>
      <c r="B92" s="9"/>
      <c r="C92" s="117" t="s">
        <v>66</v>
      </c>
      <c r="D92" s="44">
        <f t="shared" si="26"/>
        <v>239.83451000000002</v>
      </c>
      <c r="E92" s="42">
        <f t="shared" si="26"/>
        <v>423.96565999999996</v>
      </c>
      <c r="F92" s="74">
        <f t="shared" si="32"/>
        <v>1.7677425154536763</v>
      </c>
      <c r="G92" s="44">
        <v>0.58860000000000001</v>
      </c>
      <c r="H92" s="42">
        <v>1.3277999999999999</v>
      </c>
      <c r="I92" s="74" t="str">
        <f t="shared" si="38"/>
        <v>св.200</v>
      </c>
      <c r="J92" s="44">
        <v>0.62250000000000005</v>
      </c>
      <c r="K92" s="42"/>
      <c r="L92" s="74">
        <f t="shared" si="33"/>
        <v>0</v>
      </c>
      <c r="M92" s="44">
        <v>44.031690000000005</v>
      </c>
      <c r="N92" s="42">
        <v>44.771560000000001</v>
      </c>
      <c r="O92" s="74">
        <f t="shared" si="34"/>
        <v>1.0168031252036884</v>
      </c>
      <c r="P92" s="44">
        <v>194.59172000000001</v>
      </c>
      <c r="Q92" s="42">
        <v>377.86629999999997</v>
      </c>
      <c r="R92" s="74">
        <f t="shared" si="35"/>
        <v>1.9418416158714253</v>
      </c>
      <c r="S92" s="1"/>
      <c r="T92" s="1"/>
      <c r="U92" s="1"/>
      <c r="V92" s="1"/>
    </row>
    <row r="93" spans="1:22" s="8" customFormat="1" ht="15" customHeight="1" outlineLevel="1" x14ac:dyDescent="0.3">
      <c r="A93" s="9"/>
      <c r="B93" s="9"/>
      <c r="C93" s="117" t="s">
        <v>65</v>
      </c>
      <c r="D93" s="44">
        <f t="shared" si="26"/>
        <v>369.75794999999999</v>
      </c>
      <c r="E93" s="42">
        <f t="shared" si="26"/>
        <v>500.72323</v>
      </c>
      <c r="F93" s="74">
        <f t="shared" si="32"/>
        <v>1.354191924744282</v>
      </c>
      <c r="G93" s="44">
        <v>2.69E-2</v>
      </c>
      <c r="H93" s="42">
        <v>0.10979999999999999</v>
      </c>
      <c r="I93" s="74" t="str">
        <f>IF(G93&lt;=0.01," ",IF(H93/G93*100&gt;200,"св.200",H93/G93))</f>
        <v>св.200</v>
      </c>
      <c r="J93" s="44">
        <v>0</v>
      </c>
      <c r="K93" s="42"/>
      <c r="L93" s="74" t="str">
        <f t="shared" si="33"/>
        <v xml:space="preserve"> </v>
      </c>
      <c r="M93" s="44">
        <v>20.767910000000001</v>
      </c>
      <c r="N93" s="42">
        <v>191.59035</v>
      </c>
      <c r="O93" s="74" t="str">
        <f t="shared" si="34"/>
        <v>св.200</v>
      </c>
      <c r="P93" s="44">
        <v>348.96314000000001</v>
      </c>
      <c r="Q93" s="42">
        <v>309.02307999999999</v>
      </c>
      <c r="R93" s="74">
        <f t="shared" si="35"/>
        <v>0.88554647920694429</v>
      </c>
      <c r="S93" s="1"/>
      <c r="T93" s="1"/>
      <c r="U93" s="1"/>
      <c r="V93" s="1"/>
    </row>
    <row r="94" spans="1:22" s="8" customFormat="1" ht="15" customHeight="1" outlineLevel="1" x14ac:dyDescent="0.3">
      <c r="A94" s="9"/>
      <c r="B94" s="9"/>
      <c r="C94" s="117" t="s">
        <v>64</v>
      </c>
      <c r="D94" s="44">
        <f t="shared" si="26"/>
        <v>220.38110999999998</v>
      </c>
      <c r="E94" s="42">
        <f t="shared" si="26"/>
        <v>240.3742</v>
      </c>
      <c r="F94" s="74">
        <f t="shared" ref="F94:F125" si="41">IF(D94=0," ",IF(E94/D94*100&gt;200,"св.200",E94/D94))</f>
        <v>1.0907205250032548</v>
      </c>
      <c r="G94" s="44">
        <v>0</v>
      </c>
      <c r="H94" s="42"/>
      <c r="I94" s="74" t="str">
        <f t="shared" si="38"/>
        <v xml:space="preserve"> </v>
      </c>
      <c r="J94" s="44">
        <v>0</v>
      </c>
      <c r="K94" s="42"/>
      <c r="L94" s="74" t="str">
        <f>IF(J94=0," ",IF(K94/J94*100&gt;200,"св.200",K94/J94))</f>
        <v xml:space="preserve"> </v>
      </c>
      <c r="M94" s="44">
        <v>24.199830000000002</v>
      </c>
      <c r="N94" s="42">
        <v>60.576860000000003</v>
      </c>
      <c r="O94" s="74" t="str">
        <f t="shared" ref="O94:O125" si="42">IF(M94=0," ",IF(N94/M94*100&gt;200,"св.200",N94/M94))</f>
        <v>св.200</v>
      </c>
      <c r="P94" s="44">
        <v>196.18127999999999</v>
      </c>
      <c r="Q94" s="42">
        <v>179.79733999999999</v>
      </c>
      <c r="R94" s="74">
        <f t="shared" ref="R94:R125" si="43">IF(P94=0," ",IF(Q94/P94*100&gt;200,"св.200",Q94/P94))</f>
        <v>0.916485711582675</v>
      </c>
      <c r="S94" s="1"/>
      <c r="T94" s="1"/>
      <c r="U94" s="1"/>
      <c r="V94" s="1"/>
    </row>
    <row r="95" spans="1:22" ht="46.8" x14ac:dyDescent="0.3">
      <c r="A95" s="10">
        <v>15</v>
      </c>
      <c r="B95" s="10"/>
      <c r="C95" s="116" t="s">
        <v>63</v>
      </c>
      <c r="D95" s="81">
        <f>SUM(D96:D99)</f>
        <v>5654.9499399999995</v>
      </c>
      <c r="E95" s="40">
        <f>SUM(E96:E99)</f>
        <v>5115.88213</v>
      </c>
      <c r="F95" s="49">
        <f t="shared" si="41"/>
        <v>0.90467328345615738</v>
      </c>
      <c r="G95" s="81">
        <f>SUM(G96:G99)</f>
        <v>636.80328000000009</v>
      </c>
      <c r="H95" s="40">
        <f>SUM(H96:H99)</f>
        <v>652.08194000000003</v>
      </c>
      <c r="I95" s="49">
        <f t="shared" si="38"/>
        <v>1.0239927470222829</v>
      </c>
      <c r="J95" s="81">
        <f>SUM(J96:J99)</f>
        <v>0</v>
      </c>
      <c r="K95" s="40">
        <f>SUM(K96:K99)</f>
        <v>0.36</v>
      </c>
      <c r="L95" s="49" t="str">
        <f t="shared" ref="L95:L125" si="44">IF(J95=0," ",IF(K95/J95*100&gt;200,"св.200",K95/J95))</f>
        <v xml:space="preserve"> </v>
      </c>
      <c r="M95" s="81">
        <f>SUM(M96:M99)</f>
        <v>2034.66309</v>
      </c>
      <c r="N95" s="40">
        <f>SUM(N96:N99)</f>
        <v>2066.1118399999996</v>
      </c>
      <c r="O95" s="49">
        <f t="shared" si="42"/>
        <v>1.015456490145501</v>
      </c>
      <c r="P95" s="81">
        <f>SUM(P96:P99)</f>
        <v>2983.4835700000003</v>
      </c>
      <c r="Q95" s="40">
        <f>SUM(Q96:Q99)</f>
        <v>2397.3283499999998</v>
      </c>
      <c r="R95" s="49">
        <f t="shared" si="43"/>
        <v>0.80353328374454547</v>
      </c>
      <c r="S95" s="1"/>
      <c r="T95" s="1"/>
      <c r="U95" s="1"/>
      <c r="V95" s="1"/>
    </row>
    <row r="96" spans="1:22" s="8" customFormat="1" ht="14.25" customHeight="1" outlineLevel="1" x14ac:dyDescent="0.3">
      <c r="A96" s="9"/>
      <c r="B96" s="9"/>
      <c r="C96" s="117" t="s">
        <v>62</v>
      </c>
      <c r="D96" s="44">
        <f t="shared" ref="D96:E141" si="45">(G96+J96+M96+P96)</f>
        <v>3342.9945399999997</v>
      </c>
      <c r="E96" s="42">
        <f t="shared" si="45"/>
        <v>3173.5358399999996</v>
      </c>
      <c r="F96" s="74">
        <f t="shared" si="41"/>
        <v>0.94930930996973739</v>
      </c>
      <c r="G96" s="44">
        <v>306.70130999999998</v>
      </c>
      <c r="H96" s="42">
        <v>323.11834000000005</v>
      </c>
      <c r="I96" s="74">
        <f t="shared" si="38"/>
        <v>1.0535277465883666</v>
      </c>
      <c r="J96" s="44">
        <v>0</v>
      </c>
      <c r="K96" s="42"/>
      <c r="L96" s="74" t="str">
        <f t="shared" si="44"/>
        <v xml:space="preserve"> </v>
      </c>
      <c r="M96" s="44">
        <v>1571.81898</v>
      </c>
      <c r="N96" s="42">
        <v>1606.4396499999998</v>
      </c>
      <c r="O96" s="74">
        <f t="shared" si="42"/>
        <v>1.0220258633090178</v>
      </c>
      <c r="P96" s="44">
        <v>1464.47425</v>
      </c>
      <c r="Q96" s="42">
        <v>1243.97785</v>
      </c>
      <c r="R96" s="74">
        <f t="shared" si="43"/>
        <v>0.84943647865437033</v>
      </c>
      <c r="S96" s="1"/>
      <c r="T96" s="1"/>
      <c r="U96" s="1"/>
      <c r="V96" s="1"/>
    </row>
    <row r="97" spans="1:22" s="8" customFormat="1" ht="15" customHeight="1" outlineLevel="1" x14ac:dyDescent="0.3">
      <c r="A97" s="9"/>
      <c r="B97" s="9"/>
      <c r="C97" s="117" t="s">
        <v>61</v>
      </c>
      <c r="D97" s="44">
        <f t="shared" si="45"/>
        <v>1223.8113499999999</v>
      </c>
      <c r="E97" s="42">
        <f t="shared" si="45"/>
        <v>1172.38742</v>
      </c>
      <c r="F97" s="74">
        <f t="shared" si="41"/>
        <v>0.95798050900573861</v>
      </c>
      <c r="G97" s="44">
        <v>328.95734000000004</v>
      </c>
      <c r="H97" s="42">
        <v>326.55829</v>
      </c>
      <c r="I97" s="74">
        <f t="shared" si="38"/>
        <v>0.99270710907377824</v>
      </c>
      <c r="J97" s="44">
        <v>0</v>
      </c>
      <c r="K97" s="42"/>
      <c r="L97" s="74" t="str">
        <f t="shared" si="44"/>
        <v xml:space="preserve"> </v>
      </c>
      <c r="M97" s="44">
        <v>285.62779999999998</v>
      </c>
      <c r="N97" s="42">
        <v>254.06379000000001</v>
      </c>
      <c r="O97" s="74">
        <f t="shared" si="42"/>
        <v>0.88949251438410415</v>
      </c>
      <c r="P97" s="44">
        <v>609.22620999999992</v>
      </c>
      <c r="Q97" s="42">
        <v>591.76533999999992</v>
      </c>
      <c r="R97" s="74">
        <f t="shared" si="43"/>
        <v>0.9713392665755467</v>
      </c>
      <c r="S97" s="1"/>
      <c r="T97" s="1"/>
      <c r="U97" s="1"/>
      <c r="V97" s="1"/>
    </row>
    <row r="98" spans="1:22" s="8" customFormat="1" ht="15" customHeight="1" outlineLevel="1" x14ac:dyDescent="0.3">
      <c r="A98" s="9"/>
      <c r="B98" s="9"/>
      <c r="C98" s="117" t="s">
        <v>60</v>
      </c>
      <c r="D98" s="44">
        <f t="shared" si="45"/>
        <v>427.33663000000001</v>
      </c>
      <c r="E98" s="42">
        <f t="shared" si="45"/>
        <v>458.12015999999994</v>
      </c>
      <c r="F98" s="74">
        <f t="shared" si="41"/>
        <v>1.0720357859329772</v>
      </c>
      <c r="G98" s="44">
        <v>0.43497000000000002</v>
      </c>
      <c r="H98" s="42">
        <v>0.44074999999999998</v>
      </c>
      <c r="I98" s="74">
        <f t="shared" si="38"/>
        <v>1.0132882727544428</v>
      </c>
      <c r="J98" s="44">
        <v>0</v>
      </c>
      <c r="K98" s="42">
        <v>0.36</v>
      </c>
      <c r="L98" s="74" t="str">
        <f t="shared" si="44"/>
        <v xml:space="preserve"> </v>
      </c>
      <c r="M98" s="44">
        <v>100.22069999999999</v>
      </c>
      <c r="N98" s="42">
        <v>136.18352999999999</v>
      </c>
      <c r="O98" s="74">
        <f t="shared" si="42"/>
        <v>1.3588363481795678</v>
      </c>
      <c r="P98" s="44">
        <v>326.68096000000003</v>
      </c>
      <c r="Q98" s="42">
        <v>321.13587999999999</v>
      </c>
      <c r="R98" s="74">
        <f t="shared" si="43"/>
        <v>0.98302600800487416</v>
      </c>
      <c r="S98" s="1"/>
      <c r="T98" s="1"/>
      <c r="U98" s="1"/>
      <c r="V98" s="1"/>
    </row>
    <row r="99" spans="1:22" s="8" customFormat="1" ht="15" customHeight="1" outlineLevel="1" x14ac:dyDescent="0.3">
      <c r="A99" s="9"/>
      <c r="B99" s="9"/>
      <c r="C99" s="117" t="s">
        <v>59</v>
      </c>
      <c r="D99" s="44">
        <f t="shared" si="45"/>
        <v>660.80742000000009</v>
      </c>
      <c r="E99" s="42">
        <f t="shared" si="45"/>
        <v>311.83870999999999</v>
      </c>
      <c r="F99" s="74">
        <f t="shared" si="41"/>
        <v>0.47190558181080949</v>
      </c>
      <c r="G99" s="44">
        <v>0.70965999999999996</v>
      </c>
      <c r="H99" s="42">
        <v>1.9645599999999999</v>
      </c>
      <c r="I99" s="74" t="str">
        <f t="shared" si="38"/>
        <v>св.200</v>
      </c>
      <c r="J99" s="44">
        <v>0</v>
      </c>
      <c r="K99" s="42"/>
      <c r="L99" s="74" t="str">
        <f t="shared" si="44"/>
        <v xml:space="preserve"> </v>
      </c>
      <c r="M99" s="44">
        <v>76.995609999999999</v>
      </c>
      <c r="N99" s="42">
        <v>69.424869999999999</v>
      </c>
      <c r="O99" s="74">
        <f t="shared" si="42"/>
        <v>0.90167309538816565</v>
      </c>
      <c r="P99" s="44">
        <v>583.10215000000005</v>
      </c>
      <c r="Q99" s="42">
        <v>240.44927999999999</v>
      </c>
      <c r="R99" s="74">
        <f t="shared" si="43"/>
        <v>0.41236219074136488</v>
      </c>
      <c r="S99" s="1"/>
      <c r="T99" s="1"/>
      <c r="U99" s="1"/>
      <c r="V99" s="1"/>
    </row>
    <row r="100" spans="1:22" ht="46.8" x14ac:dyDescent="0.3">
      <c r="A100" s="10">
        <v>16</v>
      </c>
      <c r="B100" s="10"/>
      <c r="C100" s="116" t="s">
        <v>144</v>
      </c>
      <c r="D100" s="81">
        <f>SUM(D101:D106)</f>
        <v>4501.0482900000006</v>
      </c>
      <c r="E100" s="40">
        <f>SUM(E101:E106)</f>
        <v>4823.3840700000001</v>
      </c>
      <c r="F100" s="49">
        <f t="shared" si="41"/>
        <v>1.0716134907319554</v>
      </c>
      <c r="G100" s="81">
        <f>SUM(G101:G106)</f>
        <v>492.76077999999995</v>
      </c>
      <c r="H100" s="40">
        <f>SUM(H101:H106)</f>
        <v>132.01927000000001</v>
      </c>
      <c r="I100" s="49">
        <f t="shared" si="38"/>
        <v>0.26791756843959869</v>
      </c>
      <c r="J100" s="81">
        <f>SUM(J101:J106)</f>
        <v>6.720000000000001E-2</v>
      </c>
      <c r="K100" s="40">
        <f>SUM(K101:K106)</f>
        <v>0</v>
      </c>
      <c r="L100" s="49">
        <f t="shared" si="44"/>
        <v>0</v>
      </c>
      <c r="M100" s="81">
        <f>SUM(M101:M106)</f>
        <v>480.64045000000004</v>
      </c>
      <c r="N100" s="40">
        <f>SUM(N101:N106)</f>
        <v>520.37725999999998</v>
      </c>
      <c r="O100" s="49">
        <f t="shared" si="42"/>
        <v>1.0826747103786207</v>
      </c>
      <c r="P100" s="81">
        <f>SUM(P101:P106)</f>
        <v>3527.5798600000003</v>
      </c>
      <c r="Q100" s="40">
        <f>SUM(Q101:Q106)</f>
        <v>4170.9875400000001</v>
      </c>
      <c r="R100" s="49">
        <f t="shared" si="43"/>
        <v>1.1823935121344069</v>
      </c>
      <c r="S100" s="1"/>
      <c r="T100" s="1"/>
      <c r="U100" s="1"/>
      <c r="V100" s="1"/>
    </row>
    <row r="101" spans="1:22" s="8" customFormat="1" ht="15" customHeight="1" outlineLevel="1" x14ac:dyDescent="0.3">
      <c r="A101" s="9"/>
      <c r="B101" s="9"/>
      <c r="C101" s="117" t="s">
        <v>143</v>
      </c>
      <c r="D101" s="44">
        <f t="shared" si="45"/>
        <v>1418.0429300000001</v>
      </c>
      <c r="E101" s="42">
        <f t="shared" si="45"/>
        <v>1089.8573100000001</v>
      </c>
      <c r="F101" s="74">
        <f t="shared" si="41"/>
        <v>0.76856439741214322</v>
      </c>
      <c r="G101" s="44">
        <v>486.58920000000001</v>
      </c>
      <c r="H101" s="42">
        <v>119.11072</v>
      </c>
      <c r="I101" s="74">
        <f t="shared" si="38"/>
        <v>0.24478701952283363</v>
      </c>
      <c r="J101" s="44">
        <v>0</v>
      </c>
      <c r="K101" s="42"/>
      <c r="L101" s="74" t="str">
        <f t="shared" si="44"/>
        <v xml:space="preserve"> </v>
      </c>
      <c r="M101" s="44">
        <v>259.09336999999999</v>
      </c>
      <c r="N101" s="42">
        <v>270.77969999999999</v>
      </c>
      <c r="O101" s="74">
        <f t="shared" si="42"/>
        <v>1.0451047049177677</v>
      </c>
      <c r="P101" s="44">
        <v>672.36036000000001</v>
      </c>
      <c r="Q101" s="42">
        <v>699.96689000000003</v>
      </c>
      <c r="R101" s="74">
        <f t="shared" si="43"/>
        <v>1.04105912787601</v>
      </c>
      <c r="S101" s="1"/>
      <c r="T101" s="1"/>
      <c r="U101" s="1"/>
      <c r="V101" s="1"/>
    </row>
    <row r="102" spans="1:22" s="8" customFormat="1" ht="15" customHeight="1" outlineLevel="1" x14ac:dyDescent="0.3">
      <c r="A102" s="9"/>
      <c r="B102" s="9"/>
      <c r="C102" s="117" t="s">
        <v>58</v>
      </c>
      <c r="D102" s="44">
        <f t="shared" si="45"/>
        <v>208.61798999999996</v>
      </c>
      <c r="E102" s="42">
        <f t="shared" si="45"/>
        <v>214.95382000000001</v>
      </c>
      <c r="F102" s="74">
        <f t="shared" si="41"/>
        <v>1.0303704872240407</v>
      </c>
      <c r="G102" s="44">
        <v>2.7603</v>
      </c>
      <c r="H102" s="42">
        <v>2.8000000000000001E-2</v>
      </c>
      <c r="I102" s="74">
        <f t="shared" ref="I102:I108" si="46">IF(G102=0," ",IF(H102/G102*100&gt;200,"св.200",H102/G102))</f>
        <v>1.014382494656378E-2</v>
      </c>
      <c r="J102" s="44">
        <v>0</v>
      </c>
      <c r="K102" s="42"/>
      <c r="L102" s="74" t="str">
        <f t="shared" si="44"/>
        <v xml:space="preserve"> </v>
      </c>
      <c r="M102" s="44">
        <v>63.821480000000001</v>
      </c>
      <c r="N102" s="42">
        <v>63.060949999999998</v>
      </c>
      <c r="O102" s="74">
        <f t="shared" si="42"/>
        <v>0.9880834791045271</v>
      </c>
      <c r="P102" s="44">
        <v>142.03620999999998</v>
      </c>
      <c r="Q102" s="42">
        <v>151.86487</v>
      </c>
      <c r="R102" s="74">
        <f t="shared" si="43"/>
        <v>1.0691982699341247</v>
      </c>
      <c r="S102" s="1"/>
      <c r="T102" s="1"/>
      <c r="U102" s="1"/>
      <c r="V102" s="1"/>
    </row>
    <row r="103" spans="1:22" s="8" customFormat="1" ht="15" customHeight="1" outlineLevel="1" x14ac:dyDescent="0.3">
      <c r="A103" s="9"/>
      <c r="B103" s="9"/>
      <c r="C103" s="117" t="s">
        <v>57</v>
      </c>
      <c r="D103" s="44">
        <f t="shared" si="45"/>
        <v>853.11782999999991</v>
      </c>
      <c r="E103" s="42">
        <f t="shared" si="45"/>
        <v>928.89625999999998</v>
      </c>
      <c r="F103" s="74">
        <f t="shared" si="41"/>
        <v>1.0888252798561251</v>
      </c>
      <c r="G103" s="44">
        <v>0.11965000000000001</v>
      </c>
      <c r="H103" s="42">
        <v>0.25140000000000001</v>
      </c>
      <c r="I103" s="74" t="str">
        <f t="shared" si="46"/>
        <v>св.200</v>
      </c>
      <c r="J103" s="44">
        <v>0</v>
      </c>
      <c r="K103" s="42"/>
      <c r="L103" s="74" t="str">
        <f t="shared" si="44"/>
        <v xml:space="preserve"> </v>
      </c>
      <c r="M103" s="44">
        <v>45.082449999999994</v>
      </c>
      <c r="N103" s="42">
        <v>45.828789999999998</v>
      </c>
      <c r="O103" s="74">
        <f t="shared" si="42"/>
        <v>1.0165550008928086</v>
      </c>
      <c r="P103" s="44">
        <v>807.91572999999994</v>
      </c>
      <c r="Q103" s="42">
        <v>882.81606999999997</v>
      </c>
      <c r="R103" s="74">
        <f t="shared" si="43"/>
        <v>1.0927081095450388</v>
      </c>
      <c r="S103" s="1"/>
      <c r="T103" s="1"/>
      <c r="U103" s="1"/>
      <c r="V103" s="1"/>
    </row>
    <row r="104" spans="1:22" s="8" customFormat="1" ht="15" customHeight="1" outlineLevel="1" x14ac:dyDescent="0.3">
      <c r="A104" s="9"/>
      <c r="B104" s="9"/>
      <c r="C104" s="117" t="s">
        <v>56</v>
      </c>
      <c r="D104" s="44">
        <f t="shared" si="45"/>
        <v>659.05297000000007</v>
      </c>
      <c r="E104" s="42">
        <f t="shared" si="45"/>
        <v>729.73930999999993</v>
      </c>
      <c r="F104" s="74">
        <f t="shared" si="41"/>
        <v>1.1072544138599358</v>
      </c>
      <c r="G104" s="44">
        <v>0.93979999999999997</v>
      </c>
      <c r="H104" s="42">
        <v>0.23244999999999999</v>
      </c>
      <c r="I104" s="74">
        <f t="shared" si="46"/>
        <v>0.24733985954458396</v>
      </c>
      <c r="J104" s="44">
        <v>0</v>
      </c>
      <c r="K104" s="42"/>
      <c r="L104" s="74" t="str">
        <f t="shared" si="44"/>
        <v xml:space="preserve"> </v>
      </c>
      <c r="M104" s="44">
        <v>56.082620000000006</v>
      </c>
      <c r="N104" s="42">
        <v>60.937539999999998</v>
      </c>
      <c r="O104" s="74">
        <f t="shared" si="42"/>
        <v>1.0865672823416594</v>
      </c>
      <c r="P104" s="44">
        <v>602.03055000000006</v>
      </c>
      <c r="Q104" s="42">
        <v>668.56931999999995</v>
      </c>
      <c r="R104" s="74">
        <f t="shared" si="43"/>
        <v>1.1105239094594117</v>
      </c>
      <c r="S104" s="1"/>
      <c r="T104" s="1"/>
      <c r="U104" s="1"/>
      <c r="V104" s="1"/>
    </row>
    <row r="105" spans="1:22" s="8" customFormat="1" ht="15" customHeight="1" outlineLevel="1" x14ac:dyDescent="0.3">
      <c r="A105" s="9"/>
      <c r="B105" s="9"/>
      <c r="C105" s="117" t="s">
        <v>55</v>
      </c>
      <c r="D105" s="44">
        <f t="shared" si="45"/>
        <v>607.38351</v>
      </c>
      <c r="E105" s="42">
        <f t="shared" si="45"/>
        <v>891.14305000000002</v>
      </c>
      <c r="F105" s="74">
        <f t="shared" si="41"/>
        <v>1.4671834768777308</v>
      </c>
      <c r="G105" s="44">
        <v>2.1728000000000001</v>
      </c>
      <c r="H105" s="42">
        <v>11.988200000000001</v>
      </c>
      <c r="I105" s="74" t="str">
        <f t="shared" si="46"/>
        <v>св.200</v>
      </c>
      <c r="J105" s="44">
        <v>0</v>
      </c>
      <c r="K105" s="42"/>
      <c r="L105" s="74" t="str">
        <f t="shared" si="44"/>
        <v xml:space="preserve"> </v>
      </c>
      <c r="M105" s="44">
        <v>10.077870000000001</v>
      </c>
      <c r="N105" s="42">
        <v>31.287279999999999</v>
      </c>
      <c r="O105" s="74" t="str">
        <f t="shared" si="42"/>
        <v>св.200</v>
      </c>
      <c r="P105" s="44">
        <v>595.13283999999999</v>
      </c>
      <c r="Q105" s="42">
        <v>847.86757</v>
      </c>
      <c r="R105" s="74">
        <f t="shared" si="43"/>
        <v>1.4246694401875051</v>
      </c>
      <c r="S105" s="1"/>
      <c r="T105" s="1"/>
      <c r="U105" s="1"/>
      <c r="V105" s="1"/>
    </row>
    <row r="106" spans="1:22" s="8" customFormat="1" ht="15" customHeight="1" outlineLevel="1" x14ac:dyDescent="0.3">
      <c r="A106" s="9"/>
      <c r="B106" s="9"/>
      <c r="C106" s="117" t="s">
        <v>54</v>
      </c>
      <c r="D106" s="44">
        <f t="shared" si="45"/>
        <v>754.83306000000005</v>
      </c>
      <c r="E106" s="42">
        <f t="shared" si="45"/>
        <v>968.79431999999986</v>
      </c>
      <c r="F106" s="74">
        <f t="shared" si="41"/>
        <v>1.28345507283425</v>
      </c>
      <c r="G106" s="44">
        <v>0.17902999999999999</v>
      </c>
      <c r="H106" s="42">
        <v>0.40849999999999997</v>
      </c>
      <c r="I106" s="74" t="str">
        <f t="shared" si="46"/>
        <v>св.200</v>
      </c>
      <c r="J106" s="44">
        <v>6.720000000000001E-2</v>
      </c>
      <c r="K106" s="42"/>
      <c r="L106" s="74">
        <f>IF(J106=0," ",IF(K106/J106*100&gt;200,"св.200",K106/J106))</f>
        <v>0</v>
      </c>
      <c r="M106" s="44">
        <v>46.482660000000003</v>
      </c>
      <c r="N106" s="42">
        <v>48.482999999999997</v>
      </c>
      <c r="O106" s="74">
        <f t="shared" si="42"/>
        <v>1.0430341120753415</v>
      </c>
      <c r="P106" s="44">
        <v>708.10417000000007</v>
      </c>
      <c r="Q106" s="42">
        <v>919.90281999999991</v>
      </c>
      <c r="R106" s="74">
        <f t="shared" si="43"/>
        <v>1.2991066272071239</v>
      </c>
      <c r="S106" s="1"/>
      <c r="T106" s="1"/>
      <c r="U106" s="1"/>
      <c r="V106" s="1"/>
    </row>
    <row r="107" spans="1:22" ht="46.8" x14ac:dyDescent="0.3">
      <c r="A107" s="10">
        <v>17</v>
      </c>
      <c r="B107" s="10"/>
      <c r="C107" s="116" t="s">
        <v>172</v>
      </c>
      <c r="D107" s="81">
        <f>SUM(D108:D113)</f>
        <v>5639.5112600000002</v>
      </c>
      <c r="E107" s="40">
        <f>SUM(E108:E113)</f>
        <v>4987.4951099999998</v>
      </c>
      <c r="F107" s="49">
        <f t="shared" si="41"/>
        <v>0.88438428084635112</v>
      </c>
      <c r="G107" s="81">
        <f>SUM(G108:G113)</f>
        <v>256.60052999999999</v>
      </c>
      <c r="H107" s="40">
        <f>SUM(H108:H113)</f>
        <v>122.34929</v>
      </c>
      <c r="I107" s="49">
        <f t="shared" si="46"/>
        <v>0.47680840721568268</v>
      </c>
      <c r="J107" s="81">
        <f>SUM(J108:J113)</f>
        <v>27.244250000000001</v>
      </c>
      <c r="K107" s="40">
        <f>SUM(K108:K113)</f>
        <v>27.237559999999998</v>
      </c>
      <c r="L107" s="49">
        <f t="shared" si="44"/>
        <v>0.99975444359819032</v>
      </c>
      <c r="M107" s="81">
        <f>SUM(M108:M113)</f>
        <v>1169.0170499999999</v>
      </c>
      <c r="N107" s="40">
        <f>SUM(N108:N113)</f>
        <v>842.72940999999992</v>
      </c>
      <c r="O107" s="49">
        <f t="shared" si="42"/>
        <v>0.7208871846650996</v>
      </c>
      <c r="P107" s="81">
        <f>SUM(P108:P113)</f>
        <v>4186.6494299999995</v>
      </c>
      <c r="Q107" s="40">
        <f>SUM(Q108:Q113)</f>
        <v>3995.1788500000002</v>
      </c>
      <c r="R107" s="49">
        <f t="shared" si="43"/>
        <v>0.95426639292318316</v>
      </c>
      <c r="S107" s="1"/>
      <c r="T107" s="1"/>
      <c r="U107" s="1"/>
      <c r="V107" s="1"/>
    </row>
    <row r="108" spans="1:22" s="8" customFormat="1" ht="13.5" customHeight="1" outlineLevel="1" x14ac:dyDescent="0.3">
      <c r="A108" s="9"/>
      <c r="B108" s="9"/>
      <c r="C108" s="117" t="s">
        <v>169</v>
      </c>
      <c r="D108" s="44">
        <f t="shared" si="45"/>
        <v>3106.6164399999998</v>
      </c>
      <c r="E108" s="42">
        <f t="shared" si="45"/>
        <v>2613.9833199999998</v>
      </c>
      <c r="F108" s="74">
        <f t="shared" si="41"/>
        <v>0.84142454354616114</v>
      </c>
      <c r="G108" s="44">
        <v>88.220649999999992</v>
      </c>
      <c r="H108" s="42">
        <v>61.078580000000002</v>
      </c>
      <c r="I108" s="74">
        <f t="shared" si="46"/>
        <v>0.69233881183147039</v>
      </c>
      <c r="J108" s="44">
        <v>25.843</v>
      </c>
      <c r="K108" s="42">
        <v>25.843</v>
      </c>
      <c r="L108" s="74">
        <f t="shared" si="44"/>
        <v>1</v>
      </c>
      <c r="M108" s="44">
        <v>456.89767000000001</v>
      </c>
      <c r="N108" s="42">
        <v>239.36748</v>
      </c>
      <c r="O108" s="74">
        <f t="shared" si="42"/>
        <v>0.52389735320821396</v>
      </c>
      <c r="P108" s="44">
        <v>2535.6551199999999</v>
      </c>
      <c r="Q108" s="42">
        <v>2287.6942599999998</v>
      </c>
      <c r="R108" s="74">
        <f t="shared" si="43"/>
        <v>0.90221033686947139</v>
      </c>
      <c r="S108" s="1"/>
      <c r="T108" s="1"/>
      <c r="U108" s="1"/>
      <c r="V108" s="1"/>
    </row>
    <row r="109" spans="1:22" s="8" customFormat="1" ht="15" customHeight="1" outlineLevel="1" x14ac:dyDescent="0.3">
      <c r="A109" s="9"/>
      <c r="B109" s="9"/>
      <c r="C109" s="117" t="s">
        <v>164</v>
      </c>
      <c r="D109" s="44">
        <f t="shared" si="45"/>
        <v>645.24678000000006</v>
      </c>
      <c r="E109" s="42">
        <f t="shared" si="45"/>
        <v>657.89278000000002</v>
      </c>
      <c r="F109" s="74">
        <f t="shared" si="41"/>
        <v>1.0195987029954647</v>
      </c>
      <c r="G109" s="44">
        <v>7.9143999999999997</v>
      </c>
      <c r="H109" s="42">
        <v>8.0942500000000006</v>
      </c>
      <c r="I109" s="74">
        <f t="shared" ref="I109:I136" si="47">IF(G109=0," ",IF(H109/G109*100&gt;200,"св.200",H109/G109))</f>
        <v>1.0227244010916812</v>
      </c>
      <c r="J109" s="44">
        <v>0</v>
      </c>
      <c r="K109" s="42"/>
      <c r="L109" s="74" t="str">
        <f>IF(K109=0," ",IF(K109/J109*100&gt;200,"св.200",K109/J109))</f>
        <v xml:space="preserve"> </v>
      </c>
      <c r="M109" s="44">
        <v>174.39795000000001</v>
      </c>
      <c r="N109" s="42">
        <v>170.25295</v>
      </c>
      <c r="O109" s="74">
        <f t="shared" si="42"/>
        <v>0.97623251878820816</v>
      </c>
      <c r="P109" s="44">
        <v>462.93443000000002</v>
      </c>
      <c r="Q109" s="42">
        <v>479.54558000000003</v>
      </c>
      <c r="R109" s="74">
        <f t="shared" si="43"/>
        <v>1.0358822954689286</v>
      </c>
      <c r="S109" s="1"/>
      <c r="T109" s="1"/>
      <c r="U109" s="1"/>
      <c r="V109" s="1"/>
    </row>
    <row r="110" spans="1:22" s="8" customFormat="1" ht="15" customHeight="1" outlineLevel="1" x14ac:dyDescent="0.3">
      <c r="A110" s="9"/>
      <c r="B110" s="9"/>
      <c r="C110" s="117" t="s">
        <v>53</v>
      </c>
      <c r="D110" s="44">
        <f t="shared" si="45"/>
        <v>254.02924999999999</v>
      </c>
      <c r="E110" s="42">
        <f t="shared" si="45"/>
        <v>276.37108000000001</v>
      </c>
      <c r="F110" s="74">
        <f t="shared" si="41"/>
        <v>1.0879498325488108</v>
      </c>
      <c r="G110" s="44">
        <v>11.636509999999999</v>
      </c>
      <c r="H110" s="42">
        <v>5.1650000000000001E-2</v>
      </c>
      <c r="I110" s="74">
        <f t="shared" si="47"/>
        <v>4.4386160455325528E-3</v>
      </c>
      <c r="J110" s="44">
        <v>0</v>
      </c>
      <c r="K110" s="42"/>
      <c r="L110" s="74" t="str">
        <f t="shared" ref="L110:L112" si="48">IF(K110=0," ",IF(K110/J110*100&gt;200,"св.200",K110/J110))</f>
        <v xml:space="preserve"> </v>
      </c>
      <c r="M110" s="44">
        <v>40.546779999999998</v>
      </c>
      <c r="N110" s="42">
        <v>45.677910000000004</v>
      </c>
      <c r="O110" s="74">
        <f t="shared" si="42"/>
        <v>1.1265483966914267</v>
      </c>
      <c r="P110" s="44">
        <v>201.84595999999999</v>
      </c>
      <c r="Q110" s="42">
        <v>230.64151999999999</v>
      </c>
      <c r="R110" s="74">
        <f t="shared" si="43"/>
        <v>1.142661066884866</v>
      </c>
      <c r="S110" s="1"/>
      <c r="T110" s="1"/>
      <c r="U110" s="1"/>
      <c r="V110" s="1"/>
    </row>
    <row r="111" spans="1:22" s="8" customFormat="1" ht="15" customHeight="1" outlineLevel="1" x14ac:dyDescent="0.3">
      <c r="A111" s="9"/>
      <c r="B111" s="9"/>
      <c r="C111" s="117" t="s">
        <v>52</v>
      </c>
      <c r="D111" s="44">
        <f t="shared" si="45"/>
        <v>431.03854999999999</v>
      </c>
      <c r="E111" s="42">
        <f t="shared" si="45"/>
        <v>405.97729000000004</v>
      </c>
      <c r="F111" s="74">
        <f t="shared" si="41"/>
        <v>0.94185842542389786</v>
      </c>
      <c r="G111" s="44">
        <v>40.320749999999997</v>
      </c>
      <c r="H111" s="42">
        <v>32.293099999999995</v>
      </c>
      <c r="I111" s="74">
        <f t="shared" si="47"/>
        <v>0.80090524109794581</v>
      </c>
      <c r="J111" s="44">
        <v>0</v>
      </c>
      <c r="K111" s="42"/>
      <c r="L111" s="74" t="str">
        <f>IF(J111=0," ",IF(K111/J111*100&gt;200,"св.200",K111/J111))</f>
        <v xml:space="preserve"> </v>
      </c>
      <c r="M111" s="44">
        <v>54.534089999999999</v>
      </c>
      <c r="N111" s="42">
        <v>83.308419999999998</v>
      </c>
      <c r="O111" s="74">
        <f t="shared" si="42"/>
        <v>1.5276393169850271</v>
      </c>
      <c r="P111" s="44">
        <v>336.18371000000002</v>
      </c>
      <c r="Q111" s="42">
        <v>290.37577000000005</v>
      </c>
      <c r="R111" s="74">
        <f t="shared" si="43"/>
        <v>0.86374134546852388</v>
      </c>
      <c r="S111" s="1"/>
      <c r="T111" s="1"/>
      <c r="U111" s="1"/>
      <c r="V111" s="1"/>
    </row>
    <row r="112" spans="1:22" s="8" customFormat="1" ht="15" customHeight="1" outlineLevel="1" x14ac:dyDescent="0.3">
      <c r="A112" s="9"/>
      <c r="B112" s="9"/>
      <c r="C112" s="117" t="s">
        <v>51</v>
      </c>
      <c r="D112" s="44">
        <f t="shared" si="45"/>
        <v>206.17863</v>
      </c>
      <c r="E112" s="42">
        <f t="shared" si="45"/>
        <v>199.07147000000001</v>
      </c>
      <c r="F112" s="74">
        <f t="shared" si="41"/>
        <v>0.96552911424428423</v>
      </c>
      <c r="G112" s="44">
        <v>9.1598199999999999</v>
      </c>
      <c r="H112" s="42">
        <v>0.50526000000000004</v>
      </c>
      <c r="I112" s="74">
        <f t="shared" si="47"/>
        <v>5.516047258570584E-2</v>
      </c>
      <c r="J112" s="44">
        <v>0</v>
      </c>
      <c r="K112" s="42"/>
      <c r="L112" s="74" t="str">
        <f t="shared" si="48"/>
        <v xml:space="preserve"> </v>
      </c>
      <c r="M112" s="44">
        <v>179.93151</v>
      </c>
      <c r="N112" s="42">
        <v>191.46422000000001</v>
      </c>
      <c r="O112" s="74">
        <f t="shared" si="42"/>
        <v>1.0640949992583288</v>
      </c>
      <c r="P112" s="44">
        <v>17.087299999999999</v>
      </c>
      <c r="Q112" s="42">
        <v>7.1019899999999998</v>
      </c>
      <c r="R112" s="74">
        <f t="shared" si="43"/>
        <v>0.41562973670503828</v>
      </c>
      <c r="S112" s="1"/>
      <c r="T112" s="1"/>
      <c r="U112" s="1"/>
      <c r="V112" s="1"/>
    </row>
    <row r="113" spans="1:22" s="8" customFormat="1" ht="15" customHeight="1" outlineLevel="1" x14ac:dyDescent="0.3">
      <c r="A113" s="9"/>
      <c r="B113" s="9"/>
      <c r="C113" s="117" t="s">
        <v>184</v>
      </c>
      <c r="D113" s="44">
        <f t="shared" si="45"/>
        <v>996.40161000000001</v>
      </c>
      <c r="E113" s="42">
        <f t="shared" si="45"/>
        <v>834.19916999999987</v>
      </c>
      <c r="F113" s="74">
        <f t="shared" si="41"/>
        <v>0.8372117845132746</v>
      </c>
      <c r="G113" s="44">
        <v>99.348399999999998</v>
      </c>
      <c r="H113" s="42">
        <v>20.326450000000001</v>
      </c>
      <c r="I113" s="74">
        <f t="shared" si="47"/>
        <v>0.20459765834175489</v>
      </c>
      <c r="J113" s="44">
        <v>1.4012500000000001</v>
      </c>
      <c r="K113" s="42">
        <v>1.39456</v>
      </c>
      <c r="L113" s="74">
        <f>IF(J113=0," ",IF(K113/J113*100&gt;200,"св.200",K113/J113))</f>
        <v>0.99522569134701155</v>
      </c>
      <c r="M113" s="44">
        <v>262.70904999999999</v>
      </c>
      <c r="N113" s="42">
        <v>112.65843</v>
      </c>
      <c r="O113" s="74">
        <f t="shared" si="42"/>
        <v>0.42883345663196604</v>
      </c>
      <c r="P113" s="44">
        <v>632.94290999999998</v>
      </c>
      <c r="Q113" s="42">
        <v>699.81972999999994</v>
      </c>
      <c r="R113" s="74">
        <f t="shared" si="43"/>
        <v>1.1056601139587769</v>
      </c>
      <c r="S113" s="1"/>
      <c r="T113" s="1"/>
      <c r="U113" s="1"/>
      <c r="V113" s="1"/>
    </row>
    <row r="114" spans="1:22" ht="31.5" customHeight="1" x14ac:dyDescent="0.3">
      <c r="A114" s="10">
        <v>18</v>
      </c>
      <c r="B114" s="10"/>
      <c r="C114" s="116" t="s">
        <v>142</v>
      </c>
      <c r="D114" s="81">
        <f>SUM(D115:D120)</f>
        <v>13411.22926</v>
      </c>
      <c r="E114" s="40">
        <f>SUM(E115:E120)</f>
        <v>13355.365380000003</v>
      </c>
      <c r="F114" s="49">
        <f t="shared" si="41"/>
        <v>0.99583454440178609</v>
      </c>
      <c r="G114" s="81">
        <f>SUM(G115:G120)</f>
        <v>3870.9744700000001</v>
      </c>
      <c r="H114" s="40">
        <f>SUM(H115:H120)</f>
        <v>3910.5684999999994</v>
      </c>
      <c r="I114" s="49">
        <f t="shared" si="47"/>
        <v>1.0102284399721189</v>
      </c>
      <c r="J114" s="81">
        <f>SUM(J115:J120)</f>
        <v>0.44640000000000002</v>
      </c>
      <c r="K114" s="40">
        <f>SUM(K115:K120)</f>
        <v>17.726400000000002</v>
      </c>
      <c r="L114" s="49" t="str">
        <f t="shared" si="44"/>
        <v>св.200</v>
      </c>
      <c r="M114" s="81">
        <f>SUM(M115:M120)</f>
        <v>5420.2958500000004</v>
      </c>
      <c r="N114" s="40">
        <f>SUM(N115:N120)</f>
        <v>6416.3881900000015</v>
      </c>
      <c r="O114" s="49">
        <f t="shared" si="42"/>
        <v>1.183770843430991</v>
      </c>
      <c r="P114" s="81">
        <f>SUM(P115:P120)</f>
        <v>4119.5125400000006</v>
      </c>
      <c r="Q114" s="40">
        <f>SUM(Q115:Q120)</f>
        <v>3010.6822900000002</v>
      </c>
      <c r="R114" s="49">
        <f t="shared" si="43"/>
        <v>0.73083459772645809</v>
      </c>
      <c r="S114" s="1"/>
      <c r="T114" s="1"/>
      <c r="U114" s="1"/>
      <c r="V114" s="1"/>
    </row>
    <row r="115" spans="1:22" s="8" customFormat="1" ht="15" customHeight="1" outlineLevel="1" x14ac:dyDescent="0.3">
      <c r="A115" s="9"/>
      <c r="B115" s="9"/>
      <c r="C115" s="117" t="s">
        <v>170</v>
      </c>
      <c r="D115" s="44">
        <f t="shared" si="45"/>
        <v>9236.9939300000005</v>
      </c>
      <c r="E115" s="42">
        <f t="shared" si="45"/>
        <v>8841.244200000001</v>
      </c>
      <c r="F115" s="74">
        <f t="shared" si="41"/>
        <v>0.95715600410706347</v>
      </c>
      <c r="G115" s="44">
        <v>3865.6388700000002</v>
      </c>
      <c r="H115" s="42">
        <v>3906.7684199999999</v>
      </c>
      <c r="I115" s="74">
        <f t="shared" si="47"/>
        <v>1.0106397807408223</v>
      </c>
      <c r="J115" s="44">
        <v>0</v>
      </c>
      <c r="K115" s="42"/>
      <c r="L115" s="74" t="str">
        <f t="shared" si="44"/>
        <v xml:space="preserve"> </v>
      </c>
      <c r="M115" s="44">
        <v>3115.98738</v>
      </c>
      <c r="N115" s="42">
        <v>3492.8668700000003</v>
      </c>
      <c r="O115" s="74">
        <f t="shared" si="42"/>
        <v>1.1209502620000984</v>
      </c>
      <c r="P115" s="44">
        <v>2255.3676800000003</v>
      </c>
      <c r="Q115" s="42">
        <v>1441.6089099999999</v>
      </c>
      <c r="R115" s="74">
        <f t="shared" si="43"/>
        <v>0.63919019625216933</v>
      </c>
      <c r="S115" s="1"/>
      <c r="T115" s="1"/>
      <c r="U115" s="1"/>
      <c r="V115" s="1"/>
    </row>
    <row r="116" spans="1:22" s="8" customFormat="1" ht="15" customHeight="1" outlineLevel="1" x14ac:dyDescent="0.3">
      <c r="A116" s="9"/>
      <c r="B116" s="9"/>
      <c r="C116" s="117" t="s">
        <v>50</v>
      </c>
      <c r="D116" s="44">
        <f t="shared" si="45"/>
        <v>193.34997999999996</v>
      </c>
      <c r="E116" s="42">
        <f t="shared" si="45"/>
        <v>211.71823000000001</v>
      </c>
      <c r="F116" s="74">
        <f t="shared" si="41"/>
        <v>1.0950000098267403</v>
      </c>
      <c r="G116" s="44">
        <v>0.91820000000000002</v>
      </c>
      <c r="H116" s="42">
        <v>1.0912500000000001</v>
      </c>
      <c r="I116" s="74">
        <f t="shared" si="47"/>
        <v>1.1884665650185144</v>
      </c>
      <c r="J116" s="44">
        <v>0</v>
      </c>
      <c r="K116" s="42"/>
      <c r="L116" s="74" t="str">
        <f t="shared" si="44"/>
        <v xml:space="preserve"> </v>
      </c>
      <c r="M116" s="44">
        <v>23.893169999999998</v>
      </c>
      <c r="N116" s="42">
        <v>42.843489999999996</v>
      </c>
      <c r="O116" s="74">
        <f t="shared" si="42"/>
        <v>1.7931270735528186</v>
      </c>
      <c r="P116" s="44">
        <v>168.53860999999998</v>
      </c>
      <c r="Q116" s="42">
        <v>167.78349</v>
      </c>
      <c r="R116" s="74">
        <f t="shared" si="43"/>
        <v>0.99551960230359093</v>
      </c>
      <c r="S116" s="1"/>
      <c r="T116" s="1"/>
      <c r="U116" s="1"/>
      <c r="V116" s="1"/>
    </row>
    <row r="117" spans="1:22" s="8" customFormat="1" ht="15" customHeight="1" outlineLevel="1" x14ac:dyDescent="0.3">
      <c r="A117" s="9"/>
      <c r="B117" s="9"/>
      <c r="C117" s="117" t="s">
        <v>49</v>
      </c>
      <c r="D117" s="44">
        <f t="shared" si="45"/>
        <v>1089.64095</v>
      </c>
      <c r="E117" s="42">
        <f t="shared" si="45"/>
        <v>832.99934000000007</v>
      </c>
      <c r="F117" s="74">
        <f t="shared" si="41"/>
        <v>0.76447139766544203</v>
      </c>
      <c r="G117" s="44">
        <v>1.1427</v>
      </c>
      <c r="H117" s="42">
        <v>0.83040000000000003</v>
      </c>
      <c r="I117" s="74">
        <f t="shared" si="47"/>
        <v>0.72669992123917038</v>
      </c>
      <c r="J117" s="44">
        <v>0</v>
      </c>
      <c r="K117" s="42"/>
      <c r="L117" s="74" t="str">
        <f t="shared" si="44"/>
        <v xml:space="preserve"> </v>
      </c>
      <c r="M117" s="44">
        <v>352.15558000000004</v>
      </c>
      <c r="N117" s="42">
        <v>403.10007000000002</v>
      </c>
      <c r="O117" s="74">
        <f t="shared" si="42"/>
        <v>1.1446647246083677</v>
      </c>
      <c r="P117" s="44">
        <v>736.34267</v>
      </c>
      <c r="Q117" s="42">
        <v>429.06887</v>
      </c>
      <c r="R117" s="74">
        <f t="shared" si="43"/>
        <v>0.58270271095385517</v>
      </c>
      <c r="S117" s="1"/>
      <c r="T117" s="1"/>
      <c r="U117" s="1"/>
      <c r="V117" s="1"/>
    </row>
    <row r="118" spans="1:22" s="8" customFormat="1" ht="15" customHeight="1" outlineLevel="1" x14ac:dyDescent="0.3">
      <c r="A118" s="9"/>
      <c r="B118" s="9"/>
      <c r="C118" s="117" t="s">
        <v>48</v>
      </c>
      <c r="D118" s="44">
        <f t="shared" si="45"/>
        <v>531.73309999999992</v>
      </c>
      <c r="E118" s="42">
        <f t="shared" si="45"/>
        <v>496.53028000000006</v>
      </c>
      <c r="F118" s="74">
        <f t="shared" si="41"/>
        <v>0.93379607175103474</v>
      </c>
      <c r="G118" s="44">
        <v>0.32130000000000003</v>
      </c>
      <c r="H118" s="42">
        <v>0</v>
      </c>
      <c r="I118" s="74">
        <f t="shared" si="47"/>
        <v>0</v>
      </c>
      <c r="J118" s="44">
        <v>0</v>
      </c>
      <c r="K118" s="42"/>
      <c r="L118" s="74" t="str">
        <f t="shared" si="44"/>
        <v xml:space="preserve"> </v>
      </c>
      <c r="M118" s="44">
        <v>176.46807000000001</v>
      </c>
      <c r="N118" s="42">
        <v>181.33322000000001</v>
      </c>
      <c r="O118" s="74">
        <f t="shared" si="42"/>
        <v>1.0275695767511936</v>
      </c>
      <c r="P118" s="44">
        <v>354.94372999999996</v>
      </c>
      <c r="Q118" s="42">
        <v>315.19706000000002</v>
      </c>
      <c r="R118" s="74">
        <f t="shared" si="43"/>
        <v>0.88801979964542566</v>
      </c>
      <c r="S118" s="1"/>
      <c r="T118" s="1"/>
      <c r="U118" s="1"/>
      <c r="V118" s="1"/>
    </row>
    <row r="119" spans="1:22" s="8" customFormat="1" ht="15" customHeight="1" outlineLevel="1" x14ac:dyDescent="0.3">
      <c r="A119" s="9"/>
      <c r="B119" s="9"/>
      <c r="C119" s="117" t="s">
        <v>47</v>
      </c>
      <c r="D119" s="44">
        <f t="shared" si="45"/>
        <v>225.28549000000001</v>
      </c>
      <c r="E119" s="42">
        <f t="shared" si="45"/>
        <v>306.12326999999999</v>
      </c>
      <c r="F119" s="74">
        <f t="shared" si="41"/>
        <v>1.3588237307249569</v>
      </c>
      <c r="G119" s="44">
        <v>0.84589999999999999</v>
      </c>
      <c r="H119" s="42">
        <v>1.23E-3</v>
      </c>
      <c r="I119" s="74">
        <f t="shared" si="47"/>
        <v>1.4540725854119872E-3</v>
      </c>
      <c r="J119" s="44">
        <v>0.44640000000000002</v>
      </c>
      <c r="K119" s="42">
        <v>0.44639999999999996</v>
      </c>
      <c r="L119" s="74">
        <f t="shared" si="44"/>
        <v>0.99999999999999989</v>
      </c>
      <c r="M119" s="44">
        <v>97.588630000000009</v>
      </c>
      <c r="N119" s="42">
        <v>99.053210000000007</v>
      </c>
      <c r="O119" s="74">
        <f t="shared" si="42"/>
        <v>1.0150076909574404</v>
      </c>
      <c r="P119" s="44">
        <v>126.40456</v>
      </c>
      <c r="Q119" s="42">
        <v>206.62242999999998</v>
      </c>
      <c r="R119" s="74">
        <f t="shared" si="43"/>
        <v>1.6346121532324465</v>
      </c>
      <c r="S119" s="1"/>
      <c r="T119" s="1"/>
      <c r="U119" s="1"/>
      <c r="V119" s="1"/>
    </row>
    <row r="120" spans="1:22" s="8" customFormat="1" ht="15" customHeight="1" outlineLevel="1" x14ac:dyDescent="0.3">
      <c r="A120" s="9"/>
      <c r="B120" s="9"/>
      <c r="C120" s="117" t="s">
        <v>46</v>
      </c>
      <c r="D120" s="44">
        <f t="shared" si="45"/>
        <v>2134.2258099999999</v>
      </c>
      <c r="E120" s="42">
        <f t="shared" si="45"/>
        <v>2666.7500600000003</v>
      </c>
      <c r="F120" s="74">
        <f t="shared" si="41"/>
        <v>1.2495163574092474</v>
      </c>
      <c r="G120" s="44">
        <v>2.1074999999999999</v>
      </c>
      <c r="H120" s="42">
        <v>1.8772</v>
      </c>
      <c r="I120" s="74">
        <f t="shared" si="47"/>
        <v>0.89072360616844604</v>
      </c>
      <c r="J120" s="44">
        <v>0</v>
      </c>
      <c r="K120" s="42">
        <v>17.28</v>
      </c>
      <c r="L120" s="74" t="str">
        <f t="shared" si="44"/>
        <v xml:space="preserve"> </v>
      </c>
      <c r="M120" s="44">
        <v>1654.2030199999999</v>
      </c>
      <c r="N120" s="42">
        <v>2197.1913300000001</v>
      </c>
      <c r="O120" s="74">
        <f t="shared" si="42"/>
        <v>1.3282476838906994</v>
      </c>
      <c r="P120" s="44">
        <v>477.91528999999997</v>
      </c>
      <c r="Q120" s="42">
        <v>450.40153000000004</v>
      </c>
      <c r="R120" s="74">
        <f t="shared" si="43"/>
        <v>0.9424296301547499</v>
      </c>
      <c r="S120" s="1"/>
      <c r="T120" s="1"/>
      <c r="U120" s="1"/>
      <c r="V120" s="1"/>
    </row>
    <row r="121" spans="1:22" ht="31.8" customHeight="1" x14ac:dyDescent="0.3">
      <c r="A121" s="10">
        <v>19</v>
      </c>
      <c r="B121" s="10"/>
      <c r="C121" s="116" t="s">
        <v>141</v>
      </c>
      <c r="D121" s="81">
        <f>SUM(D122:D129)</f>
        <v>6906.7703799999999</v>
      </c>
      <c r="E121" s="40">
        <f>SUM(E122:E129)</f>
        <v>7339.4814100000012</v>
      </c>
      <c r="F121" s="49">
        <f t="shared" si="41"/>
        <v>1.0626502701252392</v>
      </c>
      <c r="G121" s="81">
        <f>SUM(G122:G129)</f>
        <v>568.08610999999996</v>
      </c>
      <c r="H121" s="40">
        <f>SUM(H122:H129)</f>
        <v>509.01488000000001</v>
      </c>
      <c r="I121" s="49">
        <f t="shared" si="47"/>
        <v>0.8960171196581449</v>
      </c>
      <c r="J121" s="81">
        <f>SUM(J122:J129)</f>
        <v>4.6221000000000005</v>
      </c>
      <c r="K121" s="40">
        <f>SUM(K122:K129)</f>
        <v>2.6600999999999999</v>
      </c>
      <c r="L121" s="49">
        <f t="shared" si="44"/>
        <v>0.57551762186019328</v>
      </c>
      <c r="M121" s="81">
        <f>SUM(M122:M129)</f>
        <v>753.21303999999998</v>
      </c>
      <c r="N121" s="40">
        <f>SUM(N122:N129)</f>
        <v>685.63576999999998</v>
      </c>
      <c r="O121" s="49">
        <f t="shared" si="42"/>
        <v>0.91028133288823576</v>
      </c>
      <c r="P121" s="81">
        <f>SUM(P122:P129)</f>
        <v>5580.8491299999987</v>
      </c>
      <c r="Q121" s="40">
        <f>SUM(Q122:Q129)</f>
        <v>6142.1706599999998</v>
      </c>
      <c r="R121" s="49">
        <f t="shared" si="43"/>
        <v>1.1005799506355767</v>
      </c>
      <c r="S121" s="1"/>
      <c r="T121" s="1"/>
      <c r="U121" s="1"/>
      <c r="V121" s="1"/>
    </row>
    <row r="122" spans="1:22" s="8" customFormat="1" ht="15" customHeight="1" outlineLevel="1" x14ac:dyDescent="0.3">
      <c r="A122" s="9"/>
      <c r="B122" s="11"/>
      <c r="C122" s="117" t="s">
        <v>140</v>
      </c>
      <c r="D122" s="44">
        <f t="shared" si="45"/>
        <v>1333.37914</v>
      </c>
      <c r="E122" s="42">
        <f t="shared" si="45"/>
        <v>1240.2717299999999</v>
      </c>
      <c r="F122" s="74">
        <f t="shared" si="41"/>
        <v>0.93017184144638709</v>
      </c>
      <c r="G122" s="44">
        <v>448.96485999999999</v>
      </c>
      <c r="H122" s="42">
        <v>372.28762</v>
      </c>
      <c r="I122" s="74">
        <f t="shared" si="47"/>
        <v>0.82921327072234563</v>
      </c>
      <c r="J122" s="44">
        <v>0</v>
      </c>
      <c r="K122" s="42"/>
      <c r="L122" s="74" t="str">
        <f t="shared" si="44"/>
        <v xml:space="preserve"> </v>
      </c>
      <c r="M122" s="44">
        <v>73.175429999999992</v>
      </c>
      <c r="N122" s="42">
        <v>91.869489999999999</v>
      </c>
      <c r="O122" s="74">
        <f t="shared" si="42"/>
        <v>1.2554690829968476</v>
      </c>
      <c r="P122" s="44">
        <v>811.23884999999996</v>
      </c>
      <c r="Q122" s="42">
        <v>776.11461999999995</v>
      </c>
      <c r="R122" s="74">
        <f t="shared" si="43"/>
        <v>0.95670297348308697</v>
      </c>
      <c r="S122" s="1"/>
      <c r="T122" s="1"/>
      <c r="U122" s="1"/>
      <c r="V122" s="1"/>
    </row>
    <row r="123" spans="1:22" s="8" customFormat="1" ht="15" customHeight="1" outlineLevel="1" x14ac:dyDescent="0.3">
      <c r="A123" s="9"/>
      <c r="B123" s="11"/>
      <c r="C123" s="117" t="s">
        <v>45</v>
      </c>
      <c r="D123" s="44">
        <f t="shared" si="45"/>
        <v>454.64056000000005</v>
      </c>
      <c r="E123" s="42">
        <f t="shared" si="45"/>
        <v>346.30898999999999</v>
      </c>
      <c r="F123" s="74">
        <f t="shared" si="41"/>
        <v>0.76172040171690791</v>
      </c>
      <c r="G123" s="44">
        <v>0.30160000000000003</v>
      </c>
      <c r="H123" s="42">
        <v>40.415399999999998</v>
      </c>
      <c r="I123" s="74" t="str">
        <f t="shared" si="47"/>
        <v>св.200</v>
      </c>
      <c r="J123" s="44">
        <v>0</v>
      </c>
      <c r="K123" s="42"/>
      <c r="L123" s="74" t="str">
        <f t="shared" si="44"/>
        <v xml:space="preserve"> </v>
      </c>
      <c r="M123" s="44">
        <v>69.982770000000002</v>
      </c>
      <c r="N123" s="42">
        <v>36.446779999999997</v>
      </c>
      <c r="O123" s="74">
        <f t="shared" si="42"/>
        <v>0.52079647604688972</v>
      </c>
      <c r="P123" s="44">
        <v>384.35619000000003</v>
      </c>
      <c r="Q123" s="42">
        <v>269.44680999999997</v>
      </c>
      <c r="R123" s="74">
        <f t="shared" si="43"/>
        <v>0.70103413711120399</v>
      </c>
      <c r="S123" s="1"/>
      <c r="T123" s="1"/>
      <c r="U123" s="1"/>
      <c r="V123" s="1"/>
    </row>
    <row r="124" spans="1:22" s="8" customFormat="1" ht="15" customHeight="1" outlineLevel="1" x14ac:dyDescent="0.3">
      <c r="A124" s="9"/>
      <c r="B124" s="11"/>
      <c r="C124" s="117" t="s">
        <v>44</v>
      </c>
      <c r="D124" s="44">
        <f t="shared" si="45"/>
        <v>1901.8385900000001</v>
      </c>
      <c r="E124" s="42">
        <f t="shared" si="45"/>
        <v>2613.0766800000001</v>
      </c>
      <c r="F124" s="74">
        <f t="shared" si="41"/>
        <v>1.3739739501237063</v>
      </c>
      <c r="G124" s="44">
        <v>40.958640000000003</v>
      </c>
      <c r="H124" s="42">
        <v>22.592299999999998</v>
      </c>
      <c r="I124" s="74">
        <f t="shared" si="47"/>
        <v>0.55158813866866663</v>
      </c>
      <c r="J124" s="44">
        <v>4.6221000000000005</v>
      </c>
      <c r="K124" s="42">
        <v>2.6600999999999999</v>
      </c>
      <c r="L124" s="74">
        <f t="shared" si="44"/>
        <v>0.57551762186019328</v>
      </c>
      <c r="M124" s="44">
        <v>21.170999999999999</v>
      </c>
      <c r="N124" s="42">
        <v>15.375950000000001</v>
      </c>
      <c r="O124" s="74">
        <f t="shared" si="42"/>
        <v>0.72627414859949935</v>
      </c>
      <c r="P124" s="44">
        <v>1835.0868500000001</v>
      </c>
      <c r="Q124" s="42">
        <v>2572.4483300000002</v>
      </c>
      <c r="R124" s="74">
        <f t="shared" si="43"/>
        <v>1.4018128515279809</v>
      </c>
      <c r="S124" s="1"/>
      <c r="T124" s="1"/>
      <c r="U124" s="1"/>
      <c r="V124" s="1"/>
    </row>
    <row r="125" spans="1:22" s="8" customFormat="1" ht="15" customHeight="1" outlineLevel="1" x14ac:dyDescent="0.3">
      <c r="A125" s="9"/>
      <c r="B125" s="11"/>
      <c r="C125" s="117" t="s">
        <v>43</v>
      </c>
      <c r="D125" s="44">
        <f t="shared" si="45"/>
        <v>315.31029999999998</v>
      </c>
      <c r="E125" s="42">
        <f t="shared" si="45"/>
        <v>316.32588000000004</v>
      </c>
      <c r="F125" s="74">
        <f t="shared" si="41"/>
        <v>1.0032208906591382</v>
      </c>
      <c r="G125" s="44">
        <v>3.1742900000000001</v>
      </c>
      <c r="H125" s="42">
        <v>1.2510399999999999</v>
      </c>
      <c r="I125" s="74">
        <f t="shared" si="47"/>
        <v>0.39411647959071161</v>
      </c>
      <c r="J125" s="44">
        <v>0</v>
      </c>
      <c r="K125" s="42"/>
      <c r="L125" s="74" t="str">
        <f t="shared" si="44"/>
        <v xml:space="preserve"> </v>
      </c>
      <c r="M125" s="44">
        <v>45.685760000000002</v>
      </c>
      <c r="N125" s="42">
        <v>95.247140000000002</v>
      </c>
      <c r="O125" s="74" t="str">
        <f t="shared" si="42"/>
        <v>св.200</v>
      </c>
      <c r="P125" s="44">
        <v>266.45024999999998</v>
      </c>
      <c r="Q125" s="42">
        <v>219.82770000000002</v>
      </c>
      <c r="R125" s="74">
        <f t="shared" si="43"/>
        <v>0.825023433079909</v>
      </c>
      <c r="S125" s="1"/>
      <c r="T125" s="1"/>
      <c r="U125" s="1"/>
      <c r="V125" s="1"/>
    </row>
    <row r="126" spans="1:22" s="8" customFormat="1" ht="15" customHeight="1" outlineLevel="1" x14ac:dyDescent="0.3">
      <c r="A126" s="9"/>
      <c r="B126" s="11"/>
      <c r="C126" s="117" t="s">
        <v>42</v>
      </c>
      <c r="D126" s="44">
        <f t="shared" si="45"/>
        <v>937.48901000000001</v>
      </c>
      <c r="E126" s="42">
        <f t="shared" si="45"/>
        <v>892.68353000000002</v>
      </c>
      <c r="F126" s="74">
        <f t="shared" ref="F126:F142" si="49">IF(D126=0," ",IF(E126/D126*100&gt;200,"св.200",E126/D126))</f>
        <v>0.95220692773774496</v>
      </c>
      <c r="G126" s="44">
        <v>43.048790000000004</v>
      </c>
      <c r="H126" s="42">
        <v>49.599410000000006</v>
      </c>
      <c r="I126" s="74">
        <f t="shared" si="47"/>
        <v>1.1521673431471593</v>
      </c>
      <c r="J126" s="44">
        <v>0</v>
      </c>
      <c r="K126" s="42"/>
      <c r="L126" s="74" t="str">
        <f>IF(J126=0," ",IF(K126/J126*100&gt;200,"св.200",K126/J126))</f>
        <v xml:space="preserve"> </v>
      </c>
      <c r="M126" s="44">
        <v>223.08810999999997</v>
      </c>
      <c r="N126" s="42">
        <v>165.61870999999999</v>
      </c>
      <c r="O126" s="74">
        <f t="shared" ref="O126:O142" si="50">IF(M126=0," ",IF(N126/M126*100&gt;200,"св.200",N126/M126))</f>
        <v>0.74239147034774744</v>
      </c>
      <c r="P126" s="44">
        <v>671.35211000000004</v>
      </c>
      <c r="Q126" s="42">
        <v>677.46541000000002</v>
      </c>
      <c r="R126" s="74">
        <f t="shared" ref="R126:R142" si="51">IF(P126=0," ",IF(Q126/P126*100&gt;200,"св.200",Q126/P126))</f>
        <v>1.0091059518677912</v>
      </c>
      <c r="S126" s="1"/>
      <c r="T126" s="1"/>
      <c r="U126" s="1"/>
      <c r="V126" s="1"/>
    </row>
    <row r="127" spans="1:22" s="8" customFormat="1" ht="15" customHeight="1" outlineLevel="1" x14ac:dyDescent="0.3">
      <c r="A127" s="9"/>
      <c r="B127" s="11"/>
      <c r="C127" s="117" t="s">
        <v>41</v>
      </c>
      <c r="D127" s="44">
        <f t="shared" si="45"/>
        <v>1251.0894700000001</v>
      </c>
      <c r="E127" s="42">
        <f t="shared" si="45"/>
        <v>1340.2901700000002</v>
      </c>
      <c r="F127" s="74">
        <f t="shared" si="49"/>
        <v>1.0712984180100245</v>
      </c>
      <c r="G127" s="44">
        <v>6.0141499999999999</v>
      </c>
      <c r="H127" s="42">
        <v>7.1788299999999996</v>
      </c>
      <c r="I127" s="74">
        <f t="shared" si="47"/>
        <v>1.1936566264559414</v>
      </c>
      <c r="J127" s="44">
        <v>0</v>
      </c>
      <c r="K127" s="42"/>
      <c r="L127" s="74" t="str">
        <f t="shared" ref="L127:L142" si="52">IF(J127=0," ",IF(K127/J127*100&gt;200,"св.200",K127/J127))</f>
        <v xml:space="preserve"> </v>
      </c>
      <c r="M127" s="44">
        <v>169.82866000000001</v>
      </c>
      <c r="N127" s="42">
        <v>145.13776999999999</v>
      </c>
      <c r="O127" s="74">
        <f t="shared" si="50"/>
        <v>0.85461293753362932</v>
      </c>
      <c r="P127" s="44">
        <v>1075.24666</v>
      </c>
      <c r="Q127" s="42">
        <v>1187.9735700000001</v>
      </c>
      <c r="R127" s="74">
        <f t="shared" si="51"/>
        <v>1.1048381866166412</v>
      </c>
      <c r="S127" s="1"/>
      <c r="T127" s="1"/>
      <c r="U127" s="1"/>
      <c r="V127" s="1"/>
    </row>
    <row r="128" spans="1:22" s="8" customFormat="1" ht="15" customHeight="1" outlineLevel="1" x14ac:dyDescent="0.3">
      <c r="A128" s="9"/>
      <c r="B128" s="11"/>
      <c r="C128" s="117" t="s">
        <v>40</v>
      </c>
      <c r="D128" s="44">
        <f t="shared" si="45"/>
        <v>169.35521</v>
      </c>
      <c r="E128" s="42">
        <f t="shared" si="45"/>
        <v>141.49783000000002</v>
      </c>
      <c r="F128" s="74">
        <f t="shared" si="49"/>
        <v>0.83550916443609868</v>
      </c>
      <c r="G128" s="44">
        <v>1.6787999999999998</v>
      </c>
      <c r="H128" s="42">
        <v>1.1555499999999999</v>
      </c>
      <c r="I128" s="74">
        <f t="shared" si="47"/>
        <v>0.68831903740767209</v>
      </c>
      <c r="J128" s="44">
        <v>0</v>
      </c>
      <c r="K128" s="42"/>
      <c r="L128" s="74" t="str">
        <f t="shared" si="52"/>
        <v xml:space="preserve"> </v>
      </c>
      <c r="M128" s="44">
        <v>21.923590000000001</v>
      </c>
      <c r="N128" s="42">
        <v>20.991700000000002</v>
      </c>
      <c r="O128" s="74">
        <f t="shared" si="50"/>
        <v>0.95749373163792972</v>
      </c>
      <c r="P128" s="44">
        <v>145.75282000000001</v>
      </c>
      <c r="Q128" s="42">
        <v>119.35058000000001</v>
      </c>
      <c r="R128" s="74">
        <f t="shared" si="51"/>
        <v>0.81885606055512339</v>
      </c>
      <c r="S128" s="1"/>
      <c r="T128" s="1"/>
      <c r="U128" s="1"/>
      <c r="V128" s="1"/>
    </row>
    <row r="129" spans="1:22" s="8" customFormat="1" ht="15" customHeight="1" outlineLevel="1" x14ac:dyDescent="0.3">
      <c r="A129" s="9"/>
      <c r="B129" s="11"/>
      <c r="C129" s="117" t="s">
        <v>39</v>
      </c>
      <c r="D129" s="44">
        <f t="shared" si="45"/>
        <v>543.66810000000009</v>
      </c>
      <c r="E129" s="42">
        <f t="shared" si="45"/>
        <v>449.02660000000003</v>
      </c>
      <c r="F129" s="74">
        <f t="shared" si="49"/>
        <v>0.82592044668429132</v>
      </c>
      <c r="G129" s="44">
        <v>23.944980000000001</v>
      </c>
      <c r="H129" s="42">
        <v>14.53473</v>
      </c>
      <c r="I129" s="74">
        <f t="shared" si="47"/>
        <v>0.60700530967242394</v>
      </c>
      <c r="J129" s="44">
        <v>0</v>
      </c>
      <c r="K129" s="42"/>
      <c r="L129" s="74" t="str">
        <f t="shared" si="52"/>
        <v xml:space="preserve"> </v>
      </c>
      <c r="M129" s="44">
        <v>128.35772</v>
      </c>
      <c r="N129" s="42">
        <v>114.94823</v>
      </c>
      <c r="O129" s="74">
        <f t="shared" si="50"/>
        <v>0.89553031948526352</v>
      </c>
      <c r="P129" s="44">
        <v>391.36540000000002</v>
      </c>
      <c r="Q129" s="42">
        <v>319.54364000000004</v>
      </c>
      <c r="R129" s="74">
        <f t="shared" si="51"/>
        <v>0.81648413477532766</v>
      </c>
      <c r="S129" s="1"/>
      <c r="T129" s="1"/>
      <c r="U129" s="1"/>
      <c r="V129" s="1"/>
    </row>
    <row r="130" spans="1:22" ht="28.5" customHeight="1" x14ac:dyDescent="0.3">
      <c r="A130" s="10">
        <v>20</v>
      </c>
      <c r="B130" s="12"/>
      <c r="C130" s="116" t="s">
        <v>139</v>
      </c>
      <c r="D130" s="81">
        <f>SUM(D131:D133,D134:D136)</f>
        <v>3593.7810300000006</v>
      </c>
      <c r="E130" s="40">
        <f>SUM(E131:E133,E134:E136)</f>
        <v>3525.9667100000001</v>
      </c>
      <c r="F130" s="49">
        <f t="shared" si="49"/>
        <v>0.98113009127882223</v>
      </c>
      <c r="G130" s="81">
        <f>SUM(G131:G133,G134:G136)</f>
        <v>57.109730000000006</v>
      </c>
      <c r="H130" s="40">
        <f>SUM(H131:H133,H134:H136)</f>
        <v>192.05337000000006</v>
      </c>
      <c r="I130" s="49" t="str">
        <f t="shared" si="47"/>
        <v>св.200</v>
      </c>
      <c r="J130" s="81">
        <f>SUM(J131:J133,J134:J136)</f>
        <v>0</v>
      </c>
      <c r="K130" s="40">
        <f>SUM(K131:K133,K134:K136)</f>
        <v>0</v>
      </c>
      <c r="L130" s="49" t="str">
        <f t="shared" si="52"/>
        <v xml:space="preserve"> </v>
      </c>
      <c r="M130" s="81">
        <f>SUM(M131:M136)</f>
        <v>1108.07222</v>
      </c>
      <c r="N130" s="40">
        <f>SUM(N131:N133,N134:N136)</f>
        <v>1167.7668100000001</v>
      </c>
      <c r="O130" s="49">
        <f t="shared" si="50"/>
        <v>1.053872472319539</v>
      </c>
      <c r="P130" s="81">
        <f>SUM(P131:P133,P134:P136)</f>
        <v>2428.59908</v>
      </c>
      <c r="Q130" s="40">
        <f>SUM(Q131:Q133,Q134:Q136)</f>
        <v>2166.14653</v>
      </c>
      <c r="R130" s="49">
        <f t="shared" si="51"/>
        <v>0.89193253338463752</v>
      </c>
      <c r="S130" s="1"/>
      <c r="T130" s="1"/>
      <c r="U130" s="1"/>
      <c r="V130" s="1"/>
    </row>
    <row r="131" spans="1:22" s="8" customFormat="1" ht="15" customHeight="1" outlineLevel="1" x14ac:dyDescent="0.3">
      <c r="A131" s="9"/>
      <c r="B131" s="11"/>
      <c r="C131" s="117" t="s">
        <v>138</v>
      </c>
      <c r="D131" s="44">
        <f t="shared" si="45"/>
        <v>2281.8777300000002</v>
      </c>
      <c r="E131" s="42">
        <f t="shared" si="45"/>
        <v>2230.4048499999999</v>
      </c>
      <c r="F131" s="74">
        <f t="shared" si="49"/>
        <v>0.97744275281568205</v>
      </c>
      <c r="G131" s="44">
        <v>53.975300000000004</v>
      </c>
      <c r="H131" s="42">
        <v>188.66339000000002</v>
      </c>
      <c r="I131" s="74" t="str">
        <f t="shared" si="47"/>
        <v>св.200</v>
      </c>
      <c r="J131" s="41"/>
      <c r="K131" s="42"/>
      <c r="L131" s="74" t="str">
        <f t="shared" si="52"/>
        <v xml:space="preserve"> </v>
      </c>
      <c r="M131" s="44">
        <v>914.04001000000005</v>
      </c>
      <c r="N131" s="42">
        <v>949.29190000000006</v>
      </c>
      <c r="O131" s="74">
        <f t="shared" si="50"/>
        <v>1.0385671191789514</v>
      </c>
      <c r="P131" s="44">
        <v>1313.8624199999999</v>
      </c>
      <c r="Q131" s="42">
        <v>1092.44956</v>
      </c>
      <c r="R131" s="74">
        <f t="shared" ref="R131:R141" si="53">IF(Q131=0," ",IF(Q131/P131*100&gt;200,"св.200",Q131/P131))</f>
        <v>0.83147941776126</v>
      </c>
      <c r="S131" s="1"/>
      <c r="T131" s="1"/>
      <c r="U131" s="1"/>
      <c r="V131" s="1"/>
    </row>
    <row r="132" spans="1:22" s="8" customFormat="1" ht="15" customHeight="1" outlineLevel="1" x14ac:dyDescent="0.3">
      <c r="A132" s="9"/>
      <c r="B132" s="11"/>
      <c r="C132" s="118" t="s">
        <v>38</v>
      </c>
      <c r="D132" s="44">
        <f t="shared" si="45"/>
        <v>238.48325999999997</v>
      </c>
      <c r="E132" s="42">
        <f t="shared" si="45"/>
        <v>194.26582000000002</v>
      </c>
      <c r="F132" s="74">
        <f t="shared" si="49"/>
        <v>0.81458891496199792</v>
      </c>
      <c r="G132" s="44">
        <v>0</v>
      </c>
      <c r="H132" s="42">
        <v>0.15625</v>
      </c>
      <c r="I132" s="74" t="str">
        <f t="shared" si="47"/>
        <v xml:space="preserve"> </v>
      </c>
      <c r="J132" s="41"/>
      <c r="K132" s="42"/>
      <c r="L132" s="74" t="str">
        <f t="shared" si="52"/>
        <v xml:space="preserve"> </v>
      </c>
      <c r="M132" s="44">
        <v>20.611740000000001</v>
      </c>
      <c r="N132" s="42">
        <v>16.446330000000003</v>
      </c>
      <c r="O132" s="74">
        <f t="shared" si="50"/>
        <v>0.79791080229034528</v>
      </c>
      <c r="P132" s="44">
        <v>217.87151999999998</v>
      </c>
      <c r="Q132" s="42">
        <v>177.66324</v>
      </c>
      <c r="R132" s="74">
        <f t="shared" si="53"/>
        <v>0.81544958239608378</v>
      </c>
      <c r="S132" s="1"/>
      <c r="T132" s="1"/>
      <c r="U132" s="1"/>
      <c r="V132" s="1"/>
    </row>
    <row r="133" spans="1:22" s="26" customFormat="1" ht="15" customHeight="1" outlineLevel="1" x14ac:dyDescent="0.3">
      <c r="A133" s="24"/>
      <c r="B133" s="27"/>
      <c r="C133" s="117" t="s">
        <v>157</v>
      </c>
      <c r="D133" s="44">
        <f t="shared" si="45"/>
        <v>116.76504000000001</v>
      </c>
      <c r="E133" s="42">
        <f t="shared" si="45"/>
        <v>108.83848999999999</v>
      </c>
      <c r="F133" s="74">
        <f t="shared" si="49"/>
        <v>0.93211538316605702</v>
      </c>
      <c r="G133" s="41">
        <v>2.0619800000000001</v>
      </c>
      <c r="H133" s="45">
        <v>0.90278000000000003</v>
      </c>
      <c r="I133" s="77"/>
      <c r="J133" s="95"/>
      <c r="K133" s="45"/>
      <c r="L133" s="77"/>
      <c r="M133" s="44">
        <v>21.120650000000001</v>
      </c>
      <c r="N133" s="45">
        <v>17.303090000000001</v>
      </c>
      <c r="O133" s="74">
        <f>IF(N133=0," ",IF(N133/M133*100&gt;200,"св.200",N133/M133))</f>
        <v>0.81924988104059293</v>
      </c>
      <c r="P133" s="44">
        <v>93.58241000000001</v>
      </c>
      <c r="Q133" s="45">
        <v>90.632619999999989</v>
      </c>
      <c r="R133" s="74">
        <f t="shared" si="53"/>
        <v>0.96847922595710001</v>
      </c>
      <c r="S133" s="2"/>
      <c r="T133" s="2"/>
      <c r="U133" s="2"/>
      <c r="V133" s="2"/>
    </row>
    <row r="134" spans="1:22" s="8" customFormat="1" ht="15" customHeight="1" outlineLevel="1" x14ac:dyDescent="0.3">
      <c r="A134" s="9"/>
      <c r="B134" s="11"/>
      <c r="C134" s="117" t="s">
        <v>174</v>
      </c>
      <c r="D134" s="44">
        <f t="shared" si="45"/>
        <v>133.47803999999999</v>
      </c>
      <c r="E134" s="42">
        <f t="shared" si="45"/>
        <v>132.21795</v>
      </c>
      <c r="F134" s="74">
        <f t="shared" ref="F134:F136" si="54">IF(E134=0," ",IF(E134/D134*100&gt;200,"св.200",E134/D134))</f>
        <v>0.99055957069792167</v>
      </c>
      <c r="G134" s="44">
        <v>0.82135000000000002</v>
      </c>
      <c r="H134" s="42">
        <v>1.94845</v>
      </c>
      <c r="I134" s="74" t="str">
        <f t="shared" si="47"/>
        <v>св.200</v>
      </c>
      <c r="J134" s="41"/>
      <c r="K134" s="42"/>
      <c r="L134" s="74" t="str">
        <f t="shared" si="52"/>
        <v xml:space="preserve"> </v>
      </c>
      <c r="M134" s="44">
        <v>104.81036999999999</v>
      </c>
      <c r="N134" s="42">
        <v>107.12582</v>
      </c>
      <c r="O134" s="74">
        <f t="shared" si="50"/>
        <v>1.0220918025573233</v>
      </c>
      <c r="P134" s="44">
        <v>27.846319999999999</v>
      </c>
      <c r="Q134" s="42">
        <v>23.14368</v>
      </c>
      <c r="R134" s="74">
        <f t="shared" si="53"/>
        <v>0.83112167065522491</v>
      </c>
      <c r="S134" s="1"/>
      <c r="T134" s="1"/>
      <c r="U134" s="1"/>
      <c r="V134" s="1"/>
    </row>
    <row r="135" spans="1:22" s="8" customFormat="1" ht="15" customHeight="1" outlineLevel="1" x14ac:dyDescent="0.3">
      <c r="A135" s="9"/>
      <c r="B135" s="11"/>
      <c r="C135" s="117" t="s">
        <v>37</v>
      </c>
      <c r="D135" s="44">
        <f t="shared" si="45"/>
        <v>576.0603000000001</v>
      </c>
      <c r="E135" s="42">
        <f t="shared" si="45"/>
        <v>601.92498999999998</v>
      </c>
      <c r="F135" s="74">
        <f t="shared" si="54"/>
        <v>1.0448992753015611</v>
      </c>
      <c r="G135" s="44">
        <v>0.19259999999999999</v>
      </c>
      <c r="H135" s="42">
        <v>0.35649999999999998</v>
      </c>
      <c r="I135" s="76">
        <f>IF(H135=0," ",IF(H135/G135*100&gt;200,"св.200",H135/G135))</f>
        <v>1.8509865005192108</v>
      </c>
      <c r="J135" s="41"/>
      <c r="K135" s="42"/>
      <c r="L135" s="74" t="str">
        <f t="shared" si="52"/>
        <v xml:space="preserve"> </v>
      </c>
      <c r="M135" s="44">
        <v>33.431040000000003</v>
      </c>
      <c r="N135" s="42">
        <v>55.086980000000004</v>
      </c>
      <c r="O135" s="74">
        <f t="shared" si="50"/>
        <v>1.6477794289378973</v>
      </c>
      <c r="P135" s="44">
        <v>542.43666000000007</v>
      </c>
      <c r="Q135" s="42">
        <v>546.48150999999996</v>
      </c>
      <c r="R135" s="74">
        <f t="shared" si="53"/>
        <v>1.0074568153266039</v>
      </c>
      <c r="S135" s="1"/>
      <c r="T135" s="1"/>
      <c r="U135" s="1"/>
      <c r="V135" s="1"/>
    </row>
    <row r="136" spans="1:22" s="8" customFormat="1" ht="15" customHeight="1" outlineLevel="1" x14ac:dyDescent="0.3">
      <c r="A136" s="9"/>
      <c r="B136" s="11"/>
      <c r="C136" s="117" t="s">
        <v>36</v>
      </c>
      <c r="D136" s="44">
        <f t="shared" si="45"/>
        <v>247.11666</v>
      </c>
      <c r="E136" s="42">
        <f t="shared" si="45"/>
        <v>258.31461000000002</v>
      </c>
      <c r="F136" s="74">
        <f t="shared" si="54"/>
        <v>1.0453144276067829</v>
      </c>
      <c r="G136" s="44">
        <v>5.8500000000000003E-2</v>
      </c>
      <c r="H136" s="42">
        <v>2.5999999999999999E-2</v>
      </c>
      <c r="I136" s="74">
        <f t="shared" si="47"/>
        <v>0.44444444444444442</v>
      </c>
      <c r="J136" s="41"/>
      <c r="K136" s="42"/>
      <c r="L136" s="74" t="str">
        <f t="shared" si="52"/>
        <v xml:space="preserve"> </v>
      </c>
      <c r="M136" s="44">
        <v>14.05841</v>
      </c>
      <c r="N136" s="42">
        <v>22.512689999999999</v>
      </c>
      <c r="O136" s="74">
        <f t="shared" si="50"/>
        <v>1.6013681490296554</v>
      </c>
      <c r="P136" s="44">
        <v>232.99975000000001</v>
      </c>
      <c r="Q136" s="42">
        <v>235.77592000000001</v>
      </c>
      <c r="R136" s="74">
        <f t="shared" si="53"/>
        <v>1.011914905488096</v>
      </c>
      <c r="S136" s="1"/>
      <c r="T136" s="1"/>
      <c r="U136" s="1"/>
      <c r="V136" s="1"/>
    </row>
    <row r="137" spans="1:22" ht="34.799999999999997" customHeight="1" x14ac:dyDescent="0.3">
      <c r="A137" s="10">
        <v>21</v>
      </c>
      <c r="B137" s="10"/>
      <c r="C137" s="116" t="s">
        <v>137</v>
      </c>
      <c r="D137" s="81">
        <f>SUM(D138:D139,D140,D141)</f>
        <v>3381.8390199999999</v>
      </c>
      <c r="E137" s="40">
        <f>SUM(E138:E139,E140,E141)</f>
        <v>3145.5491899999997</v>
      </c>
      <c r="F137" s="49">
        <f t="shared" si="49"/>
        <v>0.9301297818723494</v>
      </c>
      <c r="G137" s="81">
        <f>SUM(G138:G139,G140,G141)</f>
        <v>272.02154000000007</v>
      </c>
      <c r="H137" s="40">
        <f>SUM(H138:H139,H140,H141)</f>
        <v>266.81090000000006</v>
      </c>
      <c r="I137" s="49">
        <f>IF(G137=0," ",IF(H137/G137*100&gt;200,"св.200",H137/G137))</f>
        <v>0.98084475222072487</v>
      </c>
      <c r="J137" s="81">
        <f>SUM(J138:J139,J140,J141)</f>
        <v>0.63</v>
      </c>
      <c r="K137" s="40">
        <f>SUM(K138:K139,K140,K141)</f>
        <v>0</v>
      </c>
      <c r="L137" s="49">
        <f t="shared" si="52"/>
        <v>0</v>
      </c>
      <c r="M137" s="81">
        <f>SUM(M138:M141)</f>
        <v>1437.9210600000004</v>
      </c>
      <c r="N137" s="40">
        <f>SUM(N138:N139,N140,N141)</f>
        <v>1414.97252</v>
      </c>
      <c r="O137" s="49">
        <f t="shared" si="50"/>
        <v>0.98404047298674358</v>
      </c>
      <c r="P137" s="81">
        <f>SUM(P138:P139,P140,P141)</f>
        <v>1671.2664199999999</v>
      </c>
      <c r="Q137" s="40">
        <f>SUM(Q138:Q139,Q140,Q141)</f>
        <v>1463.76577</v>
      </c>
      <c r="R137" s="49">
        <f t="shared" si="51"/>
        <v>0.8758422669678243</v>
      </c>
      <c r="S137" s="1"/>
      <c r="T137" s="1"/>
      <c r="U137" s="1"/>
      <c r="V137" s="1"/>
    </row>
    <row r="138" spans="1:22" s="8" customFormat="1" ht="15" customHeight="1" outlineLevel="1" x14ac:dyDescent="0.3">
      <c r="A138" s="9"/>
      <c r="B138" s="9"/>
      <c r="C138" s="117" t="s">
        <v>136</v>
      </c>
      <c r="D138" s="44">
        <f t="shared" si="45"/>
        <v>2340.6724100000001</v>
      </c>
      <c r="E138" s="42">
        <f t="shared" si="45"/>
        <v>2189.1120799999999</v>
      </c>
      <c r="F138" s="74">
        <f t="shared" ref="F138:F141" si="55">IF(E138=0," ",IF(E138/D138*100&gt;200,"св.200",E138/D138))</f>
        <v>0.93524923464193765</v>
      </c>
      <c r="G138" s="44">
        <v>260.17157000000003</v>
      </c>
      <c r="H138" s="42">
        <v>259.92450000000002</v>
      </c>
      <c r="I138" s="74">
        <f t="shared" ref="I138:I141" si="56">IF(H138=0," ",IF(H138/G138*100&gt;200,"св.200",H138/G138))</f>
        <v>0.99905035742375692</v>
      </c>
      <c r="J138" s="44">
        <v>0</v>
      </c>
      <c r="K138" s="42"/>
      <c r="L138" s="74" t="str">
        <f t="shared" si="52"/>
        <v xml:space="preserve"> </v>
      </c>
      <c r="M138" s="44">
        <v>1300.7656000000002</v>
      </c>
      <c r="N138" s="42">
        <v>1266.529</v>
      </c>
      <c r="O138" s="74">
        <f t="shared" ref="O138:O141" si="57">IF(N138=0," ",IF(N138/M138*100&gt;200,"св.200",N138/M138))</f>
        <v>0.97367965450500826</v>
      </c>
      <c r="P138" s="44">
        <v>779.73523999999998</v>
      </c>
      <c r="Q138" s="42">
        <v>662.65857999999992</v>
      </c>
      <c r="R138" s="74">
        <f t="shared" si="53"/>
        <v>0.8498507519039411</v>
      </c>
      <c r="S138" s="1"/>
      <c r="T138" s="1"/>
      <c r="U138" s="1"/>
      <c r="V138" s="1"/>
    </row>
    <row r="139" spans="1:22" s="26" customFormat="1" ht="15" customHeight="1" outlineLevel="1" x14ac:dyDescent="0.3">
      <c r="A139" s="24"/>
      <c r="B139" s="24"/>
      <c r="C139" s="117" t="s">
        <v>158</v>
      </c>
      <c r="D139" s="44">
        <f t="shared" si="45"/>
        <v>242.24979000000002</v>
      </c>
      <c r="E139" s="42">
        <f t="shared" si="45"/>
        <v>190.23151000000001</v>
      </c>
      <c r="F139" s="74">
        <f t="shared" si="55"/>
        <v>0.78527007185434505</v>
      </c>
      <c r="G139" s="44">
        <v>3.55687</v>
      </c>
      <c r="H139" s="42">
        <v>3.6573099999999998</v>
      </c>
      <c r="I139" s="74">
        <f t="shared" si="56"/>
        <v>1.0282383106495316</v>
      </c>
      <c r="J139" s="44">
        <v>0</v>
      </c>
      <c r="K139" s="42"/>
      <c r="L139" s="77"/>
      <c r="M139" s="44">
        <v>55.307070000000003</v>
      </c>
      <c r="N139" s="42">
        <v>49.479459999999996</v>
      </c>
      <c r="O139" s="74">
        <f t="shared" si="57"/>
        <v>0.89463173514706151</v>
      </c>
      <c r="P139" s="44">
        <v>183.38585</v>
      </c>
      <c r="Q139" s="42">
        <v>137.09474</v>
      </c>
      <c r="R139" s="74">
        <f t="shared" si="53"/>
        <v>0.74757534455357377</v>
      </c>
      <c r="S139" s="2"/>
      <c r="T139" s="2"/>
      <c r="U139" s="2"/>
      <c r="V139" s="2"/>
    </row>
    <row r="140" spans="1:22" s="26" customFormat="1" ht="15" customHeight="1" outlineLevel="1" x14ac:dyDescent="0.3">
      <c r="A140" s="24"/>
      <c r="B140" s="24"/>
      <c r="C140" s="117" t="s">
        <v>159</v>
      </c>
      <c r="D140" s="44">
        <f t="shared" si="45"/>
        <v>194.63490000000002</v>
      </c>
      <c r="E140" s="42">
        <f t="shared" si="45"/>
        <v>194.41804999999999</v>
      </c>
      <c r="F140" s="74">
        <f t="shared" si="55"/>
        <v>0.99888586271013047</v>
      </c>
      <c r="G140" s="44">
        <v>0.74360000000000004</v>
      </c>
      <c r="H140" s="42">
        <v>0.98548999999999998</v>
      </c>
      <c r="I140" s="74">
        <f t="shared" si="56"/>
        <v>1.3252958579881655</v>
      </c>
      <c r="J140" s="44">
        <v>0</v>
      </c>
      <c r="K140" s="42"/>
      <c r="L140" s="77"/>
      <c r="M140" s="44">
        <v>26.332450000000001</v>
      </c>
      <c r="N140" s="42">
        <v>28.211359999999999</v>
      </c>
      <c r="O140" s="74">
        <f t="shared" si="57"/>
        <v>1.071353406158561</v>
      </c>
      <c r="P140" s="44">
        <v>167.55885000000001</v>
      </c>
      <c r="Q140" s="42">
        <v>165.22120000000001</v>
      </c>
      <c r="R140" s="74">
        <f t="shared" si="53"/>
        <v>0.98604878226366444</v>
      </c>
      <c r="S140" s="2"/>
      <c r="T140" s="2"/>
      <c r="U140" s="2"/>
      <c r="V140" s="2"/>
    </row>
    <row r="141" spans="1:22" s="26" customFormat="1" ht="15" customHeight="1" outlineLevel="1" x14ac:dyDescent="0.3">
      <c r="A141" s="24"/>
      <c r="B141" s="24"/>
      <c r="C141" s="117" t="s">
        <v>160</v>
      </c>
      <c r="D141" s="44">
        <f t="shared" si="45"/>
        <v>604.2819199999999</v>
      </c>
      <c r="E141" s="42">
        <f t="shared" si="45"/>
        <v>571.78755000000001</v>
      </c>
      <c r="F141" s="74">
        <f t="shared" si="55"/>
        <v>0.94622647323289122</v>
      </c>
      <c r="G141" s="44">
        <v>7.5495000000000001</v>
      </c>
      <c r="H141" s="42">
        <v>2.2435999999999998</v>
      </c>
      <c r="I141" s="74">
        <f t="shared" si="56"/>
        <v>0.29718524405589769</v>
      </c>
      <c r="J141" s="44">
        <v>0.63</v>
      </c>
      <c r="K141" s="42"/>
      <c r="L141" s="77"/>
      <c r="M141" s="44">
        <v>55.515940000000001</v>
      </c>
      <c r="N141" s="42">
        <v>70.75269999999999</v>
      </c>
      <c r="O141" s="74">
        <f t="shared" si="57"/>
        <v>1.274457390075715</v>
      </c>
      <c r="P141" s="44">
        <v>540.58647999999994</v>
      </c>
      <c r="Q141" s="42">
        <v>498.79124999999999</v>
      </c>
      <c r="R141" s="74">
        <f t="shared" si="53"/>
        <v>0.92268539531362315</v>
      </c>
      <c r="S141" s="2"/>
      <c r="T141" s="2"/>
      <c r="U141" s="2"/>
      <c r="V141" s="2"/>
    </row>
    <row r="142" spans="1:22" s="6" customFormat="1" ht="28.2" customHeight="1" x14ac:dyDescent="0.25">
      <c r="A142" s="22"/>
      <c r="B142" s="22"/>
      <c r="C142" s="119" t="s">
        <v>35</v>
      </c>
      <c r="D142" s="82">
        <f>D5+D10+D17+D23+D29+D41+D47+D55+D62+D68+D74+D79+D83+D89+D95+D100+D107+D114+D121+D130+D137</f>
        <v>133986.64701000002</v>
      </c>
      <c r="E142" s="43">
        <f>E5+E10+E17+E23+E29+E41+E47+E55+E62+E68+E74+E79+E83+E89+E95+E100+E107+E114+E121+E130+E137</f>
        <v>126723.08812000001</v>
      </c>
      <c r="F142" s="43">
        <f t="shared" si="49"/>
        <v>0.9457889345536209</v>
      </c>
      <c r="G142" s="82">
        <f>G5+G10+G17+G23+G29+G41+G47+G55+G62+G68+G74+G79+G83+G89+G95+G100+G107+G114+G121+G130+G137</f>
        <v>10942.94744</v>
      </c>
      <c r="H142" s="43">
        <f>H5+H10+H17+H23+H29+H41+H47+H55+H62+H68+H74+H79+H83+H89+H95+H100+H107+H114+H121+H130+H137</f>
        <v>9340.6765100000011</v>
      </c>
      <c r="I142" s="43">
        <f t="shared" ref="I142" si="58">IF(G142=0," ",IF(H142/G142*100&gt;200,"св.200",H142/G142))</f>
        <v>0.85357958276001744</v>
      </c>
      <c r="J142" s="82">
        <f>J5+J10+J17+J23+J29+J41+J47+J55+J62+J68+J74+J79+J83+J89+J95+J100+J107+J114+J121+J130+J137</f>
        <v>153.80540999999999</v>
      </c>
      <c r="K142" s="43">
        <f>K5+K10+K17+K23+K29+K41+K47+K55+K62+K68+K74+K79+K83+K89+K95+K100+K107+K114+K121+K130+K137</f>
        <v>150.58080000000001</v>
      </c>
      <c r="L142" s="43">
        <f t="shared" si="52"/>
        <v>0.97903448259719872</v>
      </c>
      <c r="M142" s="82">
        <f>M5+M10+M17+M23+M29+M41+M47+M55+M62+M68+M74+M79+M83+M89+M95+M100+M107+M114+M121+M130+M137</f>
        <v>26841.196789999987</v>
      </c>
      <c r="N142" s="43">
        <f>N5+N10+N17+N23+N29+N41+N47+N55+N62+N68+N74+N79+N83+N89+N95+N100+N107+N114+N121+N130+N137</f>
        <v>28944.474760000005</v>
      </c>
      <c r="O142" s="43">
        <f t="shared" si="50"/>
        <v>1.0783600666712305</v>
      </c>
      <c r="P142" s="82">
        <f>P5+P10+P17+P23+P29+P41+P47+P55+P62+P68+P74+P79+P83+P89+P95+P100+P107+P114+P121+P130+P137</f>
        <v>96048.69736999998</v>
      </c>
      <c r="Q142" s="43">
        <f>Q5+Q10+Q17+Q23+Q29+Q41+Q47+Q55+Q62+Q68+Q74+Q79+Q83+Q89+Q95+Q100+Q107+Q114+Q121+Q130+Q137</f>
        <v>88287.356049999988</v>
      </c>
      <c r="R142" s="54">
        <f t="shared" si="51"/>
        <v>0.91919368473992258</v>
      </c>
      <c r="S142" s="7"/>
      <c r="T142" s="7"/>
      <c r="U142" s="7"/>
      <c r="V142" s="7"/>
    </row>
    <row r="143" spans="1:22" x14ac:dyDescent="0.3">
      <c r="A143" s="5"/>
      <c r="B143" s="5"/>
      <c r="C143" s="4"/>
    </row>
    <row r="144" spans="1:22" s="17" customFormat="1" ht="28.5" customHeight="1" x14ac:dyDescent="0.3">
      <c r="A144" s="32"/>
      <c r="B144" s="32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</row>
    <row r="145" spans="1:18" x14ac:dyDescent="0.3">
      <c r="A145" s="5"/>
      <c r="B145" s="5"/>
      <c r="C145" s="110"/>
      <c r="D145" s="110"/>
      <c r="E145" s="110"/>
    </row>
    <row r="146" spans="1:18" s="33" customFormat="1" x14ac:dyDescent="0.3">
      <c r="B146" s="32"/>
      <c r="C146" s="35"/>
      <c r="D146" s="34"/>
      <c r="E146" s="34"/>
      <c r="F146" s="34"/>
      <c r="G146" s="58"/>
      <c r="H146" s="58"/>
      <c r="I146" s="36"/>
      <c r="J146" s="58"/>
      <c r="K146" s="58"/>
      <c r="L146" s="36"/>
      <c r="M146" s="58"/>
      <c r="N146" s="58"/>
      <c r="O146" s="36"/>
      <c r="P146" s="58"/>
      <c r="Q146" s="58"/>
      <c r="R146" s="36"/>
    </row>
    <row r="147" spans="1:18" s="3" customFormat="1" x14ac:dyDescent="0.3">
      <c r="B147" s="108"/>
      <c r="C147" s="108"/>
      <c r="D147" s="108"/>
      <c r="E147" s="37"/>
      <c r="G147" s="58"/>
      <c r="H147" s="59"/>
      <c r="I147" s="38"/>
      <c r="J147" s="58"/>
      <c r="K147" s="59"/>
      <c r="L147" s="38"/>
      <c r="M147" s="58"/>
      <c r="N147" s="59"/>
      <c r="O147" s="38"/>
      <c r="P147" s="58"/>
      <c r="Q147" s="59"/>
      <c r="R147" s="38"/>
    </row>
    <row r="148" spans="1:18" x14ac:dyDescent="0.3">
      <c r="C148" s="60"/>
      <c r="D148" s="92"/>
      <c r="E148" s="60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2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Калачева Татьяна Анатольевна</cp:lastModifiedBy>
  <cp:lastPrinted>2020-01-30T09:40:23Z</cp:lastPrinted>
  <dcterms:created xsi:type="dcterms:W3CDTF">2014-06-09T12:14:06Z</dcterms:created>
  <dcterms:modified xsi:type="dcterms:W3CDTF">2021-02-01T09:21:32Z</dcterms:modified>
</cp:coreProperties>
</file>