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19\01.04.2019\"/>
    </mc:Choice>
  </mc:AlternateContent>
  <bookViews>
    <workbookView xWindow="0" yWindow="0" windowWidth="28800" windowHeight="12375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Поселения!$A$2:$DP$148</definedName>
  </definedNames>
  <calcPr calcId="152511"/>
</workbook>
</file>

<file path=xl/calcChain.xml><?xml version="1.0" encoding="utf-8"?>
<calcChain xmlns="http://schemas.openxmlformats.org/spreadsheetml/2006/main">
  <c r="AQ66" i="3" l="1"/>
  <c r="AR61" i="3"/>
  <c r="AQ61" i="3"/>
  <c r="AQ53" i="3"/>
  <c r="AR140" i="3" l="1"/>
  <c r="AS140" i="3"/>
  <c r="AR141" i="3"/>
  <c r="AS141" i="3"/>
  <c r="AR142" i="3"/>
  <c r="AS142" i="3"/>
  <c r="AS139" i="3"/>
  <c r="AR139" i="3"/>
  <c r="AR133" i="3"/>
  <c r="AS133" i="3"/>
  <c r="AR134" i="3"/>
  <c r="AS134" i="3"/>
  <c r="AR135" i="3"/>
  <c r="AS135" i="3"/>
  <c r="AR136" i="3"/>
  <c r="AS136" i="3"/>
  <c r="AR137" i="3"/>
  <c r="AS137" i="3"/>
  <c r="AS132" i="3"/>
  <c r="AR132" i="3"/>
  <c r="AR124" i="3"/>
  <c r="AS124" i="3"/>
  <c r="AR125" i="3"/>
  <c r="AS125" i="3"/>
  <c r="AR126" i="3"/>
  <c r="AS126" i="3"/>
  <c r="AR127" i="3"/>
  <c r="AS127" i="3"/>
  <c r="AR128" i="3"/>
  <c r="AS128" i="3"/>
  <c r="AR129" i="3"/>
  <c r="AS129" i="3"/>
  <c r="AR130" i="3"/>
  <c r="AS130" i="3"/>
  <c r="AS123" i="3"/>
  <c r="AR123" i="3"/>
  <c r="AR117" i="3"/>
  <c r="AS117" i="3"/>
  <c r="AR118" i="3"/>
  <c r="AS118" i="3"/>
  <c r="AR119" i="3"/>
  <c r="AS119" i="3"/>
  <c r="AR120" i="3"/>
  <c r="AS120" i="3"/>
  <c r="AR121" i="3"/>
  <c r="AS121" i="3"/>
  <c r="AS116" i="3"/>
  <c r="AR116" i="3"/>
  <c r="AS111" i="3"/>
  <c r="AR111" i="3"/>
  <c r="AR112" i="3"/>
  <c r="AS112" i="3"/>
  <c r="AR113" i="3"/>
  <c r="AS113" i="3"/>
  <c r="AR114" i="3"/>
  <c r="AS114" i="3"/>
  <c r="AR110" i="3"/>
  <c r="AS110" i="3"/>
  <c r="AS109" i="3"/>
  <c r="AR109" i="3"/>
  <c r="AR103" i="3"/>
  <c r="AS103" i="3"/>
  <c r="AR104" i="3"/>
  <c r="AS104" i="3"/>
  <c r="AR105" i="3"/>
  <c r="AS105" i="3"/>
  <c r="AR106" i="3"/>
  <c r="AS106" i="3"/>
  <c r="AR107" i="3"/>
  <c r="AS107" i="3"/>
  <c r="AS102" i="3"/>
  <c r="AR102" i="3"/>
  <c r="AR98" i="3"/>
  <c r="AS98" i="3"/>
  <c r="AR99" i="3"/>
  <c r="AS99" i="3"/>
  <c r="AR100" i="3"/>
  <c r="AS100" i="3"/>
  <c r="AS97" i="3"/>
  <c r="AR97" i="3"/>
  <c r="AR92" i="3"/>
  <c r="AS92" i="3"/>
  <c r="AR93" i="3"/>
  <c r="AS93" i="3"/>
  <c r="AR94" i="3"/>
  <c r="AS94" i="3"/>
  <c r="AR95" i="3"/>
  <c r="AS95" i="3"/>
  <c r="AS91" i="3"/>
  <c r="AR91" i="3"/>
  <c r="AR86" i="3"/>
  <c r="AS86" i="3"/>
  <c r="AR87" i="3"/>
  <c r="AS87" i="3"/>
  <c r="AR88" i="3"/>
  <c r="AS88" i="3"/>
  <c r="AR89" i="3"/>
  <c r="AS89" i="3"/>
  <c r="AS85" i="3"/>
  <c r="AR85" i="3"/>
  <c r="AR82" i="3"/>
  <c r="AS82" i="3"/>
  <c r="AR83" i="3"/>
  <c r="AS83" i="3"/>
  <c r="AS81" i="3"/>
  <c r="AR81" i="3"/>
  <c r="AR77" i="3"/>
  <c r="AS77" i="3"/>
  <c r="AR78" i="3"/>
  <c r="AS78" i="3"/>
  <c r="AR79" i="3"/>
  <c r="AS79" i="3"/>
  <c r="AS76" i="3"/>
  <c r="AR76" i="3"/>
  <c r="AR71" i="3"/>
  <c r="AS71" i="3"/>
  <c r="AR72" i="3"/>
  <c r="AS72" i="3"/>
  <c r="AR73" i="3"/>
  <c r="AS73" i="3"/>
  <c r="AR74" i="3"/>
  <c r="AS74" i="3"/>
  <c r="AS70" i="3"/>
  <c r="AR70" i="3"/>
  <c r="AR65" i="3"/>
  <c r="AS65" i="3"/>
  <c r="AR66" i="3"/>
  <c r="AS66" i="3"/>
  <c r="AR67" i="3"/>
  <c r="AS67" i="3"/>
  <c r="AR68" i="3"/>
  <c r="AS68" i="3"/>
  <c r="AS64" i="3"/>
  <c r="AR64" i="3"/>
  <c r="AR58" i="3"/>
  <c r="AS58" i="3"/>
  <c r="AR59" i="3"/>
  <c r="AS59" i="3"/>
  <c r="AR60" i="3"/>
  <c r="AS60" i="3"/>
  <c r="AS61" i="3"/>
  <c r="AR62" i="3"/>
  <c r="AS62" i="3"/>
  <c r="AS57" i="3"/>
  <c r="AR57" i="3"/>
  <c r="AR50" i="3"/>
  <c r="AS50" i="3"/>
  <c r="AR51" i="3"/>
  <c r="AS51" i="3"/>
  <c r="AR52" i="3"/>
  <c r="AS52" i="3"/>
  <c r="AR53" i="3"/>
  <c r="AS53" i="3"/>
  <c r="AR54" i="3"/>
  <c r="AS54" i="3"/>
  <c r="AR55" i="3"/>
  <c r="AS55" i="3"/>
  <c r="AS49" i="3"/>
  <c r="AR49" i="3"/>
  <c r="AR44" i="3"/>
  <c r="AS44" i="3"/>
  <c r="AR45" i="3"/>
  <c r="AS45" i="3"/>
  <c r="AR46" i="3"/>
  <c r="AS46" i="3"/>
  <c r="AR47" i="3"/>
  <c r="AS47" i="3"/>
  <c r="AS43" i="3"/>
  <c r="AR43" i="3"/>
  <c r="AR32" i="3"/>
  <c r="AS32" i="3"/>
  <c r="AR33" i="3"/>
  <c r="AS33" i="3"/>
  <c r="AR34" i="3"/>
  <c r="AS34" i="3"/>
  <c r="AR35" i="3"/>
  <c r="AS35" i="3"/>
  <c r="AR36" i="3"/>
  <c r="AS36" i="3"/>
  <c r="AR37" i="3"/>
  <c r="AS37" i="3"/>
  <c r="AR38" i="3"/>
  <c r="AS38" i="3"/>
  <c r="AR39" i="3"/>
  <c r="AS39" i="3"/>
  <c r="AR40" i="3"/>
  <c r="AS40" i="3"/>
  <c r="AR41" i="3"/>
  <c r="AS41" i="3"/>
  <c r="AS31" i="3"/>
  <c r="AR31" i="3"/>
  <c r="AR26" i="3"/>
  <c r="AS26" i="3"/>
  <c r="AR27" i="3"/>
  <c r="AS27" i="3"/>
  <c r="AR28" i="3"/>
  <c r="AS28" i="3"/>
  <c r="AR29" i="3"/>
  <c r="AS29" i="3"/>
  <c r="AS25" i="3"/>
  <c r="AR25" i="3"/>
  <c r="AR20" i="3"/>
  <c r="AS20" i="3"/>
  <c r="AR21" i="3"/>
  <c r="AS21" i="3"/>
  <c r="AR22" i="3"/>
  <c r="AS22" i="3"/>
  <c r="AR23" i="3"/>
  <c r="AS23" i="3"/>
  <c r="AS19" i="3"/>
  <c r="AR19" i="3"/>
  <c r="AR13" i="3"/>
  <c r="AS13" i="3"/>
  <c r="AR14" i="3"/>
  <c r="AS14" i="3"/>
  <c r="AR15" i="3"/>
  <c r="AS15" i="3"/>
  <c r="AR16" i="3"/>
  <c r="AS16" i="3"/>
  <c r="AR17" i="3"/>
  <c r="AS17" i="3"/>
  <c r="AS12" i="3"/>
  <c r="AR12" i="3"/>
  <c r="AR8" i="3"/>
  <c r="AS8" i="3"/>
  <c r="AR9" i="3"/>
  <c r="AS9" i="3"/>
  <c r="AR10" i="3"/>
  <c r="AS10" i="3"/>
  <c r="AS7" i="3"/>
  <c r="AR7" i="3"/>
  <c r="AQ140" i="3" l="1"/>
  <c r="AQ141" i="3"/>
  <c r="AQ142" i="3"/>
  <c r="AQ139" i="3"/>
  <c r="AQ133" i="3"/>
  <c r="AQ134" i="3"/>
  <c r="AQ135" i="3"/>
  <c r="AQ136" i="3"/>
  <c r="AQ137" i="3"/>
  <c r="AQ132" i="3"/>
  <c r="AQ124" i="3"/>
  <c r="AQ125" i="3"/>
  <c r="AQ126" i="3"/>
  <c r="AQ127" i="3"/>
  <c r="AQ128" i="3"/>
  <c r="AQ129" i="3"/>
  <c r="AQ130" i="3"/>
  <c r="AQ123" i="3"/>
  <c r="AQ117" i="3"/>
  <c r="AQ118" i="3"/>
  <c r="AQ119" i="3"/>
  <c r="AQ120" i="3"/>
  <c r="AQ121" i="3"/>
  <c r="AQ116" i="3"/>
  <c r="AQ110" i="3"/>
  <c r="AQ111" i="3"/>
  <c r="AQ112" i="3"/>
  <c r="AQ113" i="3"/>
  <c r="AQ114" i="3"/>
  <c r="AQ109" i="3"/>
  <c r="AQ103" i="3"/>
  <c r="AQ104" i="3"/>
  <c r="AQ105" i="3"/>
  <c r="AQ106" i="3"/>
  <c r="AQ107" i="3"/>
  <c r="AQ102" i="3"/>
  <c r="AQ98" i="3"/>
  <c r="AQ99" i="3"/>
  <c r="AQ100" i="3"/>
  <c r="AQ97" i="3"/>
  <c r="AQ92" i="3"/>
  <c r="AQ93" i="3"/>
  <c r="AQ94" i="3"/>
  <c r="AQ95" i="3"/>
  <c r="AQ91" i="3"/>
  <c r="AQ86" i="3"/>
  <c r="AQ87" i="3"/>
  <c r="AQ88" i="3"/>
  <c r="AQ89" i="3"/>
  <c r="AQ85" i="3"/>
  <c r="AQ82" i="3"/>
  <c r="AQ83" i="3"/>
  <c r="AQ81" i="3"/>
  <c r="AQ77" i="3"/>
  <c r="AQ78" i="3"/>
  <c r="AQ79" i="3"/>
  <c r="AQ76" i="3"/>
  <c r="AQ71" i="3"/>
  <c r="AQ72" i="3"/>
  <c r="AQ73" i="3"/>
  <c r="AQ74" i="3"/>
  <c r="AQ70" i="3"/>
  <c r="AQ65" i="3"/>
  <c r="AQ67" i="3"/>
  <c r="AQ68" i="3"/>
  <c r="AQ64" i="3"/>
  <c r="AQ58" i="3"/>
  <c r="AQ59" i="3"/>
  <c r="AQ60" i="3"/>
  <c r="AQ62" i="3"/>
  <c r="AQ57" i="3"/>
  <c r="AQ55" i="3"/>
  <c r="AQ50" i="3"/>
  <c r="AQ51" i="3"/>
  <c r="AQ52" i="3"/>
  <c r="AQ54" i="3"/>
  <c r="AQ49" i="3"/>
  <c r="AQ44" i="3"/>
  <c r="AQ45" i="3"/>
  <c r="AQ46" i="3"/>
  <c r="AQ47" i="3"/>
  <c r="AQ43" i="3"/>
  <c r="AQ32" i="3"/>
  <c r="AQ33" i="3"/>
  <c r="AQ34" i="3"/>
  <c r="AQ35" i="3"/>
  <c r="AQ36" i="3"/>
  <c r="AQ37" i="3"/>
  <c r="AQ38" i="3"/>
  <c r="AQ39" i="3"/>
  <c r="AQ40" i="3"/>
  <c r="AQ41" i="3"/>
  <c r="AQ31" i="3"/>
  <c r="AQ26" i="3"/>
  <c r="AQ27" i="3"/>
  <c r="AQ28" i="3"/>
  <c r="AQ29" i="3"/>
  <c r="AQ25" i="3"/>
  <c r="AU22" i="3"/>
  <c r="AQ20" i="3"/>
  <c r="AQ21" i="3"/>
  <c r="AQ22" i="3"/>
  <c r="AQ23" i="3"/>
  <c r="AQ19" i="3"/>
  <c r="AQ13" i="3"/>
  <c r="AQ14" i="3"/>
  <c r="AQ15" i="3"/>
  <c r="AQ16" i="3"/>
  <c r="AQ17" i="3"/>
  <c r="AQ12" i="3"/>
  <c r="AQ8" i="3"/>
  <c r="AQ9" i="3"/>
  <c r="AQ10" i="3"/>
  <c r="AQ7" i="3"/>
  <c r="AV122" i="3" l="1"/>
  <c r="I32" i="3"/>
  <c r="I50" i="3"/>
  <c r="H79" i="3"/>
  <c r="I79" i="3"/>
  <c r="J32" i="3"/>
  <c r="J50" i="3"/>
  <c r="J79" i="3"/>
  <c r="AY123" i="3" l="1"/>
  <c r="J64" i="3"/>
  <c r="Z98" i="3"/>
  <c r="D5" i="3" l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44" i="3"/>
  <c r="CX144" i="3"/>
  <c r="CU145" i="3"/>
  <c r="CV145" i="3"/>
  <c r="CU146" i="3"/>
  <c r="CV146" i="3"/>
  <c r="CT146" i="3"/>
  <c r="CT145" i="3"/>
  <c r="CU138" i="3"/>
  <c r="CW138" i="3" s="1"/>
  <c r="CV138" i="3"/>
  <c r="CX138" i="3" s="1"/>
  <c r="CT138" i="3"/>
  <c r="CU131" i="3"/>
  <c r="CW131" i="3" s="1"/>
  <c r="CV131" i="3"/>
  <c r="CX131" i="3" s="1"/>
  <c r="CT131" i="3"/>
  <c r="CU122" i="3"/>
  <c r="CW122" i="3" s="1"/>
  <c r="CV122" i="3"/>
  <c r="CX122" i="3" s="1"/>
  <c r="CT122" i="3"/>
  <c r="CU115" i="3"/>
  <c r="CV115" i="3"/>
  <c r="CT115" i="3"/>
  <c r="CU108" i="3"/>
  <c r="CW108" i="3" s="1"/>
  <c r="CV108" i="3"/>
  <c r="CX108" i="3" s="1"/>
  <c r="CT108" i="3"/>
  <c r="CU101" i="3"/>
  <c r="CW101" i="3" s="1"/>
  <c r="CV101" i="3"/>
  <c r="CX101" i="3" s="1"/>
  <c r="CT101" i="3"/>
  <c r="CU96" i="3"/>
  <c r="CV96" i="3"/>
  <c r="CT96" i="3"/>
  <c r="CU90" i="3"/>
  <c r="CW90" i="3" s="1"/>
  <c r="CV90" i="3"/>
  <c r="CX90" i="3" s="1"/>
  <c r="CT90" i="3"/>
  <c r="CU84" i="3"/>
  <c r="CW84" i="3" s="1"/>
  <c r="CV84" i="3"/>
  <c r="CX84" i="3" s="1"/>
  <c r="CT84" i="3"/>
  <c r="CU80" i="3"/>
  <c r="CW80" i="3" s="1"/>
  <c r="CV80" i="3"/>
  <c r="CX80" i="3" s="1"/>
  <c r="CT80" i="3"/>
  <c r="CU75" i="3"/>
  <c r="CW75" i="3" s="1"/>
  <c r="CV75" i="3"/>
  <c r="CX75" i="3" s="1"/>
  <c r="CT75" i="3"/>
  <c r="CU69" i="3"/>
  <c r="CW69" i="3" s="1"/>
  <c r="CV69" i="3"/>
  <c r="CX69" i="3" s="1"/>
  <c r="CT69" i="3"/>
  <c r="CU63" i="3"/>
  <c r="CW63" i="3" s="1"/>
  <c r="CV63" i="3"/>
  <c r="CX63" i="3" s="1"/>
  <c r="CT63" i="3"/>
  <c r="CU56" i="3"/>
  <c r="CW56" i="3" s="1"/>
  <c r="CV56" i="3"/>
  <c r="CX56" i="3" s="1"/>
  <c r="CT56" i="3"/>
  <c r="CU48" i="3"/>
  <c r="CW48" i="3" s="1"/>
  <c r="CV48" i="3"/>
  <c r="CX48" i="3" s="1"/>
  <c r="CT48" i="3"/>
  <c r="CU42" i="3"/>
  <c r="CW42" i="3" s="1"/>
  <c r="CV42" i="3"/>
  <c r="CX42" i="3" s="1"/>
  <c r="CT42" i="3"/>
  <c r="CU30" i="3"/>
  <c r="CW30" i="3" s="1"/>
  <c r="CV30" i="3"/>
  <c r="CX30" i="3" s="1"/>
  <c r="CT30" i="3"/>
  <c r="CU24" i="3"/>
  <c r="CW24" i="3" s="1"/>
  <c r="CV24" i="3"/>
  <c r="CX24" i="3" s="1"/>
  <c r="CT24" i="3"/>
  <c r="CU18" i="3"/>
  <c r="CW18" i="3" s="1"/>
  <c r="CV18" i="3"/>
  <c r="CX18" i="3" s="1"/>
  <c r="CT18" i="3"/>
  <c r="CU11" i="3"/>
  <c r="CW11" i="3" s="1"/>
  <c r="CV11" i="3"/>
  <c r="CX11" i="3" s="1"/>
  <c r="CT11" i="3"/>
  <c r="CU6" i="3"/>
  <c r="CV6" i="3"/>
  <c r="CX6" i="3" s="1"/>
  <c r="CT6" i="3"/>
  <c r="O145" i="3"/>
  <c r="CX115" i="3" l="1"/>
  <c r="R5" i="3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CW115" i="3"/>
  <c r="CX146" i="3"/>
  <c r="CU143" i="3"/>
  <c r="CW96" i="3"/>
  <c r="CW146" i="3"/>
  <c r="CW145" i="3"/>
  <c r="CT143" i="3"/>
  <c r="CX145" i="3"/>
  <c r="CW6" i="3"/>
  <c r="CV143" i="3"/>
  <c r="CX96" i="3"/>
  <c r="DP137" i="3"/>
  <c r="DP130" i="3"/>
  <c r="DP129" i="3"/>
  <c r="DP128" i="3"/>
  <c r="DP127" i="3"/>
  <c r="DP126" i="3"/>
  <c r="DP125" i="3"/>
  <c r="DP124" i="3"/>
  <c r="DP123" i="3"/>
  <c r="DP113" i="3"/>
  <c r="DP112" i="3"/>
  <c r="DP111" i="3"/>
  <c r="DP110" i="3"/>
  <c r="DP109" i="3"/>
  <c r="DP103" i="3"/>
  <c r="DP102" i="3"/>
  <c r="DP88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7" i="3"/>
  <c r="DK136" i="3"/>
  <c r="DK135" i="3"/>
  <c r="DK134" i="3"/>
  <c r="DK133" i="3"/>
  <c r="DK132" i="3"/>
  <c r="DK128" i="3"/>
  <c r="DK127" i="3"/>
  <c r="DK126" i="3"/>
  <c r="DK125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41" i="3"/>
  <c r="DK40" i="3"/>
  <c r="DK39" i="3"/>
  <c r="DK38" i="3"/>
  <c r="DK34" i="3"/>
  <c r="DK33" i="3"/>
  <c r="DK32" i="3"/>
  <c r="DK28" i="3"/>
  <c r="DK22" i="3"/>
  <c r="DK8" i="3"/>
  <c r="DH129" i="3"/>
  <c r="DH116" i="3"/>
  <c r="DH51" i="3"/>
  <c r="DH49" i="3"/>
  <c r="CS124" i="3"/>
  <c r="CS120" i="3"/>
  <c r="CS94" i="3"/>
  <c r="CN91" i="3"/>
  <c r="CN70" i="3"/>
  <c r="CI124" i="3"/>
  <c r="CI120" i="3"/>
  <c r="CI94" i="3"/>
  <c r="CI92" i="3"/>
  <c r="CI91" i="3"/>
  <c r="CI70" i="3"/>
  <c r="CD112" i="3"/>
  <c r="CD97" i="3"/>
  <c r="CD91" i="3"/>
  <c r="CD89" i="3"/>
  <c r="CD78" i="3"/>
  <c r="BY140" i="3"/>
  <c r="BY134" i="3"/>
  <c r="BY118" i="3"/>
  <c r="BX66" i="3"/>
  <c r="BX64" i="3"/>
  <c r="BY65" i="3"/>
  <c r="BY62" i="3"/>
  <c r="BY46" i="3"/>
  <c r="BY36" i="3"/>
  <c r="BY35" i="3"/>
  <c r="BY10" i="3"/>
  <c r="BT120" i="3"/>
  <c r="BT99" i="3"/>
  <c r="BT91" i="3"/>
  <c r="BT19" i="3"/>
  <c r="BT10" i="3"/>
  <c r="BO91" i="3"/>
  <c r="BO39" i="3"/>
  <c r="BO36" i="3"/>
  <c r="BJ141" i="3"/>
  <c r="BJ124" i="3"/>
  <c r="BJ118" i="3"/>
  <c r="BJ110" i="3"/>
  <c r="BJ100" i="3"/>
  <c r="BJ93" i="3"/>
  <c r="BJ91" i="3"/>
  <c r="BJ77" i="3"/>
  <c r="BJ72" i="3"/>
  <c r="BJ61" i="3"/>
  <c r="BJ54" i="3"/>
  <c r="BJ43" i="3"/>
  <c r="BJ17" i="3"/>
  <c r="BJ14" i="3"/>
  <c r="BJ13" i="3"/>
  <c r="AZ85" i="3"/>
  <c r="AP136" i="3"/>
  <c r="AP107" i="3"/>
  <c r="AP66" i="3"/>
  <c r="AP10" i="3"/>
  <c r="AP8" i="3"/>
  <c r="AK109" i="3"/>
  <c r="AK86" i="3"/>
  <c r="AK41" i="3"/>
  <c r="AF142" i="3"/>
  <c r="AF105" i="3"/>
  <c r="AF91" i="3"/>
  <c r="AF92" i="3"/>
  <c r="AF86" i="3"/>
  <c r="AF88" i="3"/>
  <c r="AF87" i="3"/>
  <c r="AF64" i="3"/>
  <c r="AF36" i="3"/>
  <c r="AF27" i="3"/>
  <c r="AF17" i="3"/>
  <c r="AA142" i="3"/>
  <c r="AA128" i="3"/>
  <c r="AA113" i="3"/>
  <c r="AA99" i="3"/>
  <c r="AA82" i="3"/>
  <c r="AA77" i="3"/>
  <c r="AA52" i="3"/>
  <c r="AA51" i="3"/>
  <c r="AA37" i="3"/>
  <c r="AA34" i="3"/>
  <c r="AA33" i="3"/>
  <c r="AA32" i="3"/>
  <c r="AA31" i="3"/>
  <c r="AA20" i="3"/>
  <c r="AA17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CE146" i="3"/>
  <c r="BP5" i="3" l="1"/>
  <c r="BQ5" i="3" s="1"/>
  <c r="BR5" i="3" s="1"/>
  <c r="BS5" i="3" s="1"/>
  <c r="BT5" i="3" s="1"/>
  <c r="BU5" i="3" s="1"/>
  <c r="BV5" i="3" s="1"/>
  <c r="BW5" i="3" s="1"/>
  <c r="BX5" i="3" s="1"/>
  <c r="BY5" i="3" s="1"/>
  <c r="CX143" i="3"/>
  <c r="CW143" i="3"/>
  <c r="AN146" i="3"/>
  <c r="BZ5" i="3" l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CS5" i="3" s="1"/>
  <c r="CT5" i="3" s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Y146" i="3"/>
  <c r="E64" i="3" l="1"/>
  <c r="J142" i="3"/>
  <c r="J141" i="3"/>
  <c r="J140" i="3"/>
  <c r="J134" i="3"/>
  <c r="J83" i="3"/>
  <c r="E134" i="3" l="1"/>
  <c r="E141" i="3"/>
  <c r="E140" i="3"/>
  <c r="E142" i="3"/>
  <c r="E83" i="3"/>
  <c r="E79" i="3"/>
  <c r="J68" i="3"/>
  <c r="E68" i="3" s="1"/>
  <c r="J67" i="3"/>
  <c r="E67" i="3" s="1"/>
  <c r="J65" i="3"/>
  <c r="E65" i="3" s="1"/>
  <c r="J66" i="3"/>
  <c r="CF90" i="3" l="1"/>
  <c r="CA24" i="3" l="1"/>
  <c r="CB24" i="3"/>
  <c r="BZ24" i="3"/>
  <c r="H25" i="3" l="1"/>
  <c r="H26" i="3"/>
  <c r="H27" i="3"/>
  <c r="H28" i="3"/>
  <c r="H29" i="3"/>
  <c r="BM131" i="3" l="1"/>
  <c r="BC131" i="3"/>
  <c r="AW80" i="3"/>
  <c r="AB63" i="3"/>
  <c r="AB75" i="3"/>
  <c r="AB80" i="3"/>
  <c r="AB131" i="3"/>
  <c r="AB138" i="3"/>
  <c r="W138" i="3"/>
  <c r="W131" i="3"/>
  <c r="W80" i="3"/>
  <c r="W75" i="3"/>
  <c r="W63" i="3"/>
  <c r="R63" i="3"/>
  <c r="T75" i="3"/>
  <c r="R75" i="3"/>
  <c r="R80" i="3"/>
  <c r="R131" i="3"/>
  <c r="R138" i="3"/>
  <c r="M131" i="3"/>
  <c r="M80" i="3"/>
  <c r="M75" i="3"/>
  <c r="M63" i="3"/>
  <c r="T80" i="3" l="1"/>
  <c r="CB69" i="3" l="1"/>
  <c r="M122" i="3"/>
  <c r="N122" i="3"/>
  <c r="O122" i="3"/>
  <c r="DM138" i="3" l="1"/>
  <c r="DL138" i="3"/>
  <c r="DL80" i="3"/>
  <c r="DM63" i="3"/>
  <c r="DL63" i="3"/>
  <c r="DI138" i="3"/>
  <c r="DK138" i="3" s="1"/>
  <c r="DE138" i="3"/>
  <c r="DD138" i="3"/>
  <c r="DE63" i="3"/>
  <c r="DD63" i="3"/>
  <c r="CZ63" i="3"/>
  <c r="CY63" i="3"/>
  <c r="CZ80" i="3"/>
  <c r="CY80" i="3"/>
  <c r="CZ138" i="3"/>
  <c r="CY138" i="3"/>
  <c r="CP138" i="3"/>
  <c r="CO138" i="3"/>
  <c r="CP63" i="3"/>
  <c r="CO63" i="3"/>
  <c r="CK63" i="3"/>
  <c r="CJ63" i="3"/>
  <c r="CK138" i="3"/>
  <c r="CJ138" i="3"/>
  <c r="CF63" i="3"/>
  <c r="CE63" i="3"/>
  <c r="CF138" i="3"/>
  <c r="CE138" i="3"/>
  <c r="CA63" i="3"/>
  <c r="BZ63" i="3"/>
  <c r="CA138" i="3"/>
  <c r="BZ138" i="3"/>
  <c r="BU63" i="3"/>
  <c r="BU80" i="3"/>
  <c r="BV131" i="3"/>
  <c r="BU131" i="3"/>
  <c r="BV138" i="3"/>
  <c r="BU138" i="3"/>
  <c r="BV63" i="3"/>
  <c r="BQ63" i="3"/>
  <c r="BP63" i="3"/>
  <c r="BQ138" i="3"/>
  <c r="BP138" i="3"/>
  <c r="BK63" i="3"/>
  <c r="BL131" i="3"/>
  <c r="BK131" i="3"/>
  <c r="BL138" i="3"/>
  <c r="BK138" i="3"/>
  <c r="BL63" i="3"/>
  <c r="BG63" i="3"/>
  <c r="BF63" i="3"/>
  <c r="BF75" i="3"/>
  <c r="BF80" i="3"/>
  <c r="BG131" i="3"/>
  <c r="BF131" i="3"/>
  <c r="BG138" i="3"/>
  <c r="BF138" i="3"/>
  <c r="BB138" i="3"/>
  <c r="BA138" i="3"/>
  <c r="BB131" i="3"/>
  <c r="BA131" i="3"/>
  <c r="BB63" i="3"/>
  <c r="BA63" i="3"/>
  <c r="AW63" i="3"/>
  <c r="AV63" i="3"/>
  <c r="AW131" i="3"/>
  <c r="AV131" i="3"/>
  <c r="AW138" i="3"/>
  <c r="AV138" i="3"/>
  <c r="AM138" i="3"/>
  <c r="AL138" i="3"/>
  <c r="AM131" i="3"/>
  <c r="AL131" i="3"/>
  <c r="AM63" i="3"/>
  <c r="AL63" i="3"/>
  <c r="AH138" i="3"/>
  <c r="AG138" i="3"/>
  <c r="AH131" i="3"/>
  <c r="AG131" i="3"/>
  <c r="AH80" i="3"/>
  <c r="AG80" i="3"/>
  <c r="AH75" i="3"/>
  <c r="AG75" i="3"/>
  <c r="AH63" i="3"/>
  <c r="AG63" i="3"/>
  <c r="AC63" i="3"/>
  <c r="AC75" i="3"/>
  <c r="AC80" i="3"/>
  <c r="AB122" i="3"/>
  <c r="AC131" i="3"/>
  <c r="AC138" i="3"/>
  <c r="AL145" i="3"/>
  <c r="W108" i="3"/>
  <c r="W145" i="3"/>
  <c r="W146" i="3"/>
  <c r="X63" i="3"/>
  <c r="X75" i="3"/>
  <c r="X80" i="3"/>
  <c r="Y84" i="3"/>
  <c r="W84" i="3"/>
  <c r="W90" i="3"/>
  <c r="W96" i="3"/>
  <c r="W101" i="3"/>
  <c r="Y108" i="3"/>
  <c r="X108" i="3"/>
  <c r="W115" i="3"/>
  <c r="Y122" i="3"/>
  <c r="X122" i="3"/>
  <c r="W122" i="3"/>
  <c r="X131" i="3"/>
  <c r="X138" i="3"/>
  <c r="W56" i="3"/>
  <c r="R56" i="3"/>
  <c r="S63" i="3"/>
  <c r="S75" i="3"/>
  <c r="S80" i="3"/>
  <c r="R122" i="3"/>
  <c r="S131" i="3"/>
  <c r="S138" i="3"/>
  <c r="M6" i="3"/>
  <c r="M11" i="3"/>
  <c r="M18" i="3"/>
  <c r="M24" i="3"/>
  <c r="M30" i="3"/>
  <c r="M42" i="3"/>
  <c r="M48" i="3"/>
  <c r="M56" i="3"/>
  <c r="N63" i="3"/>
  <c r="M69" i="3"/>
  <c r="N75" i="3"/>
  <c r="N80" i="3"/>
  <c r="M84" i="3"/>
  <c r="M90" i="3"/>
  <c r="M96" i="3"/>
  <c r="M101" i="3"/>
  <c r="M108" i="3"/>
  <c r="M115" i="3"/>
  <c r="N131" i="3"/>
  <c r="N138" i="3"/>
  <c r="M138" i="3"/>
  <c r="O131" i="3"/>
  <c r="H140" i="3"/>
  <c r="I140" i="3"/>
  <c r="H141" i="3"/>
  <c r="I141" i="3"/>
  <c r="H142" i="3"/>
  <c r="C142" i="3" s="1"/>
  <c r="I142" i="3"/>
  <c r="D142" i="3" s="1"/>
  <c r="H134" i="3"/>
  <c r="I134" i="3"/>
  <c r="D140" i="3" l="1"/>
  <c r="C141" i="3"/>
  <c r="C140" i="3"/>
  <c r="D141" i="3"/>
  <c r="I104" i="3" l="1"/>
  <c r="O80" i="3"/>
  <c r="H67" i="3"/>
  <c r="I67" i="3"/>
  <c r="H68" i="3"/>
  <c r="I68" i="3"/>
  <c r="H65" i="3"/>
  <c r="I65" i="3"/>
  <c r="I64" i="3"/>
  <c r="I37" i="3"/>
  <c r="C29" i="3"/>
  <c r="C68" i="3" l="1"/>
  <c r="C67" i="3"/>
  <c r="C65" i="3"/>
  <c r="O6" i="3"/>
  <c r="BM80" i="3" l="1"/>
  <c r="J61" i="3"/>
  <c r="J36" i="3" l="1"/>
  <c r="P142" i="3"/>
  <c r="O138" i="3"/>
  <c r="U142" i="3"/>
  <c r="Z142" i="3"/>
  <c r="AE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BX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Z141" i="3"/>
  <c r="AA141" i="3"/>
  <c r="AE141" i="3"/>
  <c r="AJ141" i="3"/>
  <c r="AK141" i="3"/>
  <c r="AO141" i="3"/>
  <c r="AY141" i="3"/>
  <c r="AZ141" i="3"/>
  <c r="BD141" i="3"/>
  <c r="BE141" i="3"/>
  <c r="BI141" i="3"/>
  <c r="BN141" i="3"/>
  <c r="BO141" i="3"/>
  <c r="BS141" i="3"/>
  <c r="BT141" i="3"/>
  <c r="BX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BC138" i="3"/>
  <c r="CG138" i="3"/>
  <c r="CQ138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BD133" i="3"/>
  <c r="BE133" i="3"/>
  <c r="BD135" i="3"/>
  <c r="BE135" i="3"/>
  <c r="BD136" i="3"/>
  <c r="BE136" i="3"/>
  <c r="BD137" i="3"/>
  <c r="BE137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Z133" i="3"/>
  <c r="AA133" i="3"/>
  <c r="Z135" i="3"/>
  <c r="AA135" i="3"/>
  <c r="Z136" i="3"/>
  <c r="AA136" i="3"/>
  <c r="Z137" i="3"/>
  <c r="AA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T131" i="3"/>
  <c r="AD131" i="3"/>
  <c r="AI131" i="3"/>
  <c r="AN131" i="3"/>
  <c r="AX131" i="3"/>
  <c r="BH131" i="3"/>
  <c r="BP131" i="3"/>
  <c r="BQ131" i="3"/>
  <c r="BR131" i="3"/>
  <c r="BW131" i="3"/>
  <c r="BZ131" i="3"/>
  <c r="CA131" i="3"/>
  <c r="CB131" i="3"/>
  <c r="CE131" i="3"/>
  <c r="CF131" i="3"/>
  <c r="CG131" i="3"/>
  <c r="CJ131" i="3"/>
  <c r="CK131" i="3"/>
  <c r="CL131" i="3"/>
  <c r="CO131" i="3"/>
  <c r="CP131" i="3"/>
  <c r="CQ131" i="3"/>
  <c r="CY131" i="3"/>
  <c r="CZ131" i="3"/>
  <c r="DA131" i="3"/>
  <c r="DD131" i="3"/>
  <c r="DE131" i="3"/>
  <c r="DF131" i="3"/>
  <c r="DI131" i="3"/>
  <c r="DK131" i="3" s="1"/>
  <c r="DJ131" i="3"/>
  <c r="DL131" i="3"/>
  <c r="DM131" i="3"/>
  <c r="DN131" i="3"/>
  <c r="DO82" i="3"/>
  <c r="DP82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X82" i="3"/>
  <c r="BY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Y80" i="3"/>
  <c r="AD80" i="3"/>
  <c r="AI80" i="3"/>
  <c r="AL80" i="3"/>
  <c r="AN80" i="3"/>
  <c r="AX80" i="3"/>
  <c r="BA80" i="3"/>
  <c r="BB80" i="3"/>
  <c r="BC80" i="3"/>
  <c r="BG80" i="3"/>
  <c r="BH80" i="3"/>
  <c r="BK80" i="3"/>
  <c r="BL80" i="3"/>
  <c r="BO83" i="3"/>
  <c r="BP80" i="3"/>
  <c r="BQ80" i="3"/>
  <c r="BR80" i="3"/>
  <c r="BV80" i="3"/>
  <c r="BW80" i="3"/>
  <c r="BZ80" i="3"/>
  <c r="CA80" i="3"/>
  <c r="CB80" i="3"/>
  <c r="CE80" i="3"/>
  <c r="CF80" i="3"/>
  <c r="CG80" i="3"/>
  <c r="CJ80" i="3"/>
  <c r="CK80" i="3"/>
  <c r="CL80" i="3"/>
  <c r="CO80" i="3"/>
  <c r="CP80" i="3"/>
  <c r="CQ80" i="3"/>
  <c r="DA80" i="3"/>
  <c r="DD80" i="3"/>
  <c r="DE80" i="3"/>
  <c r="DF80" i="3"/>
  <c r="DI80" i="3"/>
  <c r="DK80" i="3" s="1"/>
  <c r="DJ80" i="3"/>
  <c r="DM80" i="3"/>
  <c r="DN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H78" i="3"/>
  <c r="CI78" i="3"/>
  <c r="CC77" i="3"/>
  <c r="CD77" i="3"/>
  <c r="CC78" i="3"/>
  <c r="BX77" i="3"/>
  <c r="BY77" i="3"/>
  <c r="BX78" i="3"/>
  <c r="BY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Y77" i="3"/>
  <c r="AZ77" i="3"/>
  <c r="AY78" i="3"/>
  <c r="AZ78" i="3"/>
  <c r="AO77" i="3"/>
  <c r="AP77" i="3"/>
  <c r="AO78" i="3"/>
  <c r="AP78" i="3"/>
  <c r="AJ77" i="3"/>
  <c r="AK77" i="3"/>
  <c r="AJ78" i="3"/>
  <c r="AK78" i="3"/>
  <c r="AE77" i="3"/>
  <c r="AF77" i="3"/>
  <c r="AE78" i="3"/>
  <c r="AF78" i="3"/>
  <c r="Z77" i="3"/>
  <c r="Z78" i="3"/>
  <c r="AA78" i="3"/>
  <c r="U77" i="3"/>
  <c r="U78" i="3"/>
  <c r="P77" i="3"/>
  <c r="Q77" i="3"/>
  <c r="P78" i="3"/>
  <c r="Q78" i="3"/>
  <c r="O75" i="3"/>
  <c r="Y75" i="3"/>
  <c r="AD75" i="3"/>
  <c r="AI75" i="3"/>
  <c r="AL75" i="3"/>
  <c r="AV75" i="3"/>
  <c r="AW75" i="3"/>
  <c r="AX75" i="3"/>
  <c r="BA75" i="3"/>
  <c r="BB75" i="3"/>
  <c r="BC75" i="3"/>
  <c r="BG75" i="3"/>
  <c r="BH75" i="3"/>
  <c r="BK75" i="3"/>
  <c r="BL75" i="3"/>
  <c r="BM75" i="3"/>
  <c r="BP75" i="3"/>
  <c r="BQ75" i="3"/>
  <c r="BR75" i="3"/>
  <c r="BU75" i="3"/>
  <c r="BV75" i="3"/>
  <c r="BW75" i="3"/>
  <c r="BZ75" i="3"/>
  <c r="CA75" i="3"/>
  <c r="CB75" i="3"/>
  <c r="CE75" i="3"/>
  <c r="CF75" i="3"/>
  <c r="CG75" i="3"/>
  <c r="CJ75" i="3"/>
  <c r="CK75" i="3"/>
  <c r="CL75" i="3"/>
  <c r="CO75" i="3"/>
  <c r="CP75" i="3"/>
  <c r="CQ75" i="3"/>
  <c r="CY75" i="3"/>
  <c r="CZ75" i="3"/>
  <c r="DA75" i="3"/>
  <c r="DD75" i="3"/>
  <c r="DE75" i="3"/>
  <c r="DF75" i="3"/>
  <c r="DI75" i="3"/>
  <c r="DJ75" i="3"/>
  <c r="DL75" i="3"/>
  <c r="DM75" i="3"/>
  <c r="DN75" i="3"/>
  <c r="DO66" i="3"/>
  <c r="DP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X65" i="3"/>
  <c r="BY66" i="3"/>
  <c r="BS66" i="3"/>
  <c r="BT66" i="3"/>
  <c r="BO66" i="3"/>
  <c r="BI66" i="3"/>
  <c r="BJ66" i="3"/>
  <c r="BD66" i="3"/>
  <c r="BE66" i="3"/>
  <c r="AY66" i="3"/>
  <c r="AZ66" i="3"/>
  <c r="AO66" i="3"/>
  <c r="AJ66" i="3"/>
  <c r="AK66" i="3"/>
  <c r="AE66" i="3"/>
  <c r="AF66" i="3"/>
  <c r="Z66" i="3"/>
  <c r="AA66" i="3"/>
  <c r="U66" i="3"/>
  <c r="P66" i="3"/>
  <c r="Q66" i="3"/>
  <c r="P68" i="3"/>
  <c r="U68" i="3"/>
  <c r="Z68" i="3"/>
  <c r="AA68" i="3"/>
  <c r="AE68" i="3"/>
  <c r="AJ68" i="3"/>
  <c r="AO68" i="3"/>
  <c r="AP68" i="3"/>
  <c r="AY68" i="3"/>
  <c r="AZ68" i="3"/>
  <c r="BD68" i="3"/>
  <c r="BE68" i="3"/>
  <c r="BI68" i="3"/>
  <c r="BJ68" i="3"/>
  <c r="BO68" i="3"/>
  <c r="BS68" i="3"/>
  <c r="BT68" i="3"/>
  <c r="BX67" i="3"/>
  <c r="BY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68" i="3"/>
  <c r="DK68" i="3"/>
  <c r="DO68" i="3"/>
  <c r="DP68" i="3"/>
  <c r="P67" i="3"/>
  <c r="U67" i="3"/>
  <c r="Z67" i="3"/>
  <c r="AA67" i="3"/>
  <c r="AE67" i="3"/>
  <c r="AJ67" i="3"/>
  <c r="AO67" i="3"/>
  <c r="AY67" i="3"/>
  <c r="AZ67" i="3"/>
  <c r="BD67" i="3"/>
  <c r="BE67" i="3"/>
  <c r="BI67" i="3"/>
  <c r="BO67" i="3"/>
  <c r="BS67" i="3"/>
  <c r="BT67" i="3"/>
  <c r="BY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67" i="3"/>
  <c r="DO67" i="3"/>
  <c r="AX18" i="3"/>
  <c r="AI42" i="3"/>
  <c r="DP131" i="3" l="1"/>
  <c r="AP141" i="3"/>
  <c r="Y131" i="3"/>
  <c r="AN75" i="3"/>
  <c r="DJ63" i="3"/>
  <c r="DF63" i="3"/>
  <c r="CQ63" i="3"/>
  <c r="CG63" i="3"/>
  <c r="BR63" i="3"/>
  <c r="BM63" i="3"/>
  <c r="DA138" i="3"/>
  <c r="CL138" i="3"/>
  <c r="CB138" i="3"/>
  <c r="Y138" i="3"/>
  <c r="DN138" i="3"/>
  <c r="DF138" i="3"/>
  <c r="BR138" i="3"/>
  <c r="BM138" i="3"/>
  <c r="AN138" i="3"/>
  <c r="T138" i="3"/>
  <c r="BC63" i="3"/>
  <c r="AN63" i="3"/>
  <c r="AD63" i="3"/>
  <c r="AF63" i="3" s="1"/>
  <c r="AD138" i="3"/>
  <c r="BH63" i="3"/>
  <c r="AX63" i="3"/>
  <c r="AI63" i="3"/>
  <c r="Y63" i="3"/>
  <c r="O63" i="3"/>
  <c r="T63" i="3"/>
  <c r="BH138" i="3"/>
  <c r="AI138" i="3"/>
  <c r="DN63" i="3"/>
  <c r="DA63" i="3"/>
  <c r="CL63" i="3"/>
  <c r="CB63" i="3"/>
  <c r="BW63" i="3"/>
  <c r="DJ138" i="3"/>
  <c r="BW138" i="3"/>
  <c r="AX138" i="3"/>
  <c r="AM75" i="3"/>
  <c r="AS6" i="3"/>
  <c r="D65" i="3"/>
  <c r="DI63" i="3"/>
  <c r="DK63" i="3" s="1"/>
  <c r="I83" i="3"/>
  <c r="AM80" i="3"/>
  <c r="C134" i="3"/>
  <c r="H83" i="3"/>
  <c r="AV80" i="3"/>
  <c r="DM146" i="3"/>
  <c r="DJ146" i="3"/>
  <c r="DF146" i="3"/>
  <c r="DD146" i="3"/>
  <c r="CZ146" i="3"/>
  <c r="DB146" i="3" s="1"/>
  <c r="CQ146" i="3"/>
  <c r="CO146" i="3"/>
  <c r="CK146" i="3"/>
  <c r="CM146" i="3" s="1"/>
  <c r="CG146" i="3"/>
  <c r="CA146" i="3"/>
  <c r="BV146" i="3"/>
  <c r="BR146" i="3"/>
  <c r="BP146" i="3"/>
  <c r="BM146" i="3"/>
  <c r="BK146" i="3"/>
  <c r="BG146" i="3"/>
  <c r="BC146" i="3"/>
  <c r="BA146" i="3"/>
  <c r="AL146" i="3"/>
  <c r="AH146" i="3"/>
  <c r="AD146" i="3"/>
  <c r="AB146" i="3"/>
  <c r="X146" i="3"/>
  <c r="Z146" i="3" s="1"/>
  <c r="T146" i="3"/>
  <c r="R146" i="3"/>
  <c r="N146" i="3"/>
  <c r="DN146" i="3"/>
  <c r="DL146" i="3"/>
  <c r="DI146" i="3"/>
  <c r="DE146" i="3"/>
  <c r="DE148" i="3" s="1"/>
  <c r="DA146" i="3"/>
  <c r="DC146" i="3" s="1"/>
  <c r="CY146" i="3"/>
  <c r="CP146" i="3"/>
  <c r="CL146" i="3"/>
  <c r="CN146" i="3" s="1"/>
  <c r="CJ146" i="3"/>
  <c r="CF146" i="3"/>
  <c r="CB146" i="3"/>
  <c r="BZ146" i="3"/>
  <c r="BW146" i="3"/>
  <c r="BU146" i="3"/>
  <c r="BU148" i="3" s="1"/>
  <c r="BQ146" i="3"/>
  <c r="BL146" i="3"/>
  <c r="BH146" i="3"/>
  <c r="BF146" i="3"/>
  <c r="BF148" i="3" s="1"/>
  <c r="BB146" i="3"/>
  <c r="AM146" i="3"/>
  <c r="AI146" i="3"/>
  <c r="AG146" i="3"/>
  <c r="AC146" i="3"/>
  <c r="S146" i="3"/>
  <c r="V146" i="3" s="1"/>
  <c r="O146" i="3"/>
  <c r="AX146" i="3"/>
  <c r="AZ146" i="3" s="1"/>
  <c r="AV146" i="3"/>
  <c r="M146" i="3"/>
  <c r="AW146" i="3"/>
  <c r="AY146" i="3" s="1"/>
  <c r="BJ142" i="3"/>
  <c r="AF141" i="3"/>
  <c r="BY142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BD140" i="3"/>
  <c r="AZ140" i="3"/>
  <c r="AO140" i="3"/>
  <c r="AK140" i="3"/>
  <c r="AE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BI140" i="3"/>
  <c r="BE140" i="3"/>
  <c r="AY140" i="3"/>
  <c r="AP140" i="3"/>
  <c r="AJ140" i="3"/>
  <c r="AF140" i="3"/>
  <c r="Z140" i="3"/>
  <c r="P140" i="3"/>
  <c r="BY141" i="3"/>
  <c r="Q141" i="3"/>
  <c r="DP134" i="3"/>
  <c r="DG134" i="3"/>
  <c r="DC134" i="3"/>
  <c r="CR134" i="3"/>
  <c r="CN134" i="3"/>
  <c r="CH134" i="3"/>
  <c r="CD134" i="3"/>
  <c r="BS134" i="3"/>
  <c r="BN134" i="3"/>
  <c r="DO134" i="3"/>
  <c r="DH134" i="3"/>
  <c r="DB134" i="3"/>
  <c r="CS134" i="3"/>
  <c r="CM134" i="3"/>
  <c r="CI134" i="3"/>
  <c r="CC134" i="3"/>
  <c r="BX134" i="3"/>
  <c r="BT134" i="3"/>
  <c r="BO134" i="3"/>
  <c r="BJ134" i="3"/>
  <c r="BD134" i="3"/>
  <c r="AZ134" i="3"/>
  <c r="AO134" i="3"/>
  <c r="AK134" i="3"/>
  <c r="AE134" i="3"/>
  <c r="AA134" i="3"/>
  <c r="U134" i="3"/>
  <c r="BJ67" i="3"/>
  <c r="AK67" i="3"/>
  <c r="Q67" i="3"/>
  <c r="BI134" i="3"/>
  <c r="BE134" i="3"/>
  <c r="AY134" i="3"/>
  <c r="AP134" i="3"/>
  <c r="AJ134" i="3"/>
  <c r="AF134" i="3"/>
  <c r="Z134" i="3"/>
  <c r="P134" i="3"/>
  <c r="Q134" i="3"/>
  <c r="AF68" i="3"/>
  <c r="DO83" i="3"/>
  <c r="DK83" i="3"/>
  <c r="DH83" i="3"/>
  <c r="DB83" i="3"/>
  <c r="CS83" i="3"/>
  <c r="CM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S79" i="3"/>
  <c r="CM79" i="3"/>
  <c r="CI79" i="3"/>
  <c r="CC79" i="3"/>
  <c r="BX79" i="3"/>
  <c r="BT79" i="3"/>
  <c r="BO79" i="3"/>
  <c r="BI79" i="3"/>
  <c r="BE79" i="3"/>
  <c r="AY79" i="3"/>
  <c r="AP79" i="3"/>
  <c r="AJ79" i="3"/>
  <c r="AF79" i="3"/>
  <c r="Z79" i="3"/>
  <c r="P79" i="3"/>
  <c r="DP79" i="3"/>
  <c r="DG79" i="3"/>
  <c r="DC79" i="3"/>
  <c r="CR79" i="3"/>
  <c r="CN79" i="3"/>
  <c r="CH79" i="3"/>
  <c r="CD79" i="3"/>
  <c r="BY79" i="3"/>
  <c r="BS79" i="3"/>
  <c r="BN79" i="3"/>
  <c r="BJ79" i="3"/>
  <c r="BD79" i="3"/>
  <c r="AZ79" i="3"/>
  <c r="AO79" i="3"/>
  <c r="AK79" i="3"/>
  <c r="AE79" i="3"/>
  <c r="AA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J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I65" i="3"/>
  <c r="BE65" i="3"/>
  <c r="AY65" i="3"/>
  <c r="AP65" i="3"/>
  <c r="AJ65" i="3"/>
  <c r="AF65" i="3"/>
  <c r="Z65" i="3"/>
  <c r="P65" i="3"/>
  <c r="AZ65" i="3"/>
  <c r="AA65" i="3"/>
  <c r="CQ48" i="3"/>
  <c r="D134" i="3" l="1"/>
  <c r="AU134" i="3"/>
  <c r="DG146" i="3"/>
  <c r="BE146" i="3"/>
  <c r="DO146" i="3"/>
  <c r="DH146" i="3"/>
  <c r="DK146" i="3"/>
  <c r="BN146" i="3"/>
  <c r="D83" i="3"/>
  <c r="D79" i="3"/>
  <c r="BI146" i="3"/>
  <c r="CC146" i="3"/>
  <c r="C79" i="3"/>
  <c r="BX146" i="3"/>
  <c r="CR146" i="3"/>
  <c r="CH146" i="3"/>
  <c r="AJ146" i="3"/>
  <c r="BD146" i="3"/>
  <c r="C83" i="3"/>
  <c r="DP146" i="3"/>
  <c r="CD146" i="3"/>
  <c r="AO146" i="3"/>
  <c r="AA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O84" i="3"/>
  <c r="DF101" i="3" l="1"/>
  <c r="AN90" i="3"/>
  <c r="AU10" i="3"/>
  <c r="AU17" i="3"/>
  <c r="AS11" i="3" l="1"/>
  <c r="AR18" i="3"/>
  <c r="AQ18" i="3"/>
  <c r="AQ11" i="3"/>
  <c r="AQ6" i="3"/>
  <c r="AS18" i="3"/>
  <c r="AR11" i="3"/>
  <c r="AR6" i="3"/>
  <c r="R42" i="3"/>
  <c r="S42" i="3"/>
  <c r="T42" i="3"/>
  <c r="CJ30" i="3" l="1"/>
  <c r="CK30" i="3"/>
  <c r="CL30" i="3"/>
  <c r="BP11" i="3"/>
  <c r="BQ11" i="3"/>
  <c r="BR11" i="3"/>
  <c r="N115" i="3" l="1"/>
  <c r="N108" i="3"/>
  <c r="N101" i="3"/>
  <c r="N96" i="3"/>
  <c r="N90" i="3"/>
  <c r="N84" i="3"/>
  <c r="N69" i="3"/>
  <c r="N56" i="3"/>
  <c r="N48" i="3"/>
  <c r="N42" i="3"/>
  <c r="N30" i="3"/>
  <c r="N24" i="3"/>
  <c r="N18" i="3"/>
  <c r="N11" i="3"/>
  <c r="N6" i="3"/>
  <c r="I34" i="3"/>
  <c r="I35" i="3"/>
  <c r="CY96" i="3" l="1"/>
  <c r="CZ96" i="3"/>
  <c r="DA96" i="3"/>
  <c r="AH11" i="3" l="1"/>
  <c r="AG11" i="3"/>
  <c r="CF96" i="3"/>
  <c r="AO85" i="3" l="1"/>
  <c r="AO86" i="3"/>
  <c r="DL69" i="3"/>
  <c r="T122" i="3" l="1"/>
  <c r="T108" i="3"/>
  <c r="T115" i="3"/>
  <c r="T101" i="3"/>
  <c r="T96" i="3"/>
  <c r="T90" i="3"/>
  <c r="T84" i="3"/>
  <c r="T69" i="3"/>
  <c r="T56" i="3"/>
  <c r="T48" i="3"/>
  <c r="T30" i="3"/>
  <c r="T24" i="3"/>
  <c r="T18" i="3"/>
  <c r="T11" i="3"/>
  <c r="T6" i="3"/>
  <c r="T143" i="3" l="1"/>
  <c r="O108" i="3"/>
  <c r="BS57" i="3" l="1"/>
  <c r="BS58" i="3"/>
  <c r="BS59" i="3"/>
  <c r="BS60" i="3"/>
  <c r="BS61" i="3"/>
  <c r="BS62" i="3"/>
  <c r="DL145" i="3" l="1"/>
  <c r="BW6" i="3"/>
  <c r="CQ18" i="3"/>
  <c r="AI11" i="3" l="1"/>
  <c r="DA101" i="3"/>
  <c r="CE84" i="3" l="1"/>
  <c r="CF84" i="3"/>
  <c r="CG84" i="3"/>
  <c r="AT66" i="3" l="1"/>
  <c r="BW69" i="3"/>
  <c r="BW84" i="3"/>
  <c r="BW90" i="3"/>
  <c r="BW96" i="3"/>
  <c r="BW101" i="3"/>
  <c r="BW108" i="3"/>
  <c r="BW115" i="3"/>
  <c r="BW122" i="3"/>
  <c r="DL24" i="3" l="1"/>
  <c r="DM24" i="3"/>
  <c r="DN24" i="3"/>
  <c r="DD90" i="3"/>
  <c r="DE90" i="3"/>
  <c r="DF90" i="3"/>
  <c r="R24" i="3" l="1"/>
  <c r="S24" i="3"/>
  <c r="I27" i="3" l="1"/>
  <c r="AU51" i="3" l="1"/>
  <c r="I54" i="3"/>
  <c r="H54" i="3"/>
  <c r="C54" i="3" s="1"/>
  <c r="D54" i="3" l="1"/>
  <c r="BN40" i="3"/>
  <c r="C27" i="3"/>
  <c r="C28" i="3"/>
  <c r="AQ48" i="3"/>
  <c r="C26" i="3" l="1"/>
  <c r="AQ146" i="3"/>
  <c r="C25" i="3"/>
  <c r="AQ145" i="3"/>
  <c r="AQ108" i="3"/>
  <c r="AQ101" i="3"/>
  <c r="AQ90" i="3"/>
  <c r="AQ80" i="3"/>
  <c r="AQ75" i="3"/>
  <c r="AQ69" i="3"/>
  <c r="AQ56" i="3"/>
  <c r="AQ42" i="3"/>
  <c r="AQ138" i="3"/>
  <c r="AQ131" i="3"/>
  <c r="AQ122" i="3"/>
  <c r="AQ115" i="3"/>
  <c r="AQ96" i="3"/>
  <c r="AQ84" i="3"/>
  <c r="AQ63" i="3"/>
  <c r="AQ30" i="3"/>
  <c r="AQ24" i="3"/>
  <c r="DL30" i="3"/>
  <c r="DM30" i="3"/>
  <c r="DN30" i="3"/>
  <c r="CO101" i="3"/>
  <c r="CP101" i="3"/>
  <c r="CQ101" i="3"/>
  <c r="BZ101" i="3"/>
  <c r="CA101" i="3"/>
  <c r="CB101" i="3"/>
  <c r="CH97" i="3" l="1"/>
  <c r="CI97" i="3"/>
  <c r="CH98" i="3"/>
  <c r="CI98" i="3"/>
  <c r="CH99" i="3"/>
  <c r="CI99" i="3"/>
  <c r="CH100" i="3"/>
  <c r="CI100" i="3"/>
  <c r="CN117" i="3" l="1"/>
  <c r="CN120" i="3"/>
  <c r="H57" i="3"/>
  <c r="C57" i="3" s="1"/>
  <c r="DJ122" i="3" l="1"/>
  <c r="CJ69" i="3"/>
  <c r="CK69" i="3"/>
  <c r="CL69" i="3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BX120" i="3"/>
  <c r="AO8" i="3"/>
  <c r="AJ120" i="3"/>
  <c r="AJ91" i="3"/>
  <c r="Z123" i="3"/>
  <c r="CK6" i="3" l="1"/>
  <c r="D27" i="3" l="1"/>
  <c r="AR48" i="3"/>
  <c r="AU72" i="3"/>
  <c r="AT82" i="3"/>
  <c r="D104" i="3"/>
  <c r="AU110" i="3"/>
  <c r="AT133" i="3"/>
  <c r="AT135" i="3"/>
  <c r="AT136" i="3"/>
  <c r="AT137" i="3" l="1"/>
  <c r="AU137" i="3"/>
  <c r="AR75" i="3"/>
  <c r="AR63" i="3"/>
  <c r="AR131" i="3"/>
  <c r="AR108" i="3"/>
  <c r="AR101" i="3"/>
  <c r="AR90" i="3"/>
  <c r="AR80" i="3"/>
  <c r="AR56" i="3"/>
  <c r="AR42" i="3"/>
  <c r="AR115" i="3"/>
  <c r="AR96" i="3"/>
  <c r="AR84" i="3"/>
  <c r="AR69" i="3"/>
  <c r="AR24" i="3"/>
  <c r="AT134" i="3"/>
  <c r="AT68" i="3"/>
  <c r="AT67" i="3"/>
  <c r="AT83" i="3" l="1"/>
  <c r="AT79" i="3"/>
  <c r="AT65" i="3"/>
  <c r="I36" i="3"/>
  <c r="D34" i="3" l="1"/>
  <c r="D35" i="3"/>
  <c r="D36" i="3"/>
  <c r="D37" i="3"/>
  <c r="AT51" i="3"/>
  <c r="AU82" i="3"/>
  <c r="AT89" i="3"/>
  <c r="AU66" i="3" l="1"/>
  <c r="E66" i="3"/>
  <c r="AS96" i="3"/>
  <c r="AS101" i="3"/>
  <c r="AS90" i="3"/>
  <c r="AS84" i="3"/>
  <c r="AS69" i="3"/>
  <c r="AS42" i="3"/>
  <c r="AR30" i="3"/>
  <c r="AS56" i="3"/>
  <c r="AS48" i="3"/>
  <c r="AS30" i="3"/>
  <c r="AS24" i="3"/>
  <c r="AS80" i="3"/>
  <c r="AU65" i="3"/>
  <c r="AU68" i="3"/>
  <c r="AU67" i="3"/>
  <c r="AS75" i="3"/>
  <c r="M145" i="3"/>
  <c r="N145" i="3"/>
  <c r="R145" i="3"/>
  <c r="S145" i="3"/>
  <c r="T145" i="3"/>
  <c r="X145" i="3"/>
  <c r="Y145" i="3"/>
  <c r="AB145" i="3"/>
  <c r="AC145" i="3"/>
  <c r="AD145" i="3"/>
  <c r="AG145" i="3"/>
  <c r="AH145" i="3"/>
  <c r="AI145" i="3"/>
  <c r="AM145" i="3"/>
  <c r="AN145" i="3"/>
  <c r="AV145" i="3"/>
  <c r="AW145" i="3"/>
  <c r="AX145" i="3"/>
  <c r="BA145" i="3"/>
  <c r="BB145" i="3"/>
  <c r="BC145" i="3"/>
  <c r="BF145" i="3"/>
  <c r="BG145" i="3"/>
  <c r="BH145" i="3"/>
  <c r="BK145" i="3"/>
  <c r="BL145" i="3"/>
  <c r="BM145" i="3"/>
  <c r="BP145" i="3"/>
  <c r="BP148" i="3" s="1"/>
  <c r="BQ145" i="3"/>
  <c r="BQ148" i="3" s="1"/>
  <c r="BR145" i="3"/>
  <c r="BU145" i="3"/>
  <c r="BV145" i="3"/>
  <c r="BW145" i="3"/>
  <c r="BZ145" i="3"/>
  <c r="CA145" i="3"/>
  <c r="CB145" i="3"/>
  <c r="CG145" i="3"/>
  <c r="CJ145" i="3"/>
  <c r="CK145" i="3"/>
  <c r="CL145" i="3"/>
  <c r="CO145" i="3"/>
  <c r="CP145" i="3"/>
  <c r="CQ145" i="3"/>
  <c r="CY145" i="3"/>
  <c r="CZ145" i="3"/>
  <c r="DA145" i="3"/>
  <c r="DD145" i="3"/>
  <c r="DE145" i="3"/>
  <c r="DF145" i="3"/>
  <c r="DI145" i="3"/>
  <c r="DJ145" i="3"/>
  <c r="DM145" i="3"/>
  <c r="DN145" i="3"/>
  <c r="CG69" i="3"/>
  <c r="CG24" i="3"/>
  <c r="CF11" i="3"/>
  <c r="CF18" i="3"/>
  <c r="CF24" i="3"/>
  <c r="CF30" i="3"/>
  <c r="CF42" i="3"/>
  <c r="CF48" i="3"/>
  <c r="CF56" i="3"/>
  <c r="CF69" i="3"/>
  <c r="CF101" i="3"/>
  <c r="CF108" i="3"/>
  <c r="CF115" i="3"/>
  <c r="CF122" i="3"/>
  <c r="CE11" i="3"/>
  <c r="CE18" i="3"/>
  <c r="CE24" i="3"/>
  <c r="CE30" i="3"/>
  <c r="CE42" i="3"/>
  <c r="CE48" i="3"/>
  <c r="CE56" i="3"/>
  <c r="CE69" i="3"/>
  <c r="CE90" i="3"/>
  <c r="CE96" i="3"/>
  <c r="CE101" i="3"/>
  <c r="CE108" i="3"/>
  <c r="CE115" i="3"/>
  <c r="CE122" i="3"/>
  <c r="CF145" i="3"/>
  <c r="CE145" i="3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2" i="3"/>
  <c r="CR53" i="3"/>
  <c r="CR54" i="3"/>
  <c r="CR55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7" i="3"/>
  <c r="CN8" i="3"/>
  <c r="CN9" i="3"/>
  <c r="CN10" i="3"/>
  <c r="CN12" i="3"/>
  <c r="CN13" i="3"/>
  <c r="CN14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L122" i="3"/>
  <c r="CL115" i="3"/>
  <c r="CL108" i="3"/>
  <c r="CL101" i="3"/>
  <c r="CL96" i="3"/>
  <c r="CL90" i="3"/>
  <c r="CL84" i="3"/>
  <c r="CL56" i="3"/>
  <c r="CL48" i="3"/>
  <c r="CL42" i="3"/>
  <c r="CL24" i="3"/>
  <c r="CL18" i="3"/>
  <c r="CL11" i="3"/>
  <c r="CL6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56" i="3"/>
  <c r="CJ56" i="3"/>
  <c r="CK48" i="3"/>
  <c r="CJ48" i="3"/>
  <c r="CK42" i="3"/>
  <c r="CJ42" i="3"/>
  <c r="CK24" i="3"/>
  <c r="CJ24" i="3"/>
  <c r="CK18" i="3"/>
  <c r="CJ18" i="3"/>
  <c r="CK11" i="3"/>
  <c r="CJ11" i="3"/>
  <c r="CJ6" i="3"/>
  <c r="CS138" i="3"/>
  <c r="CR131" i="3"/>
  <c r="CS131" i="3"/>
  <c r="CP122" i="3"/>
  <c r="CQ122" i="3"/>
  <c r="CO122" i="3"/>
  <c r="CP115" i="3"/>
  <c r="CS115" i="3" s="1"/>
  <c r="CQ115" i="3"/>
  <c r="CO115" i="3"/>
  <c r="CP108" i="3"/>
  <c r="CQ108" i="3"/>
  <c r="CO108" i="3"/>
  <c r="CR101" i="3"/>
  <c r="CS101" i="3"/>
  <c r="CP96" i="3"/>
  <c r="CQ96" i="3"/>
  <c r="CO96" i="3"/>
  <c r="CP90" i="3"/>
  <c r="CQ90" i="3"/>
  <c r="CO90" i="3"/>
  <c r="CP84" i="3"/>
  <c r="CR84" i="3" s="1"/>
  <c r="CQ84" i="3"/>
  <c r="CS84" i="3" s="1"/>
  <c r="CO84" i="3"/>
  <c r="CR80" i="3"/>
  <c r="CS80" i="3"/>
  <c r="CR75" i="3"/>
  <c r="CS75" i="3"/>
  <c r="CP69" i="3"/>
  <c r="CR69" i="3" s="1"/>
  <c r="CQ69" i="3"/>
  <c r="CS69" i="3" s="1"/>
  <c r="CO69" i="3"/>
  <c r="CR63" i="3"/>
  <c r="CS63" i="3"/>
  <c r="CP56" i="3"/>
  <c r="CQ56" i="3"/>
  <c r="CO56" i="3"/>
  <c r="CP48" i="3"/>
  <c r="CO48" i="3"/>
  <c r="CP42" i="3"/>
  <c r="CQ42" i="3"/>
  <c r="CO42" i="3"/>
  <c r="CP30" i="3"/>
  <c r="CQ30" i="3"/>
  <c r="CO30" i="3"/>
  <c r="CP24" i="3"/>
  <c r="CR24" i="3" s="1"/>
  <c r="CQ24" i="3"/>
  <c r="CS24" i="3" s="1"/>
  <c r="CO24" i="3"/>
  <c r="CP18" i="3"/>
  <c r="CR18" i="3" s="1"/>
  <c r="CS18" i="3"/>
  <c r="CO18" i="3"/>
  <c r="CP11" i="3"/>
  <c r="CQ11" i="3"/>
  <c r="CO11" i="3"/>
  <c r="CP6" i="3"/>
  <c r="CQ6" i="3"/>
  <c r="CO6" i="3"/>
  <c r="CS6" i="3" l="1"/>
  <c r="CS30" i="3"/>
  <c r="CI69" i="3"/>
  <c r="CN90" i="3"/>
  <c r="CH30" i="3"/>
  <c r="CR30" i="3"/>
  <c r="DH145" i="3"/>
  <c r="CS56" i="3"/>
  <c r="CS42" i="3"/>
  <c r="CS108" i="3"/>
  <c r="CR108" i="3"/>
  <c r="CS96" i="3"/>
  <c r="CS90" i="3"/>
  <c r="AS63" i="3"/>
  <c r="CR96" i="3"/>
  <c r="AU83" i="3"/>
  <c r="AU79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K143" i="3"/>
  <c r="CH42" i="3"/>
  <c r="CH24" i="3"/>
  <c r="CH18" i="3"/>
  <c r="CH11" i="3"/>
  <c r="V145" i="3"/>
  <c r="CM96" i="3"/>
  <c r="CM24" i="3"/>
  <c r="CM18" i="3"/>
  <c r="DB145" i="3"/>
  <c r="CJ143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B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Z145" i="3"/>
  <c r="AA145" i="3"/>
  <c r="CN30" i="3"/>
  <c r="CQ143" i="3"/>
  <c r="Q145" i="3"/>
  <c r="CN6" i="3"/>
  <c r="CL143" i="3"/>
  <c r="DK145" i="3"/>
  <c r="DG145" i="3"/>
  <c r="CN145" i="3"/>
  <c r="CM145" i="3"/>
  <c r="CI145" i="3"/>
  <c r="CH145" i="3"/>
  <c r="CD145" i="3"/>
  <c r="BX145" i="3"/>
  <c r="BY145" i="3"/>
  <c r="BT145" i="3"/>
  <c r="BO145" i="3"/>
  <c r="BN145" i="3"/>
  <c r="BI145" i="3"/>
  <c r="BJ145" i="3"/>
  <c r="AZ145" i="3"/>
  <c r="AP145" i="3"/>
  <c r="AO145" i="3"/>
  <c r="AF145" i="3"/>
  <c r="AE145" i="3"/>
  <c r="U145" i="3"/>
  <c r="P145" i="3"/>
  <c r="CP143" i="3"/>
  <c r="CS11" i="3"/>
  <c r="CR6" i="3"/>
  <c r="CO143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BU69" i="3" l="1"/>
  <c r="BV69" i="3"/>
  <c r="BX68" i="3" s="1"/>
  <c r="AH56" i="3" l="1"/>
  <c r="AU133" i="3" l="1"/>
  <c r="AU135" i="3"/>
  <c r="AU136" i="3"/>
  <c r="U28" i="3"/>
  <c r="AR138" i="3" l="1"/>
  <c r="AR122" i="3"/>
  <c r="AS122" i="3"/>
  <c r="AS115" i="3"/>
  <c r="AS108" i="3"/>
  <c r="AR145" i="3"/>
  <c r="AT142" i="3"/>
  <c r="AT141" i="3"/>
  <c r="AT140" i="3"/>
  <c r="AU142" i="3"/>
  <c r="AU141" i="3"/>
  <c r="AS145" i="3"/>
  <c r="DK7" i="3"/>
  <c r="DK9" i="3"/>
  <c r="DK10" i="3"/>
  <c r="DK12" i="3"/>
  <c r="DK13" i="3"/>
  <c r="DK14" i="3"/>
  <c r="DK15" i="3"/>
  <c r="DK16" i="3"/>
  <c r="DK17" i="3"/>
  <c r="DK19" i="3"/>
  <c r="DK20" i="3"/>
  <c r="DK21" i="3"/>
  <c r="DK23" i="3"/>
  <c r="DK25" i="3"/>
  <c r="DK26" i="3"/>
  <c r="DK27" i="3"/>
  <c r="DK29" i="3"/>
  <c r="DK31" i="3"/>
  <c r="DK35" i="3"/>
  <c r="DK36" i="3"/>
  <c r="DK37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29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55" i="3"/>
  <c r="DP64" i="3"/>
  <c r="DP70" i="3"/>
  <c r="DP71" i="3"/>
  <c r="DP72" i="3"/>
  <c r="DP73" i="3"/>
  <c r="DP74" i="3"/>
  <c r="DP76" i="3"/>
  <c r="DP81" i="3"/>
  <c r="DP85" i="3"/>
  <c r="DP86" i="3"/>
  <c r="DP87" i="3"/>
  <c r="DP89" i="3"/>
  <c r="DP91" i="3"/>
  <c r="DP92" i="3"/>
  <c r="DP93" i="3"/>
  <c r="DP94" i="3"/>
  <c r="DP95" i="3"/>
  <c r="DP97" i="3"/>
  <c r="DP98" i="3"/>
  <c r="DP99" i="3"/>
  <c r="DP100" i="3"/>
  <c r="DP104" i="3"/>
  <c r="DP105" i="3"/>
  <c r="DP106" i="3"/>
  <c r="DP107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8" i="3"/>
  <c r="CD39" i="3"/>
  <c r="CD40" i="3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31" i="3"/>
  <c r="BY32" i="3"/>
  <c r="BY33" i="3"/>
  <c r="BY34" i="3"/>
  <c r="BY37" i="3"/>
  <c r="BY38" i="3"/>
  <c r="BY39" i="3"/>
  <c r="BY40" i="3"/>
  <c r="BY41" i="3"/>
  <c r="BY43" i="3"/>
  <c r="BY44" i="3"/>
  <c r="BY45" i="3"/>
  <c r="BY47" i="3"/>
  <c r="BY49" i="3"/>
  <c r="BY50" i="3"/>
  <c r="BY51" i="3"/>
  <c r="BY52" i="3"/>
  <c r="BY53" i="3"/>
  <c r="BY54" i="3"/>
  <c r="BY55" i="3"/>
  <c r="BY57" i="3"/>
  <c r="BY58" i="3"/>
  <c r="BY59" i="3"/>
  <c r="BY60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02" i="3"/>
  <c r="BY103" i="3"/>
  <c r="BY104" i="3"/>
  <c r="BY105" i="3"/>
  <c r="BY106" i="3"/>
  <c r="BY107" i="3"/>
  <c r="BY109" i="3"/>
  <c r="BY110" i="3"/>
  <c r="BY111" i="3"/>
  <c r="BY112" i="3"/>
  <c r="BY113" i="3"/>
  <c r="BY114" i="3"/>
  <c r="BY116" i="3"/>
  <c r="BY117" i="3"/>
  <c r="BY119" i="3"/>
  <c r="BY120" i="3"/>
  <c r="BY121" i="3"/>
  <c r="BY123" i="3"/>
  <c r="BY124" i="3"/>
  <c r="BY125" i="3"/>
  <c r="BY126" i="3"/>
  <c r="BY127" i="3"/>
  <c r="BY128" i="3"/>
  <c r="BY129" i="3"/>
  <c r="BY130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49" i="3"/>
  <c r="BT50" i="3"/>
  <c r="BT51" i="3"/>
  <c r="BT52" i="3"/>
  <c r="BT53" i="3"/>
  <c r="BT54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24" i="3"/>
  <c r="BT125" i="3"/>
  <c r="BT126" i="3"/>
  <c r="BT127" i="3"/>
  <c r="BT128" i="3"/>
  <c r="BT129" i="3"/>
  <c r="BT130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37" i="3"/>
  <c r="BO38" i="3"/>
  <c r="BO40" i="3"/>
  <c r="BO41" i="3"/>
  <c r="BO43" i="3"/>
  <c r="BO44" i="3"/>
  <c r="BO45" i="3"/>
  <c r="BO46" i="3"/>
  <c r="BO47" i="3"/>
  <c r="BO49" i="3"/>
  <c r="BO50" i="3"/>
  <c r="BO51" i="3"/>
  <c r="BO52" i="3"/>
  <c r="BO53" i="3"/>
  <c r="BO54" i="3"/>
  <c r="BO55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0" i="3"/>
  <c r="BJ51" i="3"/>
  <c r="BJ52" i="3"/>
  <c r="BJ53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25" i="3"/>
  <c r="BJ126" i="3"/>
  <c r="BJ127" i="3"/>
  <c r="BJ128" i="3"/>
  <c r="BJ129" i="3"/>
  <c r="BJ130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27" i="3"/>
  <c r="BE28" i="3"/>
  <c r="BE29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57" i="3"/>
  <c r="BE58" i="3"/>
  <c r="BE59" i="3"/>
  <c r="BE60" i="3"/>
  <c r="BE61" i="3"/>
  <c r="BE62" i="3"/>
  <c r="BE64" i="3"/>
  <c r="BE70" i="3"/>
  <c r="BE71" i="3"/>
  <c r="BE72" i="3"/>
  <c r="BE73" i="3"/>
  <c r="BE74" i="3"/>
  <c r="BE76" i="3"/>
  <c r="BE81" i="3"/>
  <c r="BE85" i="3"/>
  <c r="BE86" i="3"/>
  <c r="BE87" i="3"/>
  <c r="BE88" i="3"/>
  <c r="BE89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24" i="3"/>
  <c r="BE125" i="3"/>
  <c r="BE126" i="3"/>
  <c r="BE127" i="3"/>
  <c r="BE128" i="3"/>
  <c r="BE129" i="3"/>
  <c r="BE130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27" i="3"/>
  <c r="AP28" i="3"/>
  <c r="AP29" i="3"/>
  <c r="AP31" i="3"/>
  <c r="AP32" i="3"/>
  <c r="AP33" i="3"/>
  <c r="AP34" i="3"/>
  <c r="AP35" i="3"/>
  <c r="AP36" i="3"/>
  <c r="AP37" i="3"/>
  <c r="AP38" i="3"/>
  <c r="AP39" i="3"/>
  <c r="AP40" i="3"/>
  <c r="AP41" i="3"/>
  <c r="AP43" i="3"/>
  <c r="AP44" i="3"/>
  <c r="AP45" i="3"/>
  <c r="AP46" i="3"/>
  <c r="AP47" i="3"/>
  <c r="AP49" i="3"/>
  <c r="AP50" i="3"/>
  <c r="AP51" i="3"/>
  <c r="AP52" i="3"/>
  <c r="AP53" i="3"/>
  <c r="AP54" i="3"/>
  <c r="AP55" i="3"/>
  <c r="AP57" i="3"/>
  <c r="AP58" i="3"/>
  <c r="AP59" i="3"/>
  <c r="AP60" i="3"/>
  <c r="AP61" i="3"/>
  <c r="AP62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89" i="3"/>
  <c r="AP91" i="3"/>
  <c r="AP92" i="3"/>
  <c r="AP93" i="3"/>
  <c r="AP94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7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76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0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4" i="3"/>
  <c r="AA15" i="3"/>
  <c r="AA16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4" i="3"/>
  <c r="AA45" i="3"/>
  <c r="AA46" i="3"/>
  <c r="AA47" i="3"/>
  <c r="AA49" i="3"/>
  <c r="AA50" i="3"/>
  <c r="AA53" i="3"/>
  <c r="AA54" i="3"/>
  <c r="AA55" i="3"/>
  <c r="AA57" i="3"/>
  <c r="AA58" i="3"/>
  <c r="AA59" i="3"/>
  <c r="AA60" i="3"/>
  <c r="AA61" i="3"/>
  <c r="AA62" i="3"/>
  <c r="AA64" i="3"/>
  <c r="AA70" i="3"/>
  <c r="AA71" i="3"/>
  <c r="AA72" i="3"/>
  <c r="AA73" i="3"/>
  <c r="AA74" i="3"/>
  <c r="AA76" i="3"/>
  <c r="AA81" i="3"/>
  <c r="AA85" i="3"/>
  <c r="AA86" i="3"/>
  <c r="AA87" i="3"/>
  <c r="AA88" i="3"/>
  <c r="AA89" i="3"/>
  <c r="AA91" i="3"/>
  <c r="AA92" i="3"/>
  <c r="AA93" i="3"/>
  <c r="AA94" i="3"/>
  <c r="AA95" i="3"/>
  <c r="AA97" i="3"/>
  <c r="AA98" i="3"/>
  <c r="AA100" i="3"/>
  <c r="AA102" i="3"/>
  <c r="AA103" i="3"/>
  <c r="AA104" i="3"/>
  <c r="AA105" i="3"/>
  <c r="AA106" i="3"/>
  <c r="AA107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27" i="3"/>
  <c r="AA129" i="3"/>
  <c r="AA130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BW11" i="3"/>
  <c r="AU71" i="3"/>
  <c r="DN122" i="3"/>
  <c r="DN115" i="3"/>
  <c r="DN108" i="3"/>
  <c r="DN101" i="3"/>
  <c r="DN96" i="3"/>
  <c r="DN90" i="3"/>
  <c r="DN84" i="3"/>
  <c r="DP75" i="3"/>
  <c r="DN69" i="3"/>
  <c r="DP69" i="3" s="1"/>
  <c r="DN56" i="3"/>
  <c r="DN48" i="3"/>
  <c r="DN42" i="3"/>
  <c r="DN18" i="3"/>
  <c r="DN11" i="3"/>
  <c r="DN6" i="3"/>
  <c r="DI122" i="3"/>
  <c r="DK122" i="3" s="1"/>
  <c r="DJ115" i="3"/>
  <c r="DI115" i="3"/>
  <c r="DJ108" i="3"/>
  <c r="DI108" i="3"/>
  <c r="DJ101" i="3"/>
  <c r="DI101" i="3"/>
  <c r="DJ96" i="3"/>
  <c r="DI96" i="3"/>
  <c r="DJ90" i="3"/>
  <c r="DI90" i="3"/>
  <c r="DJ84" i="3"/>
  <c r="DI84" i="3"/>
  <c r="DJ69" i="3"/>
  <c r="DK69" i="3" s="1"/>
  <c r="DI69" i="3"/>
  <c r="DJ56" i="3"/>
  <c r="DI56" i="3"/>
  <c r="DJ48" i="3"/>
  <c r="DI48" i="3"/>
  <c r="DK48" i="3" s="1"/>
  <c r="DJ42" i="3"/>
  <c r="DI42" i="3"/>
  <c r="DJ30" i="3"/>
  <c r="DI30" i="3"/>
  <c r="DJ24" i="3"/>
  <c r="DI24" i="3"/>
  <c r="DJ18" i="3"/>
  <c r="DI18" i="3"/>
  <c r="DJ11" i="3"/>
  <c r="DI11" i="3"/>
  <c r="DJ6" i="3"/>
  <c r="DI6" i="3"/>
  <c r="DK6" i="3" s="1"/>
  <c r="DH138" i="3"/>
  <c r="DF122" i="3"/>
  <c r="DF115" i="3"/>
  <c r="DF108" i="3"/>
  <c r="DH101" i="3"/>
  <c r="DF96" i="3"/>
  <c r="DF84" i="3"/>
  <c r="DH75" i="3"/>
  <c r="DF69" i="3"/>
  <c r="DH69" i="3" s="1"/>
  <c r="DF56" i="3"/>
  <c r="DF48" i="3"/>
  <c r="DF42" i="3"/>
  <c r="DF30" i="3"/>
  <c r="DF24" i="3"/>
  <c r="DF18" i="3"/>
  <c r="DF11" i="3"/>
  <c r="DF6" i="3"/>
  <c r="DC138" i="3"/>
  <c r="DC131" i="3"/>
  <c r="DA122" i="3"/>
  <c r="DC122" i="3" s="1"/>
  <c r="DA115" i="3"/>
  <c r="DC115" i="3" s="1"/>
  <c r="DA108" i="3"/>
  <c r="DC108" i="3" s="1"/>
  <c r="DC101" i="3"/>
  <c r="DC96" i="3"/>
  <c r="DA90" i="3"/>
  <c r="DC90" i="3" s="1"/>
  <c r="DA84" i="3"/>
  <c r="DC84" i="3" s="1"/>
  <c r="DC80" i="3"/>
  <c r="DC75" i="3"/>
  <c r="DA69" i="3"/>
  <c r="DC69" i="3" s="1"/>
  <c r="DC63" i="3"/>
  <c r="DA56" i="3"/>
  <c r="DC56" i="3" s="1"/>
  <c r="DA48" i="3"/>
  <c r="DC48" i="3" s="1"/>
  <c r="DA42" i="3"/>
  <c r="DC42" i="3" s="1"/>
  <c r="DA30" i="3"/>
  <c r="DC30" i="3" s="1"/>
  <c r="DA24" i="3"/>
  <c r="DA18" i="3"/>
  <c r="DA11" i="3"/>
  <c r="DC11" i="3" s="1"/>
  <c r="DA6" i="3"/>
  <c r="DC6" i="3" s="1"/>
  <c r="CG122" i="3"/>
  <c r="CG115" i="3"/>
  <c r="CG108" i="3"/>
  <c r="CI108" i="3" s="1"/>
  <c r="CG101" i="3"/>
  <c r="CG96" i="3"/>
  <c r="CG90" i="3"/>
  <c r="CG56" i="3"/>
  <c r="CG48" i="3"/>
  <c r="CG42" i="3"/>
  <c r="CG30" i="3"/>
  <c r="CG18" i="3"/>
  <c r="CG11" i="3"/>
  <c r="CG6" i="3"/>
  <c r="CD138" i="3"/>
  <c r="CB122" i="3"/>
  <c r="CB115" i="3"/>
  <c r="CB108" i="3"/>
  <c r="CB96" i="3"/>
  <c r="CB90" i="3"/>
  <c r="CB84" i="3"/>
  <c r="CD80" i="3"/>
  <c r="CD69" i="3"/>
  <c r="CB56" i="3"/>
  <c r="CB48" i="3"/>
  <c r="CB42" i="3"/>
  <c r="CB30" i="3"/>
  <c r="CB18" i="3"/>
  <c r="CB11" i="3"/>
  <c r="CB6" i="3"/>
  <c r="DK96" i="3" l="1"/>
  <c r="DK18" i="3"/>
  <c r="DK24" i="3"/>
  <c r="DK56" i="3"/>
  <c r="DK101" i="3"/>
  <c r="AT145" i="3"/>
  <c r="AS138" i="3"/>
  <c r="AS131" i="3"/>
  <c r="AR146" i="3"/>
  <c r="AS146" i="3"/>
  <c r="AU145" i="3"/>
  <c r="AU140" i="3"/>
  <c r="DI143" i="3"/>
  <c r="DK90" i="3"/>
  <c r="DN143" i="3"/>
  <c r="DK75" i="3"/>
  <c r="DK115" i="3"/>
  <c r="DK11" i="3"/>
  <c r="DK30" i="3"/>
  <c r="DK42" i="3"/>
  <c r="DK84" i="3"/>
  <c r="DK108" i="3"/>
  <c r="CG143" i="3"/>
  <c r="CB143" i="3"/>
  <c r="DA143" i="3"/>
  <c r="DF143" i="3"/>
  <c r="DJ143" i="3"/>
  <c r="BY69" i="3"/>
  <c r="BW56" i="3"/>
  <c r="BW48" i="3"/>
  <c r="BW42" i="3"/>
  <c r="BW30" i="3"/>
  <c r="BW24" i="3"/>
  <c r="BW18" i="3"/>
  <c r="BX7" i="3"/>
  <c r="BX8" i="3"/>
  <c r="BX9" i="3"/>
  <c r="BX10" i="3"/>
  <c r="BR122" i="3"/>
  <c r="BR115" i="3"/>
  <c r="BR108" i="3"/>
  <c r="BT108" i="3" s="1"/>
  <c r="BR101" i="3"/>
  <c r="BR96" i="3"/>
  <c r="BR90" i="3"/>
  <c r="BR84" i="3"/>
  <c r="BR69" i="3"/>
  <c r="BT63" i="3"/>
  <c r="BR56" i="3"/>
  <c r="BR48" i="3"/>
  <c r="BR42" i="3"/>
  <c r="BT42" i="3" s="1"/>
  <c r="BR30" i="3"/>
  <c r="BR24" i="3"/>
  <c r="BR18" i="3"/>
  <c r="BT11" i="3"/>
  <c r="BR6" i="3"/>
  <c r="BO138" i="3"/>
  <c r="BO131" i="3"/>
  <c r="BM122" i="3"/>
  <c r="BO122" i="3" s="1"/>
  <c r="BM115" i="3"/>
  <c r="BM108" i="3"/>
  <c r="BM101" i="3"/>
  <c r="BM96" i="3"/>
  <c r="BO96" i="3" s="1"/>
  <c r="BM90" i="3"/>
  <c r="BM84" i="3"/>
  <c r="BO84" i="3" s="1"/>
  <c r="BO80" i="3"/>
  <c r="BO75" i="3"/>
  <c r="BM69" i="3"/>
  <c r="BO69" i="3" s="1"/>
  <c r="BO63" i="3"/>
  <c r="BM56" i="3"/>
  <c r="BM48" i="3"/>
  <c r="BM42" i="3"/>
  <c r="BO42" i="3" s="1"/>
  <c r="BM30" i="3"/>
  <c r="BM24" i="3"/>
  <c r="BO24" i="3" s="1"/>
  <c r="BM18" i="3"/>
  <c r="BO18" i="3" s="1"/>
  <c r="BN12" i="3"/>
  <c r="BN13" i="3"/>
  <c r="BN14" i="3"/>
  <c r="BN15" i="3"/>
  <c r="BN16" i="3"/>
  <c r="BN17" i="3"/>
  <c r="BL11" i="3"/>
  <c r="BM11" i="3"/>
  <c r="BK11" i="3"/>
  <c r="BM6" i="3"/>
  <c r="BO6" i="3" s="1"/>
  <c r="BH122" i="3"/>
  <c r="BH115" i="3"/>
  <c r="BH108" i="3"/>
  <c r="BH101" i="3"/>
  <c r="BH96" i="3"/>
  <c r="BH90" i="3"/>
  <c r="BH84" i="3"/>
  <c r="BH69" i="3"/>
  <c r="BH56" i="3"/>
  <c r="BH48" i="3"/>
  <c r="BH42" i="3"/>
  <c r="BH30" i="3"/>
  <c r="BH24" i="3"/>
  <c r="BG18" i="3"/>
  <c r="BH18" i="3"/>
  <c r="BJ18" i="3" s="1"/>
  <c r="BF18" i="3"/>
  <c r="BH11" i="3"/>
  <c r="BG6" i="3"/>
  <c r="BH6" i="3"/>
  <c r="BF6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5" i="3"/>
  <c r="BD26" i="3"/>
  <c r="BD27" i="3"/>
  <c r="BD28" i="3"/>
  <c r="BD29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51" i="3"/>
  <c r="BD52" i="3"/>
  <c r="BD53" i="3"/>
  <c r="BD54" i="3"/>
  <c r="BD55" i="3"/>
  <c r="BD57" i="3"/>
  <c r="BD58" i="3"/>
  <c r="BD59" i="3"/>
  <c r="BD60" i="3"/>
  <c r="BD61" i="3"/>
  <c r="BD62" i="3"/>
  <c r="BD64" i="3"/>
  <c r="BD70" i="3"/>
  <c r="BD71" i="3"/>
  <c r="BD72" i="3"/>
  <c r="BD73" i="3"/>
  <c r="BD74" i="3"/>
  <c r="BD76" i="3"/>
  <c r="BD81" i="3"/>
  <c r="BD85" i="3"/>
  <c r="BD86" i="3"/>
  <c r="BD87" i="3"/>
  <c r="BD88" i="3"/>
  <c r="BD89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5" i="3"/>
  <c r="BD106" i="3"/>
  <c r="BD107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24" i="3"/>
  <c r="BD125" i="3"/>
  <c r="BD126" i="3"/>
  <c r="BD127" i="3"/>
  <c r="BD128" i="3"/>
  <c r="BD129" i="3"/>
  <c r="BD130" i="3"/>
  <c r="BD132" i="3"/>
  <c r="BD139" i="3"/>
  <c r="BD138" i="3"/>
  <c r="BC122" i="3"/>
  <c r="BB115" i="3"/>
  <c r="BD115" i="3" s="1"/>
  <c r="BC115" i="3"/>
  <c r="BE115" i="3" s="1"/>
  <c r="BA115" i="3"/>
  <c r="BB108" i="3"/>
  <c r="BD108" i="3" s="1"/>
  <c r="BC108" i="3"/>
  <c r="BE108" i="3" s="1"/>
  <c r="BA108" i="3"/>
  <c r="BB101" i="3"/>
  <c r="BD101" i="3" s="1"/>
  <c r="BC101" i="3"/>
  <c r="BE101" i="3" s="1"/>
  <c r="BA101" i="3"/>
  <c r="BB96" i="3"/>
  <c r="BC96" i="3"/>
  <c r="BE96" i="3" s="1"/>
  <c r="BA96" i="3"/>
  <c r="BC90" i="3"/>
  <c r="BB84" i="3"/>
  <c r="BC84" i="3"/>
  <c r="BA84" i="3"/>
  <c r="BD80" i="3"/>
  <c r="BE80" i="3"/>
  <c r="BD75" i="3"/>
  <c r="BE75" i="3"/>
  <c r="BB69" i="3"/>
  <c r="BC69" i="3"/>
  <c r="BE69" i="3" s="1"/>
  <c r="BA69" i="3"/>
  <c r="BD63" i="3"/>
  <c r="BE63" i="3"/>
  <c r="BB56" i="3"/>
  <c r="BC56" i="3"/>
  <c r="BA56" i="3"/>
  <c r="BB48" i="3"/>
  <c r="BC48" i="3"/>
  <c r="BA48" i="3"/>
  <c r="BB42" i="3"/>
  <c r="BC42" i="3"/>
  <c r="BE42" i="3" s="1"/>
  <c r="BA42" i="3"/>
  <c r="BB30" i="3"/>
  <c r="BC30" i="3"/>
  <c r="BA30" i="3"/>
  <c r="BB24" i="3"/>
  <c r="BD24" i="3" s="1"/>
  <c r="BC24" i="3"/>
  <c r="BE24" i="3" s="1"/>
  <c r="BA24" i="3"/>
  <c r="BB18" i="3"/>
  <c r="BD18" i="3" s="1"/>
  <c r="BC18" i="3"/>
  <c r="BE18" i="3" s="1"/>
  <c r="BA18" i="3"/>
  <c r="BB11" i="3"/>
  <c r="BC11" i="3"/>
  <c r="BE11" i="3" s="1"/>
  <c r="BA11" i="3"/>
  <c r="BB6" i="3"/>
  <c r="BC6" i="3"/>
  <c r="BA6" i="3"/>
  <c r="AX122" i="3"/>
  <c r="AX115" i="3"/>
  <c r="AX108" i="3"/>
  <c r="AX101" i="3"/>
  <c r="AX96" i="3"/>
  <c r="AX90" i="3"/>
  <c r="AX84" i="3"/>
  <c r="AX69" i="3"/>
  <c r="AX56" i="3"/>
  <c r="AX48" i="3"/>
  <c r="AX42" i="3"/>
  <c r="AX30" i="3"/>
  <c r="AX24" i="3"/>
  <c r="AX11" i="3"/>
  <c r="AX6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J81" i="3"/>
  <c r="J78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E50" i="3"/>
  <c r="J49" i="3"/>
  <c r="E49" i="3" s="1"/>
  <c r="J44" i="3"/>
  <c r="E44" i="3" s="1"/>
  <c r="J45" i="3"/>
  <c r="E45" i="3" s="1"/>
  <c r="J46" i="3"/>
  <c r="E46" i="3" s="1"/>
  <c r="J47" i="3"/>
  <c r="E47" i="3" s="1"/>
  <c r="J43" i="3"/>
  <c r="E43" i="3" s="1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J25" i="3"/>
  <c r="E25" i="3" s="1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J8" i="3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P138" i="3"/>
  <c r="AN122" i="3"/>
  <c r="AN115" i="3"/>
  <c r="AN108" i="3"/>
  <c r="AN101" i="3"/>
  <c r="AN96" i="3"/>
  <c r="AN84" i="3"/>
  <c r="AP75" i="3"/>
  <c r="AN69" i="3"/>
  <c r="AP69" i="3" s="1"/>
  <c r="AN56" i="3"/>
  <c r="AN48" i="3"/>
  <c r="AN42" i="3"/>
  <c r="AN30" i="3"/>
  <c r="AN24" i="3"/>
  <c r="AN18" i="3"/>
  <c r="AP18" i="3" s="1"/>
  <c r="AN11" i="3"/>
  <c r="AN6" i="3"/>
  <c r="AI122" i="3"/>
  <c r="AI115" i="3"/>
  <c r="AI108" i="3"/>
  <c r="AI101" i="3"/>
  <c r="AI96" i="3"/>
  <c r="AI90" i="3"/>
  <c r="AI84" i="3"/>
  <c r="AI69" i="3"/>
  <c r="AE85" i="3"/>
  <c r="AE86" i="3"/>
  <c r="AE87" i="3"/>
  <c r="AI56" i="3"/>
  <c r="AI48" i="3"/>
  <c r="AI30" i="3"/>
  <c r="AI24" i="3"/>
  <c r="AI18" i="3"/>
  <c r="AI6" i="3"/>
  <c r="AD122" i="3"/>
  <c r="AD115" i="3"/>
  <c r="AD108" i="3"/>
  <c r="AD101" i="3"/>
  <c r="AD96" i="3"/>
  <c r="AD90" i="3"/>
  <c r="AD84" i="3"/>
  <c r="AD69" i="3"/>
  <c r="AD56" i="3"/>
  <c r="AD48" i="3"/>
  <c r="AD42" i="3"/>
  <c r="AD30" i="3"/>
  <c r="AD24" i="3"/>
  <c r="AD18" i="3"/>
  <c r="AD11" i="3"/>
  <c r="AD6" i="3"/>
  <c r="Y115" i="3"/>
  <c r="Y101" i="3"/>
  <c r="Y96" i="3"/>
  <c r="Y90" i="3"/>
  <c r="AA80" i="3"/>
  <c r="Y69" i="3"/>
  <c r="Y56" i="3"/>
  <c r="Y48" i="3"/>
  <c r="Y42" i="3"/>
  <c r="Y30" i="3"/>
  <c r="Y24" i="3"/>
  <c r="Y18" i="3"/>
  <c r="Y6" i="3"/>
  <c r="O115" i="3"/>
  <c r="O101" i="3"/>
  <c r="O96" i="3"/>
  <c r="O90" i="3"/>
  <c r="O69" i="3"/>
  <c r="O56" i="3"/>
  <c r="O48" i="3"/>
  <c r="O42" i="3"/>
  <c r="O30" i="3"/>
  <c r="O24" i="3"/>
  <c r="O11" i="3"/>
  <c r="O18" i="3"/>
  <c r="AU70" i="3"/>
  <c r="AU73" i="3"/>
  <c r="AU74" i="3"/>
  <c r="AU78" i="3"/>
  <c r="AU77" i="3"/>
  <c r="AU81" i="3"/>
  <c r="AU86" i="3"/>
  <c r="AU87" i="3"/>
  <c r="AU88" i="3"/>
  <c r="AU89" i="3"/>
  <c r="AU91" i="3"/>
  <c r="AU92" i="3"/>
  <c r="AU93" i="3"/>
  <c r="AU94" i="3"/>
  <c r="AU95" i="3"/>
  <c r="AU98" i="3"/>
  <c r="AU99" i="3"/>
  <c r="AU100" i="3"/>
  <c r="AU102" i="3"/>
  <c r="AU103" i="3"/>
  <c r="AU104" i="3"/>
  <c r="AU105" i="3"/>
  <c r="AU106" i="3"/>
  <c r="AU107" i="3"/>
  <c r="AU109" i="3"/>
  <c r="AU111" i="3"/>
  <c r="AU112" i="3"/>
  <c r="AU113" i="3"/>
  <c r="AU114" i="3"/>
  <c r="AU116" i="3"/>
  <c r="AU117" i="3"/>
  <c r="AU118" i="3"/>
  <c r="AU119" i="3"/>
  <c r="AU120" i="3"/>
  <c r="AU121" i="3"/>
  <c r="AU123" i="3"/>
  <c r="AU124" i="3"/>
  <c r="AU125" i="3"/>
  <c r="AU126" i="3"/>
  <c r="AU127" i="3"/>
  <c r="AU128" i="3"/>
  <c r="AU129" i="3"/>
  <c r="AU130" i="3"/>
  <c r="AU132" i="3"/>
  <c r="AU139" i="3"/>
  <c r="AU8" i="3"/>
  <c r="AT146" i="3" l="1"/>
  <c r="BD96" i="3"/>
  <c r="BD11" i="3"/>
  <c r="BE6" i="3"/>
  <c r="BE48" i="3"/>
  <c r="BD6" i="3"/>
  <c r="BO11" i="3"/>
  <c r="BE84" i="3"/>
  <c r="BE30" i="3"/>
  <c r="BD30" i="3"/>
  <c r="BD84" i="3"/>
  <c r="BN11" i="3"/>
  <c r="E76" i="3"/>
  <c r="E81" i="3"/>
  <c r="AU146" i="3"/>
  <c r="D8" i="3"/>
  <c r="E8" i="3"/>
  <c r="E6" i="3" s="1"/>
  <c r="E139" i="3"/>
  <c r="AS143" i="3"/>
  <c r="E132" i="3"/>
  <c r="J75" i="3"/>
  <c r="E56" i="3"/>
  <c r="E78" i="3"/>
  <c r="J80" i="3"/>
  <c r="E137" i="3"/>
  <c r="E135" i="3"/>
  <c r="E77" i="3"/>
  <c r="E82" i="3"/>
  <c r="J131" i="3"/>
  <c r="E136" i="3"/>
  <c r="E133" i="3"/>
  <c r="J30" i="3"/>
  <c r="BJ6" i="3"/>
  <c r="E31" i="3"/>
  <c r="BE56" i="3"/>
  <c r="AI143" i="3"/>
  <c r="BD48" i="3"/>
  <c r="DK143" i="3"/>
  <c r="BD69" i="3"/>
  <c r="BD42" i="3"/>
  <c r="BD56" i="3"/>
  <c r="J145" i="3"/>
  <c r="AU9" i="3"/>
  <c r="G9" i="3"/>
  <c r="AU62" i="3"/>
  <c r="AU60" i="3"/>
  <c r="AU58" i="3"/>
  <c r="AU55" i="3"/>
  <c r="AU53" i="3"/>
  <c r="AU46" i="3"/>
  <c r="AU44" i="3"/>
  <c r="AU41" i="3"/>
  <c r="AU39" i="3"/>
  <c r="AU37" i="3"/>
  <c r="AU35" i="3"/>
  <c r="AU33" i="3"/>
  <c r="AU31" i="3"/>
  <c r="AU28" i="3"/>
  <c r="AU26" i="3"/>
  <c r="AU23" i="3"/>
  <c r="AU21" i="3"/>
  <c r="AU19" i="3"/>
  <c r="AU16" i="3"/>
  <c r="AU14" i="3"/>
  <c r="AU12" i="3"/>
  <c r="G10" i="3"/>
  <c r="AU64" i="3"/>
  <c r="AU61" i="3"/>
  <c r="AU59" i="3"/>
  <c r="AU57" i="3"/>
  <c r="AU54" i="3"/>
  <c r="AU52" i="3"/>
  <c r="AU50" i="3"/>
  <c r="AU47" i="3"/>
  <c r="AU45" i="3"/>
  <c r="AU43" i="3"/>
  <c r="AU40" i="3"/>
  <c r="AU38" i="3"/>
  <c r="AU36" i="3"/>
  <c r="AU34" i="3"/>
  <c r="AU32" i="3"/>
  <c r="AU29" i="3"/>
  <c r="AU27" i="3"/>
  <c r="AU25" i="3"/>
  <c r="AU20" i="3"/>
  <c r="AU15" i="3"/>
  <c r="AU13" i="3"/>
  <c r="J11" i="3"/>
  <c r="J48" i="3"/>
  <c r="BH143" i="3"/>
  <c r="AU11" i="3"/>
  <c r="J6" i="3"/>
  <c r="L10" i="3"/>
  <c r="L8" i="3"/>
  <c r="J24" i="3"/>
  <c r="J56" i="3"/>
  <c r="J69" i="3"/>
  <c r="J108" i="3"/>
  <c r="AU75" i="3"/>
  <c r="AU84" i="3"/>
  <c r="AU96" i="3"/>
  <c r="BR143" i="3"/>
  <c r="AU85" i="3"/>
  <c r="AU97" i="3"/>
  <c r="AU49" i="3"/>
  <c r="AU76" i="3"/>
  <c r="AR143" i="3"/>
  <c r="O143" i="3"/>
  <c r="AN143" i="3"/>
  <c r="L9" i="3"/>
  <c r="J18" i="3"/>
  <c r="J42" i="3"/>
  <c r="AU24" i="3"/>
  <c r="AU42" i="3"/>
  <c r="AU56" i="3"/>
  <c r="AU69" i="3"/>
  <c r="AU80" i="3"/>
  <c r="AU90" i="3"/>
  <c r="AU101" i="3"/>
  <c r="AU115" i="3"/>
  <c r="AU131" i="3"/>
  <c r="AX143" i="3"/>
  <c r="BE138" i="3"/>
  <c r="BC143" i="3"/>
  <c r="BM143" i="3"/>
  <c r="AU7" i="3"/>
  <c r="J122" i="3"/>
  <c r="BW143" i="3"/>
  <c r="J115" i="3"/>
  <c r="J101" i="3"/>
  <c r="J96" i="3"/>
  <c r="J90" i="3"/>
  <c r="J84" i="3"/>
  <c r="AD143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09" i="3"/>
  <c r="CC110" i="3"/>
  <c r="CC111" i="3"/>
  <c r="CC112" i="3"/>
  <c r="CC113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K108" i="3"/>
  <c r="BL108" i="3"/>
  <c r="BO108" i="3" s="1"/>
  <c r="BN103" i="3"/>
  <c r="BN104" i="3"/>
  <c r="BN105" i="3"/>
  <c r="BN106" i="3"/>
  <c r="BN107" i="3"/>
  <c r="BN108" i="3"/>
  <c r="BN80" i="3"/>
  <c r="BN63" i="3"/>
  <c r="BN62" i="3"/>
  <c r="BK42" i="3"/>
  <c r="BL42" i="3"/>
  <c r="BN42" i="3" s="1"/>
  <c r="BU48" i="3"/>
  <c r="I12" i="3"/>
  <c r="D12" i="3" s="1"/>
  <c r="I13" i="3"/>
  <c r="D13" i="3" s="1"/>
  <c r="I14" i="3"/>
  <c r="D14" i="3" s="1"/>
  <c r="I15" i="3"/>
  <c r="D15" i="3" s="1"/>
  <c r="I16" i="3"/>
  <c r="D16" i="3" s="1"/>
  <c r="I17" i="3"/>
  <c r="D17" i="3" s="1"/>
  <c r="I19" i="3"/>
  <c r="D19" i="3" s="1"/>
  <c r="I20" i="3"/>
  <c r="D20" i="3" s="1"/>
  <c r="I21" i="3"/>
  <c r="D21" i="3" s="1"/>
  <c r="I22" i="3"/>
  <c r="D22" i="3" s="1"/>
  <c r="I23" i="3"/>
  <c r="D23" i="3" s="1"/>
  <c r="I25" i="3"/>
  <c r="I26" i="3"/>
  <c r="D26" i="3" s="1"/>
  <c r="I28" i="3"/>
  <c r="D28" i="3" s="1"/>
  <c r="I29" i="3"/>
  <c r="D29" i="3" s="1"/>
  <c r="I31" i="3"/>
  <c r="D32" i="3"/>
  <c r="I33" i="3"/>
  <c r="D33" i="3" s="1"/>
  <c r="I38" i="3"/>
  <c r="D38" i="3" s="1"/>
  <c r="I39" i="3"/>
  <c r="D39" i="3" s="1"/>
  <c r="I40" i="3"/>
  <c r="D40" i="3" s="1"/>
  <c r="I41" i="3"/>
  <c r="D41" i="3" s="1"/>
  <c r="I43" i="3"/>
  <c r="D43" i="3" s="1"/>
  <c r="I44" i="3"/>
  <c r="D44" i="3" s="1"/>
  <c r="I45" i="3"/>
  <c r="D45" i="3" s="1"/>
  <c r="I46" i="3"/>
  <c r="D46" i="3" s="1"/>
  <c r="I47" i="3"/>
  <c r="D47" i="3" s="1"/>
  <c r="I49" i="3"/>
  <c r="D49" i="3" s="1"/>
  <c r="D50" i="3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D64" i="3"/>
  <c r="I66" i="3"/>
  <c r="L66" i="3" s="1"/>
  <c r="I70" i="3"/>
  <c r="D70" i="3" s="1"/>
  <c r="I71" i="3"/>
  <c r="D71" i="3" s="1"/>
  <c r="I72" i="3"/>
  <c r="D72" i="3" s="1"/>
  <c r="I73" i="3"/>
  <c r="D73" i="3" s="1"/>
  <c r="I74" i="3"/>
  <c r="D74" i="3" s="1"/>
  <c r="I76" i="3"/>
  <c r="I78" i="3"/>
  <c r="L78" i="3" s="1"/>
  <c r="I77" i="3"/>
  <c r="L77" i="3" s="1"/>
  <c r="I81" i="3"/>
  <c r="I82" i="3"/>
  <c r="L82" i="3" s="1"/>
  <c r="I85" i="3"/>
  <c r="D85" i="3" s="1"/>
  <c r="I86" i="3"/>
  <c r="D86" i="3" s="1"/>
  <c r="I87" i="3"/>
  <c r="D87" i="3" s="1"/>
  <c r="I88" i="3"/>
  <c r="D88" i="3" s="1"/>
  <c r="I89" i="3"/>
  <c r="D89" i="3" s="1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2" i="3"/>
  <c r="I133" i="3"/>
  <c r="L133" i="3" s="1"/>
  <c r="I135" i="3"/>
  <c r="L135" i="3" s="1"/>
  <c r="I136" i="3"/>
  <c r="L136" i="3" s="1"/>
  <c r="I137" i="3"/>
  <c r="L137" i="3" s="1"/>
  <c r="I139" i="3"/>
  <c r="I7" i="3"/>
  <c r="D7" i="3" s="1"/>
  <c r="AC84" i="3"/>
  <c r="AF84" i="3" s="1"/>
  <c r="I146" i="3" l="1"/>
  <c r="J146" i="3"/>
  <c r="D25" i="3"/>
  <c r="I24" i="3"/>
  <c r="L24" i="3" s="1"/>
  <c r="D31" i="3"/>
  <c r="G31" i="3" s="1"/>
  <c r="I30" i="3"/>
  <c r="L30" i="3" s="1"/>
  <c r="J63" i="3"/>
  <c r="J138" i="3"/>
  <c r="I63" i="3"/>
  <c r="E131" i="3"/>
  <c r="E145" i="3"/>
  <c r="I138" i="3"/>
  <c r="I131" i="3"/>
  <c r="I80" i="3"/>
  <c r="D76" i="3"/>
  <c r="G76" i="3" s="1"/>
  <c r="I75" i="3"/>
  <c r="D81" i="3"/>
  <c r="G81" i="3" s="1"/>
  <c r="D139" i="3"/>
  <c r="D132" i="3"/>
  <c r="K141" i="3"/>
  <c r="D136" i="3"/>
  <c r="D133" i="3"/>
  <c r="D77" i="3"/>
  <c r="D66" i="3"/>
  <c r="K142" i="3"/>
  <c r="K140" i="3"/>
  <c r="D137" i="3"/>
  <c r="D135" i="3"/>
  <c r="K134" i="3"/>
  <c r="D82" i="3"/>
  <c r="D78" i="3"/>
  <c r="K68" i="3"/>
  <c r="E80" i="3"/>
  <c r="E75" i="3"/>
  <c r="I101" i="3"/>
  <c r="L101" i="3" s="1"/>
  <c r="I145" i="3"/>
  <c r="L145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U48" i="3"/>
  <c r="AU138" i="3"/>
  <c r="AU18" i="3"/>
  <c r="AU6" i="3"/>
  <c r="AU122" i="3"/>
  <c r="AU108" i="3"/>
  <c r="AU63" i="3"/>
  <c r="AU30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I11" i="3"/>
  <c r="L11" i="3" s="1"/>
  <c r="F8" i="3"/>
  <c r="F9" i="3"/>
  <c r="F10" i="3"/>
  <c r="H85" i="3"/>
  <c r="C85" i="3" s="1"/>
  <c r="H86" i="3"/>
  <c r="C86" i="3" s="1"/>
  <c r="E138" i="3" l="1"/>
  <c r="E63" i="3"/>
  <c r="D131" i="3"/>
  <c r="D75" i="3"/>
  <c r="D138" i="3"/>
  <c r="D80" i="3"/>
  <c r="D63" i="3"/>
  <c r="D145" i="3"/>
  <c r="D146" i="3"/>
  <c r="E146" i="3"/>
  <c r="L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1" i="3"/>
  <c r="D108" i="3"/>
  <c r="D115" i="3"/>
  <c r="D90" i="3"/>
  <c r="D122" i="3"/>
  <c r="G25" i="3"/>
  <c r="G50" i="3"/>
  <c r="A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G145" i="3"/>
  <c r="H58" i="3"/>
  <c r="C58" i="3" s="1"/>
  <c r="H59" i="3"/>
  <c r="C59" i="3" s="1"/>
  <c r="H60" i="3"/>
  <c r="C60" i="3" s="1"/>
  <c r="H61" i="3"/>
  <c r="C61" i="3" s="1"/>
  <c r="H62" i="3"/>
  <c r="C62" i="3" s="1"/>
  <c r="AK80" i="3"/>
  <c r="G146" i="3" l="1"/>
  <c r="D143" i="3"/>
  <c r="K61" i="3"/>
  <c r="F61" i="3"/>
  <c r="K59" i="3"/>
  <c r="F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S122" i="3"/>
  <c r="V122" i="3" s="1"/>
  <c r="R115" i="3"/>
  <c r="S115" i="3"/>
  <c r="V115" i="3" s="1"/>
  <c r="R108" i="3"/>
  <c r="S108" i="3"/>
  <c r="V108" i="3" s="1"/>
  <c r="R101" i="3"/>
  <c r="S101" i="3"/>
  <c r="V101" i="3" s="1"/>
  <c r="R96" i="3"/>
  <c r="S96" i="3"/>
  <c r="V96" i="3" s="1"/>
  <c r="R90" i="3"/>
  <c r="S90" i="3"/>
  <c r="V90" i="3" s="1"/>
  <c r="R84" i="3"/>
  <c r="S84" i="3"/>
  <c r="V84" i="3" s="1"/>
  <c r="V80" i="3"/>
  <c r="R69" i="3"/>
  <c r="S69" i="3"/>
  <c r="V69" i="3" s="1"/>
  <c r="V63" i="3"/>
  <c r="S56" i="3"/>
  <c r="V56" i="3" s="1"/>
  <c r="R48" i="3"/>
  <c r="S48" i="3"/>
  <c r="V48" i="3" s="1"/>
  <c r="V42" i="3"/>
  <c r="R30" i="3"/>
  <c r="S30" i="3"/>
  <c r="V30" i="3" s="1"/>
  <c r="V24" i="3"/>
  <c r="R18" i="3"/>
  <c r="S18" i="3"/>
  <c r="V18" i="3" s="1"/>
  <c r="R11" i="3"/>
  <c r="S11" i="3"/>
  <c r="V11" i="3" s="1"/>
  <c r="R6" i="3"/>
  <c r="S6" i="3"/>
  <c r="V6" i="3" s="1"/>
  <c r="H139" i="3"/>
  <c r="H137" i="3"/>
  <c r="K137" i="3" s="1"/>
  <c r="H136" i="3"/>
  <c r="K136" i="3" s="1"/>
  <c r="H135" i="3"/>
  <c r="K135" i="3" s="1"/>
  <c r="H133" i="3"/>
  <c r="K133" i="3" s="1"/>
  <c r="H132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7" i="3"/>
  <c r="H106" i="3"/>
  <c r="H105" i="3"/>
  <c r="H104" i="3"/>
  <c r="H103" i="3"/>
  <c r="H102" i="3"/>
  <c r="H100" i="3"/>
  <c r="H99" i="3"/>
  <c r="H98" i="3"/>
  <c r="H97" i="3"/>
  <c r="H95" i="3"/>
  <c r="H94" i="3"/>
  <c r="H93" i="3"/>
  <c r="H92" i="3"/>
  <c r="H91" i="3"/>
  <c r="H89" i="3"/>
  <c r="H88" i="3"/>
  <c r="H87" i="3"/>
  <c r="H82" i="3"/>
  <c r="K82" i="3" s="1"/>
  <c r="H81" i="3"/>
  <c r="H77" i="3"/>
  <c r="K77" i="3" s="1"/>
  <c r="H78" i="3"/>
  <c r="K78" i="3" s="1"/>
  <c r="H76" i="3"/>
  <c r="H74" i="3"/>
  <c r="H73" i="3"/>
  <c r="H72" i="3"/>
  <c r="H71" i="3"/>
  <c r="H70" i="3"/>
  <c r="H66" i="3"/>
  <c r="K66" i="3" s="1"/>
  <c r="H64" i="3"/>
  <c r="H55" i="3"/>
  <c r="C55" i="3" s="1"/>
  <c r="F54" i="3"/>
  <c r="H53" i="3"/>
  <c r="C53" i="3" s="1"/>
  <c r="H52" i="3"/>
  <c r="C52" i="3" s="1"/>
  <c r="H51" i="3"/>
  <c r="C51" i="3" s="1"/>
  <c r="H50" i="3"/>
  <c r="C50" i="3" s="1"/>
  <c r="H49" i="3"/>
  <c r="C49" i="3" s="1"/>
  <c r="H47" i="3"/>
  <c r="C47" i="3" s="1"/>
  <c r="H46" i="3"/>
  <c r="C46" i="3" s="1"/>
  <c r="H45" i="3"/>
  <c r="C45" i="3" s="1"/>
  <c r="H44" i="3"/>
  <c r="C44" i="3" s="1"/>
  <c r="H43" i="3"/>
  <c r="C43" i="3" s="1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C19" i="3" s="1"/>
  <c r="H17" i="3"/>
  <c r="C17" i="3" s="1"/>
  <c r="H16" i="3"/>
  <c r="C16" i="3" s="1"/>
  <c r="H15" i="3"/>
  <c r="C15" i="3" s="1"/>
  <c r="H14" i="3"/>
  <c r="C14" i="3" s="1"/>
  <c r="H13" i="3"/>
  <c r="C13" i="3" s="1"/>
  <c r="H12" i="3"/>
  <c r="C12" i="3" s="1"/>
  <c r="H7" i="3"/>
  <c r="C7" i="3" s="1"/>
  <c r="BN139" i="3"/>
  <c r="BN138" i="3"/>
  <c r="BN130" i="3"/>
  <c r="BN129" i="3"/>
  <c r="BN128" i="3"/>
  <c r="BN127" i="3"/>
  <c r="BN126" i="3"/>
  <c r="BN125" i="3"/>
  <c r="BN124" i="3"/>
  <c r="BN123" i="3"/>
  <c r="BK122" i="3"/>
  <c r="BL122" i="3"/>
  <c r="BN122" i="3" s="1"/>
  <c r="BN100" i="3"/>
  <c r="BN99" i="3"/>
  <c r="BN98" i="3"/>
  <c r="BN97" i="3"/>
  <c r="BK96" i="3"/>
  <c r="BL96" i="3"/>
  <c r="BN96" i="3" s="1"/>
  <c r="BN95" i="3"/>
  <c r="BN94" i="3"/>
  <c r="BN93" i="3"/>
  <c r="BN92" i="3"/>
  <c r="BN91" i="3"/>
  <c r="BK90" i="3"/>
  <c r="BL90" i="3"/>
  <c r="BO90" i="3" s="1"/>
  <c r="BN89" i="3"/>
  <c r="BN88" i="3"/>
  <c r="BN87" i="3"/>
  <c r="BN86" i="3"/>
  <c r="BN85" i="3"/>
  <c r="BK84" i="3"/>
  <c r="BL84" i="3"/>
  <c r="BN84" i="3" s="1"/>
  <c r="BN76" i="3"/>
  <c r="BN75" i="3"/>
  <c r="BN74" i="3"/>
  <c r="BN73" i="3"/>
  <c r="BN72" i="3"/>
  <c r="BN71" i="3"/>
  <c r="BN70" i="3"/>
  <c r="BK69" i="3"/>
  <c r="BL69" i="3"/>
  <c r="BN69" i="3" s="1"/>
  <c r="BN61" i="3"/>
  <c r="BN60" i="3"/>
  <c r="BN59" i="3"/>
  <c r="BN58" i="3"/>
  <c r="BN57" i="3"/>
  <c r="BK56" i="3"/>
  <c r="BL56" i="3"/>
  <c r="BO56" i="3" s="1"/>
  <c r="BK48" i="3"/>
  <c r="BL48" i="3"/>
  <c r="BO48" i="3" s="1"/>
  <c r="BN55" i="3"/>
  <c r="BN54" i="3"/>
  <c r="BN53" i="3"/>
  <c r="BN52" i="3"/>
  <c r="BN51" i="3"/>
  <c r="BN50" i="3"/>
  <c r="BN49" i="3"/>
  <c r="BK30" i="3"/>
  <c r="BL30" i="3"/>
  <c r="BO30" i="3" s="1"/>
  <c r="BN41" i="3"/>
  <c r="BN39" i="3"/>
  <c r="BN38" i="3"/>
  <c r="BN37" i="3"/>
  <c r="BN36" i="3"/>
  <c r="BN35" i="3"/>
  <c r="BN34" i="3"/>
  <c r="BN33" i="3"/>
  <c r="BN32" i="3"/>
  <c r="BN31" i="3"/>
  <c r="BK6" i="3"/>
  <c r="BL6" i="3"/>
  <c r="BN6" i="3" s="1"/>
  <c r="BK18" i="3"/>
  <c r="BL18" i="3"/>
  <c r="BN18" i="3" s="1"/>
  <c r="BK24" i="3"/>
  <c r="BL24" i="3"/>
  <c r="BN24" i="3" s="1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A90" i="3"/>
  <c r="BB90" i="3"/>
  <c r="BA122" i="3"/>
  <c r="BB122" i="3"/>
  <c r="BE122" i="3" s="1"/>
  <c r="BD122" i="3" l="1"/>
  <c r="H63" i="3"/>
  <c r="H131" i="3"/>
  <c r="H138" i="3"/>
  <c r="H75" i="3"/>
  <c r="H80" i="3"/>
  <c r="K67" i="3"/>
  <c r="K65" i="3"/>
  <c r="F13" i="3"/>
  <c r="F17" i="3"/>
  <c r="F20" i="3"/>
  <c r="F22" i="3"/>
  <c r="F25" i="3"/>
  <c r="F27" i="3"/>
  <c r="F32" i="3"/>
  <c r="F34" i="3"/>
  <c r="F36" i="3"/>
  <c r="F38" i="3"/>
  <c r="F40" i="3"/>
  <c r="F45" i="3"/>
  <c r="F47" i="3"/>
  <c r="C64" i="3"/>
  <c r="C70" i="3"/>
  <c r="F70" i="3" s="1"/>
  <c r="C72" i="3"/>
  <c r="F72" i="3" s="1"/>
  <c r="C74" i="3"/>
  <c r="F74" i="3" s="1"/>
  <c r="C78" i="3"/>
  <c r="F78" i="3" s="1"/>
  <c r="C82" i="3"/>
  <c r="F82" i="3" s="1"/>
  <c r="C87" i="3"/>
  <c r="F87" i="3" s="1"/>
  <c r="C89" i="3"/>
  <c r="F89" i="3" s="1"/>
  <c r="C92" i="3"/>
  <c r="F92" i="3" s="1"/>
  <c r="C94" i="3"/>
  <c r="F94" i="3" s="1"/>
  <c r="C97" i="3"/>
  <c r="C99" i="3"/>
  <c r="F99" i="3" s="1"/>
  <c r="C102" i="3"/>
  <c r="F102" i="3" s="1"/>
  <c r="C104" i="3"/>
  <c r="F104" i="3" s="1"/>
  <c r="C106" i="3"/>
  <c r="F106" i="3" s="1"/>
  <c r="C109" i="3"/>
  <c r="F109" i="3" s="1"/>
  <c r="C111" i="3"/>
  <c r="F111" i="3" s="1"/>
  <c r="C113" i="3"/>
  <c r="F113" i="3" s="1"/>
  <c r="C116" i="3"/>
  <c r="F116" i="3" s="1"/>
  <c r="C118" i="3"/>
  <c r="F118" i="3" s="1"/>
  <c r="C120" i="3"/>
  <c r="F120" i="3" s="1"/>
  <c r="C123" i="3"/>
  <c r="F123" i="3" s="1"/>
  <c r="C125" i="3"/>
  <c r="F125" i="3" s="1"/>
  <c r="C127" i="3"/>
  <c r="F127" i="3" s="1"/>
  <c r="C129" i="3"/>
  <c r="F129" i="3" s="1"/>
  <c r="C132" i="3"/>
  <c r="C133" i="3"/>
  <c r="F133" i="3" s="1"/>
  <c r="C136" i="3"/>
  <c r="F136" i="3" s="1"/>
  <c r="C139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C66" i="3"/>
  <c r="F66" i="3" s="1"/>
  <c r="C71" i="3"/>
  <c r="F71" i="3" s="1"/>
  <c r="C73" i="3"/>
  <c r="F73" i="3" s="1"/>
  <c r="C76" i="3"/>
  <c r="C77" i="3"/>
  <c r="F77" i="3" s="1"/>
  <c r="C81" i="3"/>
  <c r="C88" i="3"/>
  <c r="F88" i="3" s="1"/>
  <c r="C91" i="3"/>
  <c r="F91" i="3" s="1"/>
  <c r="C93" i="3"/>
  <c r="F93" i="3" s="1"/>
  <c r="C95" i="3"/>
  <c r="F95" i="3" s="1"/>
  <c r="C98" i="3"/>
  <c r="F98" i="3" s="1"/>
  <c r="C100" i="3"/>
  <c r="F100" i="3" s="1"/>
  <c r="C103" i="3"/>
  <c r="F103" i="3" s="1"/>
  <c r="C105" i="3"/>
  <c r="F105" i="3" s="1"/>
  <c r="C107" i="3"/>
  <c r="F107" i="3" s="1"/>
  <c r="C110" i="3"/>
  <c r="F110" i="3" s="1"/>
  <c r="C112" i="3"/>
  <c r="F112" i="3" s="1"/>
  <c r="C114" i="3"/>
  <c r="F114" i="3" s="1"/>
  <c r="C117" i="3"/>
  <c r="F117" i="3" s="1"/>
  <c r="C119" i="3"/>
  <c r="F119" i="3" s="1"/>
  <c r="C121" i="3"/>
  <c r="F121" i="3" s="1"/>
  <c r="C124" i="3"/>
  <c r="F124" i="3" s="1"/>
  <c r="C126" i="3"/>
  <c r="F126" i="3" s="1"/>
  <c r="C128" i="3"/>
  <c r="C130" i="3"/>
  <c r="F130" i="3" s="1"/>
  <c r="C135" i="3"/>
  <c r="F135" i="3" s="1"/>
  <c r="C137" i="3"/>
  <c r="F137" i="3" s="1"/>
  <c r="F29" i="3"/>
  <c r="F49" i="3"/>
  <c r="F51" i="3"/>
  <c r="F53" i="3"/>
  <c r="F55" i="3"/>
  <c r="F50" i="3"/>
  <c r="F52" i="3"/>
  <c r="BN48" i="3"/>
  <c r="H145" i="3"/>
  <c r="BD90" i="3"/>
  <c r="BE90" i="3"/>
  <c r="H24" i="3"/>
  <c r="R143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S143" i="3"/>
  <c r="U42" i="3"/>
  <c r="BN56" i="3"/>
  <c r="BN90" i="3"/>
  <c r="BN30" i="3"/>
  <c r="CA6" i="3"/>
  <c r="CD6" i="3" s="1"/>
  <c r="CA11" i="3"/>
  <c r="CD11" i="3" s="1"/>
  <c r="CA18" i="3"/>
  <c r="CD18" i="3" s="1"/>
  <c r="CD24" i="3"/>
  <c r="CA30" i="3"/>
  <c r="CD30" i="3" s="1"/>
  <c r="CA42" i="3"/>
  <c r="CD42" i="3" s="1"/>
  <c r="CA48" i="3"/>
  <c r="CD48" i="3" s="1"/>
  <c r="CA56" i="3"/>
  <c r="CD56" i="3" s="1"/>
  <c r="CD63" i="3"/>
  <c r="CA69" i="3"/>
  <c r="CD75" i="3"/>
  <c r="CA84" i="3"/>
  <c r="CD84" i="3" s="1"/>
  <c r="CA90" i="3"/>
  <c r="CD90" i="3" s="1"/>
  <c r="CA96" i="3"/>
  <c r="CD101" i="3"/>
  <c r="CA108" i="3"/>
  <c r="CD108" i="3" s="1"/>
  <c r="CA115" i="3"/>
  <c r="CA122" i="3"/>
  <c r="CD122" i="3" s="1"/>
  <c r="AM48" i="3"/>
  <c r="AP48" i="3" s="1"/>
  <c r="AL48" i="3"/>
  <c r="AC56" i="3"/>
  <c r="AF56" i="3" s="1"/>
  <c r="AB56" i="3"/>
  <c r="DO139" i="3"/>
  <c r="DG139" i="3"/>
  <c r="DB139" i="3"/>
  <c r="BX139" i="3"/>
  <c r="BS139" i="3"/>
  <c r="BI139" i="3"/>
  <c r="AY139" i="3"/>
  <c r="AO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BX130" i="3"/>
  <c r="BS130" i="3"/>
  <c r="BI130" i="3"/>
  <c r="AY130" i="3"/>
  <c r="AO130" i="3"/>
  <c r="AJ130" i="3"/>
  <c r="AE130" i="3"/>
  <c r="Z130" i="3"/>
  <c r="P130" i="3"/>
  <c r="DO129" i="3"/>
  <c r="DG129" i="3"/>
  <c r="DB129" i="3"/>
  <c r="BX129" i="3"/>
  <c r="BS129" i="3"/>
  <c r="BI129" i="3"/>
  <c r="AY129" i="3"/>
  <c r="AO129" i="3"/>
  <c r="AJ129" i="3"/>
  <c r="AE129" i="3"/>
  <c r="Z129" i="3"/>
  <c r="P129" i="3"/>
  <c r="DO128" i="3"/>
  <c r="DG128" i="3"/>
  <c r="DB128" i="3"/>
  <c r="BX128" i="3"/>
  <c r="BS128" i="3"/>
  <c r="BI128" i="3"/>
  <c r="AY128" i="3"/>
  <c r="AO128" i="3"/>
  <c r="AJ128" i="3"/>
  <c r="AE128" i="3"/>
  <c r="Z128" i="3"/>
  <c r="P128" i="3"/>
  <c r="DO127" i="3"/>
  <c r="DG127" i="3"/>
  <c r="DB127" i="3"/>
  <c r="BX127" i="3"/>
  <c r="BS127" i="3"/>
  <c r="BI127" i="3"/>
  <c r="AY127" i="3"/>
  <c r="AO127" i="3"/>
  <c r="AJ127" i="3"/>
  <c r="AE127" i="3"/>
  <c r="Z127" i="3"/>
  <c r="P127" i="3"/>
  <c r="DO126" i="3"/>
  <c r="DG126" i="3"/>
  <c r="DB126" i="3"/>
  <c r="BX126" i="3"/>
  <c r="BS126" i="3"/>
  <c r="BI126" i="3"/>
  <c r="AY126" i="3"/>
  <c r="AO126" i="3"/>
  <c r="AJ126" i="3"/>
  <c r="AE126" i="3"/>
  <c r="Z126" i="3"/>
  <c r="P126" i="3"/>
  <c r="DO125" i="3"/>
  <c r="DG125" i="3"/>
  <c r="DB125" i="3"/>
  <c r="BX125" i="3"/>
  <c r="BS125" i="3"/>
  <c r="BI125" i="3"/>
  <c r="AY125" i="3"/>
  <c r="AO125" i="3"/>
  <c r="AJ125" i="3"/>
  <c r="AE125" i="3"/>
  <c r="Z125" i="3"/>
  <c r="P125" i="3"/>
  <c r="DO124" i="3"/>
  <c r="DG124" i="3"/>
  <c r="DB124" i="3"/>
  <c r="BX124" i="3"/>
  <c r="BS124" i="3"/>
  <c r="BI124" i="3"/>
  <c r="AY124" i="3"/>
  <c r="AO124" i="3"/>
  <c r="AJ124" i="3"/>
  <c r="AE124" i="3"/>
  <c r="Z124" i="3"/>
  <c r="P124" i="3"/>
  <c r="DO123" i="3"/>
  <c r="DG123" i="3"/>
  <c r="DB123" i="3"/>
  <c r="BX123" i="3"/>
  <c r="BS123" i="3"/>
  <c r="BI123" i="3"/>
  <c r="AO123" i="3"/>
  <c r="AJ123" i="3"/>
  <c r="AE123" i="3"/>
  <c r="P123" i="3"/>
  <c r="DL122" i="3"/>
  <c r="DM122" i="3"/>
  <c r="DP122" i="3" s="1"/>
  <c r="DD122" i="3"/>
  <c r="DE122" i="3"/>
  <c r="DH122" i="3" s="1"/>
  <c r="CY122" i="3"/>
  <c r="CZ122" i="3"/>
  <c r="DB122" i="3" s="1"/>
  <c r="CI122" i="3"/>
  <c r="BZ122" i="3"/>
  <c r="BU122" i="3"/>
  <c r="BV122" i="3"/>
  <c r="BY122" i="3" s="1"/>
  <c r="BP122" i="3"/>
  <c r="BQ122" i="3"/>
  <c r="BT122" i="3" s="1"/>
  <c r="BF122" i="3"/>
  <c r="BG122" i="3"/>
  <c r="BJ122" i="3" s="1"/>
  <c r="AW122" i="3"/>
  <c r="AZ122" i="3" s="1"/>
  <c r="AL122" i="3"/>
  <c r="AM122" i="3"/>
  <c r="AP122" i="3" s="1"/>
  <c r="AG122" i="3"/>
  <c r="AH122" i="3"/>
  <c r="AK122" i="3" s="1"/>
  <c r="AC122" i="3"/>
  <c r="AF122" i="3" s="1"/>
  <c r="AA122" i="3"/>
  <c r="DO121" i="3"/>
  <c r="DG121" i="3"/>
  <c r="DB121" i="3"/>
  <c r="BX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BI120" i="3"/>
  <c r="AY120" i="3"/>
  <c r="AO120" i="3"/>
  <c r="AE120" i="3"/>
  <c r="Z120" i="3"/>
  <c r="P120" i="3"/>
  <c r="DO119" i="3"/>
  <c r="DG119" i="3"/>
  <c r="DB119" i="3"/>
  <c r="BX119" i="3"/>
  <c r="BS119" i="3"/>
  <c r="BN119" i="3"/>
  <c r="BI119" i="3"/>
  <c r="AY119" i="3"/>
  <c r="AO119" i="3"/>
  <c r="AJ119" i="3"/>
  <c r="AE119" i="3"/>
  <c r="Z119" i="3"/>
  <c r="P119" i="3"/>
  <c r="DO118" i="3"/>
  <c r="DG118" i="3"/>
  <c r="DB118" i="3"/>
  <c r="BX118" i="3"/>
  <c r="BS118" i="3"/>
  <c r="BN118" i="3"/>
  <c r="BI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G116" i="3"/>
  <c r="DB116" i="3"/>
  <c r="BX116" i="3"/>
  <c r="BS116" i="3"/>
  <c r="BN116" i="3"/>
  <c r="BI116" i="3"/>
  <c r="AY116" i="3"/>
  <c r="AO116" i="3"/>
  <c r="AJ116" i="3"/>
  <c r="AE116" i="3"/>
  <c r="Z116" i="3"/>
  <c r="P116" i="3"/>
  <c r="DL115" i="3"/>
  <c r="DM115" i="3"/>
  <c r="DP115" i="3" s="1"/>
  <c r="DD115" i="3"/>
  <c r="DE115" i="3"/>
  <c r="DH115" i="3" s="1"/>
  <c r="CY115" i="3"/>
  <c r="CZ115" i="3"/>
  <c r="DB115" i="3" s="1"/>
  <c r="CI115" i="3"/>
  <c r="BZ115" i="3"/>
  <c r="BU115" i="3"/>
  <c r="BV115" i="3"/>
  <c r="BY115" i="3" s="1"/>
  <c r="BP115" i="3"/>
  <c r="BQ115" i="3"/>
  <c r="BT115" i="3" s="1"/>
  <c r="BK115" i="3"/>
  <c r="BL115" i="3"/>
  <c r="BO115" i="3" s="1"/>
  <c r="BF115" i="3"/>
  <c r="BG115" i="3"/>
  <c r="BJ115" i="3" s="1"/>
  <c r="AV115" i="3"/>
  <c r="AW115" i="3"/>
  <c r="AZ115" i="3" s="1"/>
  <c r="AL115" i="3"/>
  <c r="AM115" i="3"/>
  <c r="AP115" i="3" s="1"/>
  <c r="AG115" i="3"/>
  <c r="AH115" i="3"/>
  <c r="AK115" i="3" s="1"/>
  <c r="AB115" i="3"/>
  <c r="AC115" i="3"/>
  <c r="AF115" i="3" s="1"/>
  <c r="X115" i="3"/>
  <c r="DO114" i="3"/>
  <c r="DG114" i="3"/>
  <c r="DB114" i="3"/>
  <c r="BX114" i="3"/>
  <c r="BS114" i="3"/>
  <c r="BI114" i="3"/>
  <c r="AY114" i="3"/>
  <c r="AO114" i="3"/>
  <c r="AJ114" i="3"/>
  <c r="AE114" i="3"/>
  <c r="Z114" i="3"/>
  <c r="P114" i="3"/>
  <c r="DO113" i="3"/>
  <c r="DG113" i="3"/>
  <c r="DB113" i="3"/>
  <c r="BX113" i="3"/>
  <c r="BS113" i="3"/>
  <c r="BI113" i="3"/>
  <c r="AY113" i="3"/>
  <c r="AO113" i="3"/>
  <c r="AJ113" i="3"/>
  <c r="AE113" i="3"/>
  <c r="Z113" i="3"/>
  <c r="P113" i="3"/>
  <c r="DO112" i="3"/>
  <c r="DG112" i="3"/>
  <c r="DB112" i="3"/>
  <c r="BX112" i="3"/>
  <c r="BS112" i="3"/>
  <c r="BI112" i="3"/>
  <c r="AY112" i="3"/>
  <c r="AO112" i="3"/>
  <c r="AJ112" i="3"/>
  <c r="AE112" i="3"/>
  <c r="Z112" i="3"/>
  <c r="P112" i="3"/>
  <c r="DO111" i="3"/>
  <c r="DG111" i="3"/>
  <c r="DB111" i="3"/>
  <c r="BX111" i="3"/>
  <c r="BS111" i="3"/>
  <c r="BI111" i="3"/>
  <c r="AY111" i="3"/>
  <c r="AO111" i="3"/>
  <c r="AJ111" i="3"/>
  <c r="AE111" i="3"/>
  <c r="Z111" i="3"/>
  <c r="P111" i="3"/>
  <c r="DO110" i="3"/>
  <c r="DG110" i="3"/>
  <c r="DB110" i="3"/>
  <c r="BX110" i="3"/>
  <c r="BS110" i="3"/>
  <c r="BI110" i="3"/>
  <c r="AY110" i="3"/>
  <c r="AO110" i="3"/>
  <c r="AJ110" i="3"/>
  <c r="AE110" i="3"/>
  <c r="Z110" i="3"/>
  <c r="P110" i="3"/>
  <c r="DO109" i="3"/>
  <c r="DG109" i="3"/>
  <c r="DB109" i="3"/>
  <c r="BX109" i="3"/>
  <c r="BS109" i="3"/>
  <c r="BI109" i="3"/>
  <c r="AY109" i="3"/>
  <c r="AO109" i="3"/>
  <c r="AJ109" i="3"/>
  <c r="AE109" i="3"/>
  <c r="Z109" i="3"/>
  <c r="P109" i="3"/>
  <c r="DL108" i="3"/>
  <c r="DM108" i="3"/>
  <c r="DP108" i="3" s="1"/>
  <c r="DD108" i="3"/>
  <c r="DE108" i="3"/>
  <c r="DH108" i="3" s="1"/>
  <c r="CY108" i="3"/>
  <c r="CZ108" i="3"/>
  <c r="BZ108" i="3"/>
  <c r="BU108" i="3"/>
  <c r="BV108" i="3"/>
  <c r="BY108" i="3" s="1"/>
  <c r="BP108" i="3"/>
  <c r="BQ108" i="3"/>
  <c r="BF108" i="3"/>
  <c r="BG108" i="3"/>
  <c r="BJ108" i="3" s="1"/>
  <c r="AV108" i="3"/>
  <c r="AW108" i="3"/>
  <c r="AZ108" i="3" s="1"/>
  <c r="AL108" i="3"/>
  <c r="AM108" i="3"/>
  <c r="AP108" i="3" s="1"/>
  <c r="AG108" i="3"/>
  <c r="AH108" i="3"/>
  <c r="AK108" i="3" s="1"/>
  <c r="AB108" i="3"/>
  <c r="AC108" i="3"/>
  <c r="AF108" i="3" s="1"/>
  <c r="AA108" i="3"/>
  <c r="DO107" i="3"/>
  <c r="DG107" i="3"/>
  <c r="DB107" i="3"/>
  <c r="BX107" i="3"/>
  <c r="BS107" i="3"/>
  <c r="BI107" i="3"/>
  <c r="AY107" i="3"/>
  <c r="AO107" i="3"/>
  <c r="AJ107" i="3"/>
  <c r="AE107" i="3"/>
  <c r="Z107" i="3"/>
  <c r="P107" i="3"/>
  <c r="DO106" i="3"/>
  <c r="DG106" i="3"/>
  <c r="DB106" i="3"/>
  <c r="BX106" i="3"/>
  <c r="BS106" i="3"/>
  <c r="BI106" i="3"/>
  <c r="AY106" i="3"/>
  <c r="AO106" i="3"/>
  <c r="AJ106" i="3"/>
  <c r="AE106" i="3"/>
  <c r="Z106" i="3"/>
  <c r="P106" i="3"/>
  <c r="DO105" i="3"/>
  <c r="DG105" i="3"/>
  <c r="DB105" i="3"/>
  <c r="BX105" i="3"/>
  <c r="BS105" i="3"/>
  <c r="BI105" i="3"/>
  <c r="AY105" i="3"/>
  <c r="AO105" i="3"/>
  <c r="AJ105" i="3"/>
  <c r="AE105" i="3"/>
  <c r="Z105" i="3"/>
  <c r="P105" i="3"/>
  <c r="DO104" i="3"/>
  <c r="DG104" i="3"/>
  <c r="DB104" i="3"/>
  <c r="BX104" i="3"/>
  <c r="BS104" i="3"/>
  <c r="BI104" i="3"/>
  <c r="AY104" i="3"/>
  <c r="AO104" i="3"/>
  <c r="AJ104" i="3"/>
  <c r="AE104" i="3"/>
  <c r="Z104" i="3"/>
  <c r="P104" i="3"/>
  <c r="DO103" i="3"/>
  <c r="DG103" i="3"/>
  <c r="DB103" i="3"/>
  <c r="BX103" i="3"/>
  <c r="BS103" i="3"/>
  <c r="BI103" i="3"/>
  <c r="AY103" i="3"/>
  <c r="AO103" i="3"/>
  <c r="AJ103" i="3"/>
  <c r="AE103" i="3"/>
  <c r="Z103" i="3"/>
  <c r="P103" i="3"/>
  <c r="DO102" i="3"/>
  <c r="DG102" i="3"/>
  <c r="DB102" i="3"/>
  <c r="BX102" i="3"/>
  <c r="BS102" i="3"/>
  <c r="BN102" i="3"/>
  <c r="BI102" i="3"/>
  <c r="AY102" i="3"/>
  <c r="AO102" i="3"/>
  <c r="AJ102" i="3"/>
  <c r="AE102" i="3"/>
  <c r="Z102" i="3"/>
  <c r="P102" i="3"/>
  <c r="DL101" i="3"/>
  <c r="DM101" i="3"/>
  <c r="DP101" i="3" s="1"/>
  <c r="DD101" i="3"/>
  <c r="DE101" i="3"/>
  <c r="DG101" i="3" s="1"/>
  <c r="CY101" i="3"/>
  <c r="CZ101" i="3"/>
  <c r="CI101" i="3"/>
  <c r="BU101" i="3"/>
  <c r="BV101" i="3"/>
  <c r="BY101" i="3" s="1"/>
  <c r="BP101" i="3"/>
  <c r="BQ101" i="3"/>
  <c r="BT101" i="3" s="1"/>
  <c r="BK101" i="3"/>
  <c r="BL101" i="3"/>
  <c r="BO101" i="3" s="1"/>
  <c r="BF101" i="3"/>
  <c r="BG101" i="3"/>
  <c r="BJ101" i="3" s="1"/>
  <c r="AV101" i="3"/>
  <c r="AW101" i="3"/>
  <c r="AZ101" i="3" s="1"/>
  <c r="AL101" i="3"/>
  <c r="AM101" i="3"/>
  <c r="AP101" i="3" s="1"/>
  <c r="AG101" i="3"/>
  <c r="AH101" i="3"/>
  <c r="AK101" i="3" s="1"/>
  <c r="AB101" i="3"/>
  <c r="AC101" i="3"/>
  <c r="AF101" i="3" s="1"/>
  <c r="X101" i="3"/>
  <c r="DO100" i="3"/>
  <c r="DG100" i="3"/>
  <c r="DB100" i="3"/>
  <c r="BX100" i="3"/>
  <c r="BS100" i="3"/>
  <c r="BI100" i="3"/>
  <c r="AY100" i="3"/>
  <c r="AO100" i="3"/>
  <c r="AJ100" i="3"/>
  <c r="AE100" i="3"/>
  <c r="Z100" i="3"/>
  <c r="P100" i="3"/>
  <c r="DO99" i="3"/>
  <c r="DG99" i="3"/>
  <c r="DB99" i="3"/>
  <c r="BX99" i="3"/>
  <c r="BS99" i="3"/>
  <c r="BI99" i="3"/>
  <c r="AY99" i="3"/>
  <c r="AO99" i="3"/>
  <c r="AJ99" i="3"/>
  <c r="AE99" i="3"/>
  <c r="Z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BI97" i="3"/>
  <c r="AY97" i="3"/>
  <c r="AO97" i="3"/>
  <c r="AJ97" i="3"/>
  <c r="AE97" i="3"/>
  <c r="Z97" i="3"/>
  <c r="P97" i="3"/>
  <c r="DL96" i="3"/>
  <c r="DM96" i="3"/>
  <c r="DP96" i="3" s="1"/>
  <c r="DD96" i="3"/>
  <c r="DE96" i="3"/>
  <c r="DB96" i="3"/>
  <c r="CI96" i="3"/>
  <c r="BZ96" i="3"/>
  <c r="BU96" i="3"/>
  <c r="BV96" i="3"/>
  <c r="BY96" i="3" s="1"/>
  <c r="BP96" i="3"/>
  <c r="BQ96" i="3"/>
  <c r="BT96" i="3" s="1"/>
  <c r="BF96" i="3"/>
  <c r="BG96" i="3"/>
  <c r="BJ96" i="3" s="1"/>
  <c r="AV96" i="3"/>
  <c r="AW96" i="3"/>
  <c r="AZ96" i="3" s="1"/>
  <c r="AL96" i="3"/>
  <c r="AM96" i="3"/>
  <c r="AP96" i="3" s="1"/>
  <c r="AG96" i="3"/>
  <c r="AH96" i="3"/>
  <c r="AK96" i="3" s="1"/>
  <c r="AB96" i="3"/>
  <c r="AC96" i="3"/>
  <c r="AF96" i="3" s="1"/>
  <c r="X96" i="3"/>
  <c r="DO95" i="3"/>
  <c r="DG95" i="3"/>
  <c r="DB95" i="3"/>
  <c r="BX95" i="3"/>
  <c r="BS95" i="3"/>
  <c r="BI95" i="3"/>
  <c r="AY95" i="3"/>
  <c r="AO95" i="3"/>
  <c r="AJ95" i="3"/>
  <c r="AE95" i="3"/>
  <c r="Z95" i="3"/>
  <c r="P95" i="3"/>
  <c r="DO94" i="3"/>
  <c r="DG94" i="3"/>
  <c r="DB94" i="3"/>
  <c r="BX94" i="3"/>
  <c r="BS94" i="3"/>
  <c r="BI94" i="3"/>
  <c r="AY94" i="3"/>
  <c r="AO94" i="3"/>
  <c r="AJ94" i="3"/>
  <c r="AE94" i="3"/>
  <c r="Z94" i="3"/>
  <c r="P94" i="3"/>
  <c r="DO93" i="3"/>
  <c r="DG93" i="3"/>
  <c r="DB93" i="3"/>
  <c r="BX93" i="3"/>
  <c r="BS93" i="3"/>
  <c r="BI93" i="3"/>
  <c r="AY93" i="3"/>
  <c r="AO93" i="3"/>
  <c r="AJ93" i="3"/>
  <c r="AE93" i="3"/>
  <c r="Z93" i="3"/>
  <c r="P93" i="3"/>
  <c r="DO92" i="3"/>
  <c r="DG92" i="3"/>
  <c r="DB92" i="3"/>
  <c r="BX92" i="3"/>
  <c r="BS92" i="3"/>
  <c r="BI92" i="3"/>
  <c r="AY92" i="3"/>
  <c r="AO92" i="3"/>
  <c r="AJ92" i="3"/>
  <c r="AE92" i="3"/>
  <c r="Z92" i="3"/>
  <c r="P92" i="3"/>
  <c r="DO91" i="3"/>
  <c r="DG91" i="3"/>
  <c r="DB91" i="3"/>
  <c r="BX91" i="3"/>
  <c r="BS91" i="3"/>
  <c r="BI91" i="3"/>
  <c r="AY91" i="3"/>
  <c r="AO91" i="3"/>
  <c r="AE91" i="3"/>
  <c r="Z91" i="3"/>
  <c r="P91" i="3"/>
  <c r="DL90" i="3"/>
  <c r="DM90" i="3"/>
  <c r="DP90" i="3" s="1"/>
  <c r="DH90" i="3"/>
  <c r="CY90" i="3"/>
  <c r="CZ90" i="3"/>
  <c r="CI90" i="3"/>
  <c r="BZ90" i="3"/>
  <c r="BU90" i="3"/>
  <c r="BV90" i="3"/>
  <c r="BY90" i="3" s="1"/>
  <c r="BP90" i="3"/>
  <c r="BQ90" i="3"/>
  <c r="BT90" i="3" s="1"/>
  <c r="BF90" i="3"/>
  <c r="BG90" i="3"/>
  <c r="BJ90" i="3" s="1"/>
  <c r="AV90" i="3"/>
  <c r="AW90" i="3"/>
  <c r="AZ90" i="3" s="1"/>
  <c r="AL90" i="3"/>
  <c r="AM90" i="3"/>
  <c r="AP90" i="3" s="1"/>
  <c r="AG90" i="3"/>
  <c r="AH90" i="3"/>
  <c r="AK90" i="3" s="1"/>
  <c r="AB90" i="3"/>
  <c r="AC90" i="3"/>
  <c r="AF90" i="3" s="1"/>
  <c r="X90" i="3"/>
  <c r="DO89" i="3"/>
  <c r="DG89" i="3"/>
  <c r="DB89" i="3"/>
  <c r="BX89" i="3"/>
  <c r="BS89" i="3"/>
  <c r="BI89" i="3"/>
  <c r="AY89" i="3"/>
  <c r="AO89" i="3"/>
  <c r="AJ89" i="3"/>
  <c r="AE89" i="3"/>
  <c r="Z89" i="3"/>
  <c r="P89" i="3"/>
  <c r="DO88" i="3"/>
  <c r="DG88" i="3"/>
  <c r="DB88" i="3"/>
  <c r="BX88" i="3"/>
  <c r="BS88" i="3"/>
  <c r="BI88" i="3"/>
  <c r="AY88" i="3"/>
  <c r="AO88" i="3"/>
  <c r="AJ88" i="3"/>
  <c r="AE88" i="3"/>
  <c r="Z88" i="3"/>
  <c r="P88" i="3"/>
  <c r="DO87" i="3"/>
  <c r="DG87" i="3"/>
  <c r="DB87" i="3"/>
  <c r="BX87" i="3"/>
  <c r="BS87" i="3"/>
  <c r="BI87" i="3"/>
  <c r="AY87" i="3"/>
  <c r="AO87" i="3"/>
  <c r="AJ87" i="3"/>
  <c r="Z87" i="3"/>
  <c r="P87" i="3"/>
  <c r="DO86" i="3"/>
  <c r="DG86" i="3"/>
  <c r="DB86" i="3"/>
  <c r="BX86" i="3"/>
  <c r="BS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Z85" i="3"/>
  <c r="P85" i="3"/>
  <c r="DL84" i="3"/>
  <c r="DM84" i="3"/>
  <c r="DP84" i="3" s="1"/>
  <c r="DD84" i="3"/>
  <c r="DE84" i="3"/>
  <c r="DH84" i="3" s="1"/>
  <c r="CY84" i="3"/>
  <c r="CZ84" i="3"/>
  <c r="CI84" i="3"/>
  <c r="BZ84" i="3"/>
  <c r="BU84" i="3"/>
  <c r="BV84" i="3"/>
  <c r="BY84" i="3" s="1"/>
  <c r="BP84" i="3"/>
  <c r="BQ84" i="3"/>
  <c r="BT84" i="3" s="1"/>
  <c r="BF84" i="3"/>
  <c r="BG84" i="3"/>
  <c r="BJ84" i="3" s="1"/>
  <c r="AV84" i="3"/>
  <c r="AW84" i="3"/>
  <c r="AZ84" i="3" s="1"/>
  <c r="AL84" i="3"/>
  <c r="AM84" i="3"/>
  <c r="AP84" i="3" s="1"/>
  <c r="AG84" i="3"/>
  <c r="AH84" i="3"/>
  <c r="AK84" i="3" s="1"/>
  <c r="AB84" i="3"/>
  <c r="X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AE76" i="3"/>
  <c r="Z76" i="3"/>
  <c r="P76" i="3"/>
  <c r="DB75" i="3"/>
  <c r="CI75" i="3"/>
  <c r="BY75" i="3"/>
  <c r="BT75" i="3"/>
  <c r="BJ75" i="3"/>
  <c r="AZ75" i="3"/>
  <c r="AO75" i="3"/>
  <c r="AK75" i="3"/>
  <c r="AF75" i="3"/>
  <c r="AA75" i="3"/>
  <c r="DO74" i="3"/>
  <c r="DG74" i="3"/>
  <c r="DB74" i="3"/>
  <c r="CC74" i="3"/>
  <c r="BX74" i="3"/>
  <c r="BS74" i="3"/>
  <c r="BI74" i="3"/>
  <c r="AY74" i="3"/>
  <c r="AO74" i="3"/>
  <c r="AJ74" i="3"/>
  <c r="AE74" i="3"/>
  <c r="Z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Z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Z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Z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DM69" i="3"/>
  <c r="DO69" i="3" s="1"/>
  <c r="DD69" i="3"/>
  <c r="DE69" i="3"/>
  <c r="CY69" i="3"/>
  <c r="CZ69" i="3"/>
  <c r="BZ69" i="3"/>
  <c r="BP69" i="3"/>
  <c r="BQ69" i="3"/>
  <c r="BT69" i="3" s="1"/>
  <c r="BF69" i="3"/>
  <c r="BG69" i="3"/>
  <c r="BJ69" i="3" s="1"/>
  <c r="AV69" i="3"/>
  <c r="AW69" i="3"/>
  <c r="AZ69" i="3" s="1"/>
  <c r="AL69" i="3"/>
  <c r="AM69" i="3"/>
  <c r="AG69" i="3"/>
  <c r="AH69" i="3"/>
  <c r="AK69" i="3" s="1"/>
  <c r="AB69" i="3"/>
  <c r="AC69" i="3"/>
  <c r="AF69" i="3" s="1"/>
  <c r="W69" i="3"/>
  <c r="X69" i="3"/>
  <c r="DO64" i="3"/>
  <c r="DG64" i="3"/>
  <c r="DB64" i="3"/>
  <c r="BS64" i="3"/>
  <c r="BI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G62" i="3"/>
  <c r="DB62" i="3"/>
  <c r="BX62" i="3"/>
  <c r="BI62" i="3"/>
  <c r="AY62" i="3"/>
  <c r="AO62" i="3"/>
  <c r="AJ62" i="3"/>
  <c r="AE62" i="3"/>
  <c r="Z62" i="3"/>
  <c r="P62" i="3"/>
  <c r="DO61" i="3"/>
  <c r="DG61" i="3"/>
  <c r="DB61" i="3"/>
  <c r="BX61" i="3"/>
  <c r="BI61" i="3"/>
  <c r="AY61" i="3"/>
  <c r="AO61" i="3"/>
  <c r="AJ61" i="3"/>
  <c r="AE61" i="3"/>
  <c r="Z61" i="3"/>
  <c r="P61" i="3"/>
  <c r="DO60" i="3"/>
  <c r="DG60" i="3"/>
  <c r="DB60" i="3"/>
  <c r="BX60" i="3"/>
  <c r="BI60" i="3"/>
  <c r="AY60" i="3"/>
  <c r="AO60" i="3"/>
  <c r="AJ60" i="3"/>
  <c r="AE60" i="3"/>
  <c r="Z60" i="3"/>
  <c r="P60" i="3"/>
  <c r="DO59" i="3"/>
  <c r="DG59" i="3"/>
  <c r="DB59" i="3"/>
  <c r="BX59" i="3"/>
  <c r="BI59" i="3"/>
  <c r="AY59" i="3"/>
  <c r="AO59" i="3"/>
  <c r="AJ59" i="3"/>
  <c r="AE59" i="3"/>
  <c r="Z59" i="3"/>
  <c r="P59" i="3"/>
  <c r="DO58" i="3"/>
  <c r="DG58" i="3"/>
  <c r="DB58" i="3"/>
  <c r="BX58" i="3"/>
  <c r="BI58" i="3"/>
  <c r="AY58" i="3"/>
  <c r="AO58" i="3"/>
  <c r="AJ58" i="3"/>
  <c r="AE58" i="3"/>
  <c r="Z58" i="3"/>
  <c r="P58" i="3"/>
  <c r="DO57" i="3"/>
  <c r="DG57" i="3"/>
  <c r="DB57" i="3"/>
  <c r="BX57" i="3"/>
  <c r="BI57" i="3"/>
  <c r="AY57" i="3"/>
  <c r="AO57" i="3"/>
  <c r="AJ57" i="3"/>
  <c r="AE57" i="3"/>
  <c r="Z57" i="3"/>
  <c r="P57" i="3"/>
  <c r="DL56" i="3"/>
  <c r="DM56" i="3"/>
  <c r="DP56" i="3" s="1"/>
  <c r="DD56" i="3"/>
  <c r="DE56" i="3"/>
  <c r="DH56" i="3" s="1"/>
  <c r="CY56" i="3"/>
  <c r="CZ56" i="3"/>
  <c r="CI56" i="3"/>
  <c r="BZ56" i="3"/>
  <c r="BU56" i="3"/>
  <c r="BV56" i="3"/>
  <c r="BY56" i="3" s="1"/>
  <c r="BP56" i="3"/>
  <c r="BQ56" i="3"/>
  <c r="BT56" i="3" s="1"/>
  <c r="BF56" i="3"/>
  <c r="BG56" i="3"/>
  <c r="BJ56" i="3" s="1"/>
  <c r="AV56" i="3"/>
  <c r="AW56" i="3"/>
  <c r="AZ56" i="3" s="1"/>
  <c r="AL56" i="3"/>
  <c r="AM56" i="3"/>
  <c r="AP56" i="3" s="1"/>
  <c r="AG56" i="3"/>
  <c r="AK56" i="3"/>
  <c r="X56" i="3"/>
  <c r="DO55" i="3"/>
  <c r="DG55" i="3"/>
  <c r="DB55" i="3"/>
  <c r="CC55" i="3"/>
  <c r="BX55" i="3"/>
  <c r="BS55" i="3"/>
  <c r="BI55" i="3"/>
  <c r="AY55" i="3"/>
  <c r="AO55" i="3"/>
  <c r="AJ55" i="3"/>
  <c r="AE55" i="3"/>
  <c r="Z55" i="3"/>
  <c r="P55" i="3"/>
  <c r="DO54" i="3"/>
  <c r="DG54" i="3"/>
  <c r="DB54" i="3"/>
  <c r="CC54" i="3"/>
  <c r="BX54" i="3"/>
  <c r="BS54" i="3"/>
  <c r="BI54" i="3"/>
  <c r="AY54" i="3"/>
  <c r="AO54" i="3"/>
  <c r="AJ54" i="3"/>
  <c r="AE54" i="3"/>
  <c r="Z54" i="3"/>
  <c r="P54" i="3"/>
  <c r="DO53" i="3"/>
  <c r="DG53" i="3"/>
  <c r="DB53" i="3"/>
  <c r="CC53" i="3"/>
  <c r="BX53" i="3"/>
  <c r="BS53" i="3"/>
  <c r="BI53" i="3"/>
  <c r="AY53" i="3"/>
  <c r="AO53" i="3"/>
  <c r="AJ53" i="3"/>
  <c r="AE53" i="3"/>
  <c r="Z53" i="3"/>
  <c r="P53" i="3"/>
  <c r="DO52" i="3"/>
  <c r="DG52" i="3"/>
  <c r="DB52" i="3"/>
  <c r="CC52" i="3"/>
  <c r="BX52" i="3"/>
  <c r="BS52" i="3"/>
  <c r="BI52" i="3"/>
  <c r="AY52" i="3"/>
  <c r="AO52" i="3"/>
  <c r="AJ52" i="3"/>
  <c r="AE52" i="3"/>
  <c r="Z52" i="3"/>
  <c r="P52" i="3"/>
  <c r="DO51" i="3"/>
  <c r="DG51" i="3"/>
  <c r="DB51" i="3"/>
  <c r="CC51" i="3"/>
  <c r="BX51" i="3"/>
  <c r="BS51" i="3"/>
  <c r="BI51" i="3"/>
  <c r="AY51" i="3"/>
  <c r="AO51" i="3"/>
  <c r="AJ51" i="3"/>
  <c r="AE51" i="3"/>
  <c r="Z51" i="3"/>
  <c r="P51" i="3"/>
  <c r="DO50" i="3"/>
  <c r="DG50" i="3"/>
  <c r="DB50" i="3"/>
  <c r="CC50" i="3"/>
  <c r="BX50" i="3"/>
  <c r="BS50" i="3"/>
  <c r="BI50" i="3"/>
  <c r="AY50" i="3"/>
  <c r="AO50" i="3"/>
  <c r="AJ50" i="3"/>
  <c r="AE50" i="3"/>
  <c r="Z50" i="3"/>
  <c r="P50" i="3"/>
  <c r="DO49" i="3"/>
  <c r="DG49" i="3"/>
  <c r="DB49" i="3"/>
  <c r="CC49" i="3"/>
  <c r="BX49" i="3"/>
  <c r="BS49" i="3"/>
  <c r="BI49" i="3"/>
  <c r="AY49" i="3"/>
  <c r="AO49" i="3"/>
  <c r="AJ49" i="3"/>
  <c r="AE49" i="3"/>
  <c r="Z49" i="3"/>
  <c r="P49" i="3"/>
  <c r="DL48" i="3"/>
  <c r="DM48" i="3"/>
  <c r="DP48" i="3" s="1"/>
  <c r="DD48" i="3"/>
  <c r="DE48" i="3"/>
  <c r="DH48" i="3" s="1"/>
  <c r="CY48" i="3"/>
  <c r="CZ48" i="3"/>
  <c r="CI48" i="3"/>
  <c r="BZ48" i="3"/>
  <c r="BV48" i="3"/>
  <c r="BP48" i="3"/>
  <c r="BQ48" i="3"/>
  <c r="BT48" i="3" s="1"/>
  <c r="BF48" i="3"/>
  <c r="BG48" i="3"/>
  <c r="BJ48" i="3" s="1"/>
  <c r="AV48" i="3"/>
  <c r="AW48" i="3"/>
  <c r="AZ48" i="3" s="1"/>
  <c r="AG48" i="3"/>
  <c r="AH48" i="3"/>
  <c r="AK48" i="3" s="1"/>
  <c r="AB48" i="3"/>
  <c r="AC48" i="3"/>
  <c r="AF48" i="3" s="1"/>
  <c r="W48" i="3"/>
  <c r="X48" i="3"/>
  <c r="DO47" i="3"/>
  <c r="DG47" i="3"/>
  <c r="DB47" i="3"/>
  <c r="BX47" i="3"/>
  <c r="BS47" i="3"/>
  <c r="BI47" i="3"/>
  <c r="AY47" i="3"/>
  <c r="AO47" i="3"/>
  <c r="AJ47" i="3"/>
  <c r="AE47" i="3"/>
  <c r="Z47" i="3"/>
  <c r="P47" i="3"/>
  <c r="DO46" i="3"/>
  <c r="DG46" i="3"/>
  <c r="DB46" i="3"/>
  <c r="BX46" i="3"/>
  <c r="BS46" i="3"/>
  <c r="BI46" i="3"/>
  <c r="AY46" i="3"/>
  <c r="AO46" i="3"/>
  <c r="AJ46" i="3"/>
  <c r="AE46" i="3"/>
  <c r="Z46" i="3"/>
  <c r="P46" i="3"/>
  <c r="DO45" i="3"/>
  <c r="DG45" i="3"/>
  <c r="DB45" i="3"/>
  <c r="BX45" i="3"/>
  <c r="BS45" i="3"/>
  <c r="BI45" i="3"/>
  <c r="AY45" i="3"/>
  <c r="AO45" i="3"/>
  <c r="AJ45" i="3"/>
  <c r="AE45" i="3"/>
  <c r="Z45" i="3"/>
  <c r="P45" i="3"/>
  <c r="DO44" i="3"/>
  <c r="DG44" i="3"/>
  <c r="DB44" i="3"/>
  <c r="BX44" i="3"/>
  <c r="BS44" i="3"/>
  <c r="BI44" i="3"/>
  <c r="AY44" i="3"/>
  <c r="AO44" i="3"/>
  <c r="AJ44" i="3"/>
  <c r="AE44" i="3"/>
  <c r="Z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L42" i="3"/>
  <c r="DM42" i="3"/>
  <c r="DP42" i="3" s="1"/>
  <c r="DD42" i="3"/>
  <c r="DE42" i="3"/>
  <c r="DH42" i="3" s="1"/>
  <c r="CY42" i="3"/>
  <c r="CZ42" i="3"/>
  <c r="CI42" i="3"/>
  <c r="BZ42" i="3"/>
  <c r="BU42" i="3"/>
  <c r="BV42" i="3"/>
  <c r="BY42" i="3" s="1"/>
  <c r="BP42" i="3"/>
  <c r="BQ42" i="3"/>
  <c r="BF42" i="3"/>
  <c r="BG42" i="3"/>
  <c r="BJ42" i="3" s="1"/>
  <c r="AV42" i="3"/>
  <c r="AW42" i="3"/>
  <c r="AZ42" i="3" s="1"/>
  <c r="AL42" i="3"/>
  <c r="AM42" i="3"/>
  <c r="AP42" i="3" s="1"/>
  <c r="AG42" i="3"/>
  <c r="AH42" i="3"/>
  <c r="AK42" i="3" s="1"/>
  <c r="AB42" i="3"/>
  <c r="AC42" i="3"/>
  <c r="AF42" i="3" s="1"/>
  <c r="W42" i="3"/>
  <c r="X42" i="3"/>
  <c r="DO41" i="3"/>
  <c r="DG41" i="3"/>
  <c r="DB41" i="3"/>
  <c r="BX41" i="3"/>
  <c r="BS41" i="3"/>
  <c r="BI41" i="3"/>
  <c r="AY41" i="3"/>
  <c r="AO41" i="3"/>
  <c r="AJ41" i="3"/>
  <c r="AE41" i="3"/>
  <c r="Z41" i="3"/>
  <c r="P41" i="3"/>
  <c r="DO40" i="3"/>
  <c r="DG40" i="3"/>
  <c r="DB40" i="3"/>
  <c r="BX40" i="3"/>
  <c r="BS40" i="3"/>
  <c r="BI40" i="3"/>
  <c r="AY40" i="3"/>
  <c r="AO40" i="3"/>
  <c r="AJ40" i="3"/>
  <c r="AE40" i="3"/>
  <c r="Z40" i="3"/>
  <c r="P40" i="3"/>
  <c r="DO39" i="3"/>
  <c r="DG39" i="3"/>
  <c r="DB39" i="3"/>
  <c r="BX39" i="3"/>
  <c r="BS39" i="3"/>
  <c r="BI39" i="3"/>
  <c r="AY39" i="3"/>
  <c r="AO39" i="3"/>
  <c r="AJ39" i="3"/>
  <c r="AE39" i="3"/>
  <c r="Z39" i="3"/>
  <c r="P39" i="3"/>
  <c r="DO38" i="3"/>
  <c r="DG38" i="3"/>
  <c r="DB38" i="3"/>
  <c r="BX38" i="3"/>
  <c r="BS38" i="3"/>
  <c r="BI38" i="3"/>
  <c r="AY38" i="3"/>
  <c r="AO38" i="3"/>
  <c r="AJ38" i="3"/>
  <c r="AE38" i="3"/>
  <c r="Z38" i="3"/>
  <c r="P38" i="3"/>
  <c r="DO37" i="3"/>
  <c r="DG37" i="3"/>
  <c r="DB37" i="3"/>
  <c r="BX37" i="3"/>
  <c r="BS37" i="3"/>
  <c r="BI37" i="3"/>
  <c r="AY37" i="3"/>
  <c r="AO37" i="3"/>
  <c r="AJ37" i="3"/>
  <c r="AE37" i="3"/>
  <c r="Z37" i="3"/>
  <c r="P37" i="3"/>
  <c r="DO36" i="3"/>
  <c r="DG36" i="3"/>
  <c r="DB36" i="3"/>
  <c r="BX36" i="3"/>
  <c r="BS36" i="3"/>
  <c r="BI36" i="3"/>
  <c r="AY36" i="3"/>
  <c r="AO36" i="3"/>
  <c r="AJ36" i="3"/>
  <c r="AE36" i="3"/>
  <c r="Z36" i="3"/>
  <c r="P36" i="3"/>
  <c r="DO35" i="3"/>
  <c r="DG35" i="3"/>
  <c r="DB35" i="3"/>
  <c r="BX35" i="3"/>
  <c r="BS35" i="3"/>
  <c r="BI35" i="3"/>
  <c r="AY35" i="3"/>
  <c r="AO35" i="3"/>
  <c r="AJ35" i="3"/>
  <c r="AE35" i="3"/>
  <c r="Z35" i="3"/>
  <c r="P35" i="3"/>
  <c r="DO34" i="3"/>
  <c r="DG34" i="3"/>
  <c r="DB34" i="3"/>
  <c r="BX34" i="3"/>
  <c r="BS34" i="3"/>
  <c r="BI34" i="3"/>
  <c r="AY34" i="3"/>
  <c r="AO34" i="3"/>
  <c r="AJ34" i="3"/>
  <c r="AE34" i="3"/>
  <c r="Z34" i="3"/>
  <c r="P34" i="3"/>
  <c r="DO33" i="3"/>
  <c r="DG33" i="3"/>
  <c r="DB33" i="3"/>
  <c r="BX33" i="3"/>
  <c r="BS33" i="3"/>
  <c r="BI33" i="3"/>
  <c r="AY33" i="3"/>
  <c r="AO33" i="3"/>
  <c r="AJ33" i="3"/>
  <c r="AE33" i="3"/>
  <c r="Z33" i="3"/>
  <c r="P33" i="3"/>
  <c r="DO32" i="3"/>
  <c r="DG32" i="3"/>
  <c r="DB32" i="3"/>
  <c r="BX32" i="3"/>
  <c r="BS32" i="3"/>
  <c r="BI32" i="3"/>
  <c r="AY32" i="3"/>
  <c r="AO32" i="3"/>
  <c r="AJ32" i="3"/>
  <c r="AE32" i="3"/>
  <c r="Z32" i="3"/>
  <c r="P32" i="3"/>
  <c r="DO31" i="3"/>
  <c r="DG31" i="3"/>
  <c r="DB31" i="3"/>
  <c r="BX31" i="3"/>
  <c r="BS31" i="3"/>
  <c r="BI31" i="3"/>
  <c r="AY31" i="3"/>
  <c r="AO31" i="3"/>
  <c r="AJ31" i="3"/>
  <c r="AE31" i="3"/>
  <c r="Z31" i="3"/>
  <c r="P31" i="3"/>
  <c r="DP30" i="3"/>
  <c r="DD30" i="3"/>
  <c r="DE30" i="3"/>
  <c r="DH30" i="3" s="1"/>
  <c r="CY30" i="3"/>
  <c r="CZ30" i="3"/>
  <c r="CI30" i="3"/>
  <c r="BZ30" i="3"/>
  <c r="BU30" i="3"/>
  <c r="BV30" i="3"/>
  <c r="BY30" i="3" s="1"/>
  <c r="BP30" i="3"/>
  <c r="BQ30" i="3"/>
  <c r="BT30" i="3" s="1"/>
  <c r="BF30" i="3"/>
  <c r="BG30" i="3"/>
  <c r="BJ30" i="3" s="1"/>
  <c r="AV30" i="3"/>
  <c r="AW30" i="3"/>
  <c r="AZ30" i="3" s="1"/>
  <c r="AL30" i="3"/>
  <c r="AM30" i="3"/>
  <c r="AP30" i="3" s="1"/>
  <c r="AG30" i="3"/>
  <c r="AH30" i="3"/>
  <c r="AK30" i="3" s="1"/>
  <c r="AB30" i="3"/>
  <c r="AC30" i="3"/>
  <c r="AF30" i="3" s="1"/>
  <c r="W30" i="3"/>
  <c r="X30" i="3"/>
  <c r="DO27" i="3"/>
  <c r="DG27" i="3"/>
  <c r="DB27" i="3"/>
  <c r="BX27" i="3"/>
  <c r="BS27" i="3"/>
  <c r="BI27" i="3"/>
  <c r="AY27" i="3"/>
  <c r="AO27" i="3"/>
  <c r="AJ27" i="3"/>
  <c r="AE27" i="3"/>
  <c r="Z27" i="3"/>
  <c r="P27" i="3"/>
  <c r="DO29" i="3"/>
  <c r="DB29" i="3"/>
  <c r="BX29" i="3"/>
  <c r="BS29" i="3"/>
  <c r="BI29" i="3"/>
  <c r="AY29" i="3"/>
  <c r="AO29" i="3"/>
  <c r="AJ29" i="3"/>
  <c r="AE29" i="3"/>
  <c r="Z29" i="3"/>
  <c r="P29" i="3"/>
  <c r="DO28" i="3"/>
  <c r="DG28" i="3"/>
  <c r="DB28" i="3"/>
  <c r="BX28" i="3"/>
  <c r="BS28" i="3"/>
  <c r="BI28" i="3"/>
  <c r="AY28" i="3"/>
  <c r="AO28" i="3"/>
  <c r="AJ28" i="3"/>
  <c r="AE28" i="3"/>
  <c r="Z28" i="3"/>
  <c r="P28" i="3"/>
  <c r="DO26" i="3"/>
  <c r="DG26" i="3"/>
  <c r="DB26" i="3"/>
  <c r="BX26" i="3"/>
  <c r="BS26" i="3"/>
  <c r="BI26" i="3"/>
  <c r="AY26" i="3"/>
  <c r="AO26" i="3"/>
  <c r="AJ26" i="3"/>
  <c r="AE26" i="3"/>
  <c r="Z26" i="3"/>
  <c r="P26" i="3"/>
  <c r="DO25" i="3"/>
  <c r="DG25" i="3"/>
  <c r="DB25" i="3"/>
  <c r="BX25" i="3"/>
  <c r="BS25" i="3"/>
  <c r="BI25" i="3"/>
  <c r="AY25" i="3"/>
  <c r="AO25" i="3"/>
  <c r="AJ25" i="3"/>
  <c r="AE25" i="3"/>
  <c r="Z25" i="3"/>
  <c r="P25" i="3"/>
  <c r="DP24" i="3"/>
  <c r="DD24" i="3"/>
  <c r="DE24" i="3"/>
  <c r="DH24" i="3" s="1"/>
  <c r="CY24" i="3"/>
  <c r="CZ24" i="3"/>
  <c r="DC24" i="3" s="1"/>
  <c r="CI24" i="3"/>
  <c r="BU24" i="3"/>
  <c r="BV24" i="3"/>
  <c r="BY24" i="3" s="1"/>
  <c r="BP24" i="3"/>
  <c r="BQ24" i="3"/>
  <c r="BT24" i="3" s="1"/>
  <c r="BF24" i="3"/>
  <c r="BG24" i="3"/>
  <c r="BJ24" i="3" s="1"/>
  <c r="AV24" i="3"/>
  <c r="AW24" i="3"/>
  <c r="AZ24" i="3" s="1"/>
  <c r="AL24" i="3"/>
  <c r="AM24" i="3"/>
  <c r="AP24" i="3" s="1"/>
  <c r="AG24" i="3"/>
  <c r="AH24" i="3"/>
  <c r="AK24" i="3" s="1"/>
  <c r="AB24" i="3"/>
  <c r="AC24" i="3"/>
  <c r="AF24" i="3" s="1"/>
  <c r="W24" i="3"/>
  <c r="X24" i="3"/>
  <c r="DO23" i="3"/>
  <c r="DG23" i="3"/>
  <c r="DB23" i="3"/>
  <c r="CC23" i="3"/>
  <c r="BX23" i="3"/>
  <c r="BS23" i="3"/>
  <c r="BI23" i="3"/>
  <c r="AY23" i="3"/>
  <c r="AO23" i="3"/>
  <c r="AJ23" i="3"/>
  <c r="AE23" i="3"/>
  <c r="Z23" i="3"/>
  <c r="P23" i="3"/>
  <c r="DO22" i="3"/>
  <c r="DG22" i="3"/>
  <c r="DB22" i="3"/>
  <c r="CC22" i="3"/>
  <c r="BX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Z20" i="3"/>
  <c r="P20" i="3"/>
  <c r="DO19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L18" i="3"/>
  <c r="DM18" i="3"/>
  <c r="DP18" i="3" s="1"/>
  <c r="DD18" i="3"/>
  <c r="DE18" i="3"/>
  <c r="DH18" i="3" s="1"/>
  <c r="CY18" i="3"/>
  <c r="CZ18" i="3"/>
  <c r="DC18" i="3" s="1"/>
  <c r="CI18" i="3"/>
  <c r="BZ18" i="3"/>
  <c r="BU18" i="3"/>
  <c r="BV18" i="3"/>
  <c r="BY18" i="3" s="1"/>
  <c r="BP18" i="3"/>
  <c r="BQ18" i="3"/>
  <c r="BT18" i="3" s="1"/>
  <c r="BI18" i="3"/>
  <c r="AV18" i="3"/>
  <c r="AW18" i="3"/>
  <c r="AZ18" i="3" s="1"/>
  <c r="AL18" i="3"/>
  <c r="AM18" i="3"/>
  <c r="AG18" i="3"/>
  <c r="AH18" i="3"/>
  <c r="AK18" i="3" s="1"/>
  <c r="AB18" i="3"/>
  <c r="AC18" i="3"/>
  <c r="AF18" i="3" s="1"/>
  <c r="W18" i="3"/>
  <c r="X18" i="3"/>
  <c r="DO15" i="3"/>
  <c r="DG15" i="3"/>
  <c r="DB15" i="3"/>
  <c r="BX15" i="3"/>
  <c r="BS15" i="3"/>
  <c r="BI15" i="3"/>
  <c r="AY15" i="3"/>
  <c r="AO15" i="3"/>
  <c r="AJ15" i="3"/>
  <c r="AE15" i="3"/>
  <c r="Z15" i="3"/>
  <c r="P15" i="3"/>
  <c r="DO17" i="3"/>
  <c r="DG17" i="3"/>
  <c r="DB17" i="3"/>
  <c r="BX17" i="3"/>
  <c r="BS17" i="3"/>
  <c r="BI17" i="3"/>
  <c r="AY17" i="3"/>
  <c r="AO17" i="3"/>
  <c r="AJ17" i="3"/>
  <c r="AE17" i="3"/>
  <c r="Z17" i="3"/>
  <c r="P17" i="3"/>
  <c r="DO16" i="3"/>
  <c r="DG16" i="3"/>
  <c r="DB16" i="3"/>
  <c r="BX16" i="3"/>
  <c r="BS16" i="3"/>
  <c r="BI16" i="3"/>
  <c r="AY16" i="3"/>
  <c r="AO16" i="3"/>
  <c r="AJ16" i="3"/>
  <c r="AE16" i="3"/>
  <c r="Z16" i="3"/>
  <c r="P16" i="3"/>
  <c r="DO14" i="3"/>
  <c r="DG14" i="3"/>
  <c r="DB14" i="3"/>
  <c r="BX14" i="3"/>
  <c r="BS14" i="3"/>
  <c r="BI14" i="3"/>
  <c r="AY14" i="3"/>
  <c r="AO14" i="3"/>
  <c r="AJ14" i="3"/>
  <c r="AE14" i="3"/>
  <c r="Z14" i="3"/>
  <c r="P14" i="3"/>
  <c r="DO13" i="3"/>
  <c r="DG13" i="3"/>
  <c r="DB13" i="3"/>
  <c r="BX13" i="3"/>
  <c r="BS13" i="3"/>
  <c r="BI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L11" i="3"/>
  <c r="DM11" i="3"/>
  <c r="DP11" i="3" s="1"/>
  <c r="DD11" i="3"/>
  <c r="DE11" i="3"/>
  <c r="DH11" i="3" s="1"/>
  <c r="CY11" i="3"/>
  <c r="CZ11" i="3"/>
  <c r="CI11" i="3"/>
  <c r="BZ11" i="3"/>
  <c r="BU11" i="3"/>
  <c r="BV11" i="3"/>
  <c r="BY11" i="3" s="1"/>
  <c r="BF11" i="3"/>
  <c r="BG11" i="3"/>
  <c r="BJ11" i="3" s="1"/>
  <c r="AV11" i="3"/>
  <c r="AW11" i="3"/>
  <c r="AZ11" i="3" s="1"/>
  <c r="AL11" i="3"/>
  <c r="AM11" i="3"/>
  <c r="AP11" i="3" s="1"/>
  <c r="AK11" i="3"/>
  <c r="AB11" i="3"/>
  <c r="AC11" i="3"/>
  <c r="AF11" i="3" s="1"/>
  <c r="W11" i="3"/>
  <c r="X11" i="3"/>
  <c r="DO10" i="3"/>
  <c r="DG10" i="3"/>
  <c r="DB10" i="3"/>
  <c r="CC10" i="3"/>
  <c r="BS10" i="3"/>
  <c r="BI10" i="3"/>
  <c r="AY10" i="3"/>
  <c r="AO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S7" i="3"/>
  <c r="BI7" i="3"/>
  <c r="AY7" i="3"/>
  <c r="AO7" i="3"/>
  <c r="AJ7" i="3"/>
  <c r="AE7" i="3"/>
  <c r="Z7" i="3"/>
  <c r="P7" i="3"/>
  <c r="DL6" i="3"/>
  <c r="DM6" i="3"/>
  <c r="DP6" i="3" s="1"/>
  <c r="DD6" i="3"/>
  <c r="DE6" i="3"/>
  <c r="DH6" i="3" s="1"/>
  <c r="CY6" i="3"/>
  <c r="CZ6" i="3"/>
  <c r="CE6" i="3"/>
  <c r="CE143" i="3" s="1"/>
  <c r="CF6" i="3"/>
  <c r="CF143" i="3" s="1"/>
  <c r="BZ6" i="3"/>
  <c r="BU6" i="3"/>
  <c r="BV6" i="3"/>
  <c r="BY6" i="3" s="1"/>
  <c r="BP6" i="3"/>
  <c r="BQ6" i="3"/>
  <c r="BT6" i="3" s="1"/>
  <c r="BI6" i="3"/>
  <c r="AV6" i="3"/>
  <c r="AW6" i="3"/>
  <c r="AZ6" i="3" s="1"/>
  <c r="AL6" i="3"/>
  <c r="AM6" i="3"/>
  <c r="AP6" i="3" s="1"/>
  <c r="AG6" i="3"/>
  <c r="AH6" i="3"/>
  <c r="AK6" i="3" s="1"/>
  <c r="AB6" i="3"/>
  <c r="AC6" i="3"/>
  <c r="AF6" i="3" s="1"/>
  <c r="W6" i="3"/>
  <c r="X6" i="3"/>
  <c r="K145" i="3" l="1"/>
  <c r="C146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C75" i="3"/>
  <c r="C63" i="3"/>
  <c r="C80" i="3"/>
  <c r="C138" i="3"/>
  <c r="C131" i="3"/>
  <c r="W143" i="3"/>
  <c r="C145" i="3"/>
  <c r="F145" i="3" s="1"/>
  <c r="F97" i="3"/>
  <c r="F81" i="3"/>
  <c r="F76" i="3"/>
  <c r="F65" i="3"/>
  <c r="H146" i="3"/>
  <c r="K146" i="3" s="1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11" i="3"/>
  <c r="C24" i="3"/>
  <c r="AG143" i="3"/>
  <c r="DH96" i="3"/>
  <c r="DG96" i="3"/>
  <c r="BS80" i="3"/>
  <c r="BT80" i="3"/>
  <c r="AT138" i="3"/>
  <c r="CC138" i="3"/>
  <c r="CC80" i="3"/>
  <c r="AT69" i="3"/>
  <c r="AT48" i="3"/>
  <c r="C48" i="3"/>
  <c r="V143" i="3"/>
  <c r="AT108" i="3"/>
  <c r="AT131" i="3"/>
  <c r="AT122" i="3"/>
  <c r="AT115" i="3"/>
  <c r="C6" i="3"/>
  <c r="DL143" i="3"/>
  <c r="DP138" i="3"/>
  <c r="DM143" i="3"/>
  <c r="BU143" i="3"/>
  <c r="CI6" i="3"/>
  <c r="CH6" i="3"/>
  <c r="N143" i="3"/>
  <c r="BY138" i="3"/>
  <c r="BV143" i="3"/>
  <c r="CC96" i="3"/>
  <c r="CD96" i="3"/>
  <c r="F7" i="3"/>
  <c r="F15" i="3"/>
  <c r="BX48" i="3"/>
  <c r="BY48" i="3"/>
  <c r="BS131" i="3"/>
  <c r="BT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H30" i="3"/>
  <c r="K30" i="3" s="1"/>
  <c r="H108" i="3"/>
  <c r="CA143" i="3"/>
  <c r="H101" i="3"/>
  <c r="AO18" i="3"/>
  <c r="H42" i="3"/>
  <c r="K42" i="3" s="1"/>
  <c r="G131" i="3"/>
  <c r="G11" i="3"/>
  <c r="AO11" i="3"/>
  <c r="H48" i="3"/>
  <c r="H56" i="3"/>
  <c r="H90" i="3"/>
  <c r="H122" i="3"/>
  <c r="G6" i="3"/>
  <c r="K50" i="3"/>
  <c r="DO90" i="3"/>
  <c r="AT71" i="3"/>
  <c r="AY18" i="3"/>
  <c r="BX18" i="3"/>
  <c r="AT100" i="3"/>
  <c r="AE48" i="3"/>
  <c r="AO48" i="3"/>
  <c r="AE18" i="3"/>
  <c r="Z80" i="3"/>
  <c r="H96" i="3"/>
  <c r="AT99" i="3"/>
  <c r="P131" i="3"/>
  <c r="M143" i="3" s="1"/>
  <c r="AE6" i="3"/>
  <c r="AJ6" i="3"/>
  <c r="AO6" i="3"/>
  <c r="AT104" i="3"/>
  <c r="AT118" i="3"/>
  <c r="AT123" i="3"/>
  <c r="CC11" i="3"/>
  <c r="DB11" i="3"/>
  <c r="K28" i="3"/>
  <c r="P30" i="3"/>
  <c r="K87" i="3"/>
  <c r="K128" i="3"/>
  <c r="DG18" i="3"/>
  <c r="AT20" i="3"/>
  <c r="P69" i="3"/>
  <c r="Z75" i="3"/>
  <c r="AE75" i="3"/>
  <c r="AJ75" i="3"/>
  <c r="Z84" i="3"/>
  <c r="AE84" i="3"/>
  <c r="AJ84" i="3"/>
  <c r="AO84" i="3"/>
  <c r="AT87" i="3"/>
  <c r="DO96" i="3"/>
  <c r="K100" i="3"/>
  <c r="K104" i="3"/>
  <c r="BX108" i="3"/>
  <c r="DB108" i="3"/>
  <c r="AT112" i="3"/>
  <c r="AT12" i="3"/>
  <c r="AT61" i="3"/>
  <c r="AT26" i="3"/>
  <c r="CC6" i="3"/>
  <c r="DB6" i="3"/>
  <c r="K7" i="3"/>
  <c r="K8" i="3"/>
  <c r="P11" i="3"/>
  <c r="DO11" i="3"/>
  <c r="AT17" i="3"/>
  <c r="K15" i="3"/>
  <c r="AT23" i="3"/>
  <c r="AT37" i="3"/>
  <c r="K38" i="3"/>
  <c r="K43" i="3"/>
  <c r="AT53" i="3"/>
  <c r="K54" i="3"/>
  <c r="Z56" i="3"/>
  <c r="AJ56" i="3"/>
  <c r="BI56" i="3"/>
  <c r="DG56" i="3"/>
  <c r="AT58" i="3"/>
  <c r="AT62" i="3"/>
  <c r="K95" i="3"/>
  <c r="AT95" i="3"/>
  <c r="AT103" i="3"/>
  <c r="K119" i="3"/>
  <c r="AT119" i="3"/>
  <c r="Z122" i="3"/>
  <c r="AE122" i="3"/>
  <c r="AJ122" i="3"/>
  <c r="AO122" i="3"/>
  <c r="AY122" i="3"/>
  <c r="BI122" i="3"/>
  <c r="BS122" i="3"/>
  <c r="BX122" i="3"/>
  <c r="DG122" i="3"/>
  <c r="DO122" i="3"/>
  <c r="K124" i="3"/>
  <c r="AT124" i="3"/>
  <c r="AT127" i="3"/>
  <c r="AT33" i="3"/>
  <c r="K34" i="3"/>
  <c r="AT41" i="3"/>
  <c r="AT46" i="3"/>
  <c r="K47" i="3"/>
  <c r="AY48" i="3"/>
  <c r="BS48" i="3"/>
  <c r="CC48" i="3"/>
  <c r="DB48" i="3"/>
  <c r="AT49" i="3"/>
  <c r="CC63" i="3"/>
  <c r="DB63" i="3"/>
  <c r="AT64" i="3"/>
  <c r="AY69" i="3"/>
  <c r="BS69" i="3"/>
  <c r="CC69" i="3"/>
  <c r="AT72" i="3"/>
  <c r="AY75" i="3"/>
  <c r="BI75" i="3"/>
  <c r="BS75" i="3"/>
  <c r="BX75" i="3"/>
  <c r="CC75" i="3"/>
  <c r="DG75" i="3"/>
  <c r="DG84" i="3"/>
  <c r="AT86" i="3"/>
  <c r="P90" i="3"/>
  <c r="Z90" i="3"/>
  <c r="AE90" i="3"/>
  <c r="AJ90" i="3"/>
  <c r="AO90" i="3"/>
  <c r="AY90" i="3"/>
  <c r="BI90" i="3"/>
  <c r="BS90" i="3"/>
  <c r="BX90" i="3"/>
  <c r="CC90" i="3"/>
  <c r="DB90" i="3"/>
  <c r="K91" i="3"/>
  <c r="AT91" i="3"/>
  <c r="AT94" i="3"/>
  <c r="AT107" i="3"/>
  <c r="P108" i="3"/>
  <c r="AE108" i="3"/>
  <c r="AJ108" i="3"/>
  <c r="DO108" i="3"/>
  <c r="K113" i="3"/>
  <c r="AT113" i="3"/>
  <c r="Z115" i="3"/>
  <c r="AE115" i="3"/>
  <c r="AJ115" i="3"/>
  <c r="AO115" i="3"/>
  <c r="AY115" i="3"/>
  <c r="BI115" i="3"/>
  <c r="BS115" i="3"/>
  <c r="BX115" i="3"/>
  <c r="DG115" i="3"/>
  <c r="DO115" i="3"/>
  <c r="H6" i="3"/>
  <c r="BS6" i="3"/>
  <c r="AT7" i="3"/>
  <c r="P84" i="3"/>
  <c r="AY84" i="3"/>
  <c r="BI84" i="3"/>
  <c r="BS84" i="3"/>
  <c r="BX84" i="3"/>
  <c r="CC84" i="3"/>
  <c r="DB84" i="3"/>
  <c r="DO84" i="3"/>
  <c r="K85" i="3"/>
  <c r="AT88" i="3"/>
  <c r="K89" i="3"/>
  <c r="DG90" i="3"/>
  <c r="AT92" i="3"/>
  <c r="K93" i="3"/>
  <c r="AT93" i="3"/>
  <c r="P96" i="3"/>
  <c r="Z96" i="3"/>
  <c r="AE96" i="3"/>
  <c r="AJ96" i="3"/>
  <c r="AO96" i="3"/>
  <c r="AY96" i="3"/>
  <c r="BI96" i="3"/>
  <c r="BS96" i="3"/>
  <c r="BX96" i="3"/>
  <c r="AT97" i="3"/>
  <c r="K98" i="3"/>
  <c r="AT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AT9" i="3"/>
  <c r="K10" i="3"/>
  <c r="H11" i="3"/>
  <c r="AE11" i="3"/>
  <c r="AY11" i="3"/>
  <c r="BS11" i="3"/>
  <c r="AT14" i="3"/>
  <c r="K16" i="3"/>
  <c r="P18" i="3"/>
  <c r="DO18" i="3"/>
  <c r="K19" i="3"/>
  <c r="AT21" i="3"/>
  <c r="K22" i="3"/>
  <c r="Z24" i="3"/>
  <c r="AJ24" i="3"/>
  <c r="BI24" i="3"/>
  <c r="BX24" i="3"/>
  <c r="DG24" i="3"/>
  <c r="DO24" i="3"/>
  <c r="K25" i="3"/>
  <c r="AT29" i="3"/>
  <c r="K27" i="3"/>
  <c r="AE30" i="3"/>
  <c r="AO30" i="3"/>
  <c r="AY30" i="3"/>
  <c r="BS30" i="3"/>
  <c r="CC30" i="3"/>
  <c r="DB30" i="3"/>
  <c r="AT31" i="3"/>
  <c r="K32" i="3"/>
  <c r="AT35" i="3"/>
  <c r="K36" i="3"/>
  <c r="AT39" i="3"/>
  <c r="K40" i="3"/>
  <c r="Z42" i="3"/>
  <c r="AJ42" i="3"/>
  <c r="BI42" i="3"/>
  <c r="BX42" i="3"/>
  <c r="DG42" i="3"/>
  <c r="DO42" i="3"/>
  <c r="AT44" i="3"/>
  <c r="K45" i="3"/>
  <c r="P48" i="3"/>
  <c r="K52" i="3"/>
  <c r="AT55" i="3"/>
  <c r="DO56" i="3"/>
  <c r="AT60" i="3"/>
  <c r="Z63" i="3"/>
  <c r="AJ63" i="3"/>
  <c r="BS63" i="3"/>
  <c r="AE69" i="3"/>
  <c r="AO69" i="3"/>
  <c r="DB69" i="3"/>
  <c r="AT70" i="3"/>
  <c r="AT73" i="3"/>
  <c r="AT74" i="3"/>
  <c r="P75" i="3"/>
  <c r="DO75" i="3"/>
  <c r="AT78" i="3"/>
  <c r="AT77" i="3"/>
  <c r="P80" i="3"/>
  <c r="AE80" i="3"/>
  <c r="AJ80" i="3"/>
  <c r="AO80" i="3"/>
  <c r="AY80" i="3"/>
  <c r="BI80" i="3"/>
  <c r="BX80" i="3"/>
  <c r="DG80" i="3"/>
  <c r="DO80" i="3"/>
  <c r="BX101" i="3"/>
  <c r="DO101" i="3"/>
  <c r="K102" i="3"/>
  <c r="AT102" i="3"/>
  <c r="AT105" i="3"/>
  <c r="K106" i="3"/>
  <c r="Z108" i="3"/>
  <c r="AO108" i="3"/>
  <c r="AY108" i="3"/>
  <c r="BI108" i="3"/>
  <c r="BS108" i="3"/>
  <c r="DG108" i="3"/>
  <c r="AT110" i="3"/>
  <c r="K111" i="3"/>
  <c r="AT111" i="3"/>
  <c r="AT114" i="3"/>
  <c r="P115" i="3"/>
  <c r="AT116" i="3"/>
  <c r="K117" i="3"/>
  <c r="AT117" i="3"/>
  <c r="AT120" i="3"/>
  <c r="K121" i="3"/>
  <c r="AT121" i="3"/>
  <c r="P122" i="3"/>
  <c r="AT125" i="3"/>
  <c r="K126" i="3"/>
  <c r="AT126" i="3"/>
  <c r="AT129" i="3"/>
  <c r="AT130" i="3"/>
  <c r="Z131" i="3"/>
  <c r="AE131" i="3"/>
  <c r="AJ131" i="3"/>
  <c r="AO131" i="3"/>
  <c r="AY131" i="3"/>
  <c r="BI131" i="3"/>
  <c r="BX131" i="3"/>
  <c r="DG131" i="3"/>
  <c r="DO131" i="3"/>
  <c r="AT132" i="3"/>
  <c r="AT139" i="3"/>
  <c r="Z6" i="3"/>
  <c r="BX6" i="3"/>
  <c r="DO6" i="3"/>
  <c r="AT8" i="3"/>
  <c r="K9" i="3"/>
  <c r="AT10" i="3"/>
  <c r="Z11" i="3"/>
  <c r="AJ11" i="3"/>
  <c r="BI11" i="3"/>
  <c r="BX11" i="3"/>
  <c r="DG11" i="3"/>
  <c r="K12" i="3"/>
  <c r="K13" i="3"/>
  <c r="AT13" i="3"/>
  <c r="K14" i="3"/>
  <c r="AT16" i="3"/>
  <c r="K17" i="3"/>
  <c r="AT15" i="3"/>
  <c r="H18" i="3"/>
  <c r="Z18" i="3"/>
  <c r="AJ18" i="3"/>
  <c r="BS18" i="3"/>
  <c r="CC18" i="3"/>
  <c r="DB18" i="3"/>
  <c r="AT19" i="3"/>
  <c r="K20" i="3"/>
  <c r="K21" i="3"/>
  <c r="AT22" i="3"/>
  <c r="K23" i="3"/>
  <c r="P24" i="3"/>
  <c r="AE24" i="3"/>
  <c r="AO24" i="3"/>
  <c r="AY24" i="3"/>
  <c r="BS24" i="3"/>
  <c r="CC24" i="3"/>
  <c r="DB24" i="3"/>
  <c r="AT25" i="3"/>
  <c r="K26" i="3"/>
  <c r="AT28" i="3"/>
  <c r="K29" i="3"/>
  <c r="AT27" i="3"/>
  <c r="Z30" i="3"/>
  <c r="AJ30" i="3"/>
  <c r="BI30" i="3"/>
  <c r="BX30" i="3"/>
  <c r="DG30" i="3"/>
  <c r="DO30" i="3"/>
  <c r="K31" i="3"/>
  <c r="AT32" i="3"/>
  <c r="K33" i="3"/>
  <c r="AT34" i="3"/>
  <c r="K35" i="3"/>
  <c r="AT36" i="3"/>
  <c r="K37" i="3"/>
  <c r="AT38" i="3"/>
  <c r="K39" i="3"/>
  <c r="AT40" i="3"/>
  <c r="K41" i="3"/>
  <c r="P42" i="3"/>
  <c r="AE42" i="3"/>
  <c r="AO42" i="3"/>
  <c r="AY42" i="3"/>
  <c r="BS42" i="3"/>
  <c r="CC42" i="3"/>
  <c r="DB42" i="3"/>
  <c r="AT43" i="3"/>
  <c r="K44" i="3"/>
  <c r="AT45" i="3"/>
  <c r="K46" i="3"/>
  <c r="AT47" i="3"/>
  <c r="Z48" i="3"/>
  <c r="AJ48" i="3"/>
  <c r="BI48" i="3"/>
  <c r="DG48" i="3"/>
  <c r="DO48" i="3"/>
  <c r="K49" i="3"/>
  <c r="AT50" i="3"/>
  <c r="K51" i="3"/>
  <c r="AT52" i="3"/>
  <c r="K53" i="3"/>
  <c r="AT54" i="3"/>
  <c r="K55" i="3"/>
  <c r="P56" i="3"/>
  <c r="AE56" i="3"/>
  <c r="AO56" i="3"/>
  <c r="AY56" i="3"/>
  <c r="BS56" i="3"/>
  <c r="DB56" i="3"/>
  <c r="AT57" i="3"/>
  <c r="AT59" i="3"/>
  <c r="P63" i="3"/>
  <c r="AE63" i="3"/>
  <c r="AO63" i="3"/>
  <c r="AY63" i="3"/>
  <c r="BI63" i="3"/>
  <c r="BX63" i="3"/>
  <c r="DG63" i="3"/>
  <c r="DO63" i="3"/>
  <c r="K64" i="3"/>
  <c r="H69" i="3"/>
  <c r="Z69" i="3"/>
  <c r="AJ69" i="3"/>
  <c r="BI69" i="3"/>
  <c r="BX69" i="3"/>
  <c r="DG69" i="3"/>
  <c r="K70" i="3"/>
  <c r="K71" i="3"/>
  <c r="K72" i="3"/>
  <c r="K73" i="3"/>
  <c r="K74" i="3"/>
  <c r="K76" i="3"/>
  <c r="AT76" i="3"/>
  <c r="K81" i="3"/>
  <c r="AT81" i="3"/>
  <c r="AT85" i="3"/>
  <c r="K86" i="3"/>
  <c r="K88" i="3"/>
  <c r="K92" i="3"/>
  <c r="K94" i="3"/>
  <c r="K97" i="3"/>
  <c r="K99" i="3"/>
  <c r="K103" i="3"/>
  <c r="K105" i="3"/>
  <c r="AT106" i="3"/>
  <c r="K107" i="3"/>
  <c r="K109" i="3"/>
  <c r="H84" i="3"/>
  <c r="AT109" i="3"/>
  <c r="K110" i="3"/>
  <c r="K112" i="3"/>
  <c r="K114" i="3"/>
  <c r="BK143" i="3"/>
  <c r="BN115" i="3"/>
  <c r="K116" i="3"/>
  <c r="K118" i="3"/>
  <c r="K120" i="3"/>
  <c r="K123" i="3"/>
  <c r="K125" i="3"/>
  <c r="K127" i="3"/>
  <c r="AT128" i="3"/>
  <c r="K129" i="3"/>
  <c r="H115" i="3"/>
  <c r="BL143" i="3"/>
  <c r="K130" i="3"/>
  <c r="BB143" i="3"/>
  <c r="K132" i="3"/>
  <c r="Z138" i="3"/>
  <c r="AC143" i="3"/>
  <c r="AJ138" i="3"/>
  <c r="AM143" i="3"/>
  <c r="AW143" i="3"/>
  <c r="BF143" i="3"/>
  <c r="BI138" i="3"/>
  <c r="BQ143" i="3"/>
  <c r="BX138" i="3"/>
  <c r="CZ143" i="3"/>
  <c r="DD143" i="3"/>
  <c r="DO138" i="3"/>
  <c r="K139" i="3"/>
  <c r="BA143" i="3"/>
  <c r="P138" i="3"/>
  <c r="X143" i="3"/>
  <c r="AB143" i="3"/>
  <c r="AE138" i="3"/>
  <c r="AH143" i="3"/>
  <c r="AL143" i="3"/>
  <c r="AO138" i="3"/>
  <c r="AV143" i="3"/>
  <c r="AY138" i="3"/>
  <c r="BG143" i="3"/>
  <c r="BP143" i="3"/>
  <c r="BS138" i="3"/>
  <c r="BZ143" i="3"/>
  <c r="DB138" i="3"/>
  <c r="DE143" i="3"/>
  <c r="DH143" i="3" s="1"/>
  <c r="F146" i="3" l="1"/>
  <c r="K108" i="3"/>
  <c r="C143" i="3"/>
  <c r="AQ143" i="3"/>
  <c r="DC143" i="3"/>
  <c r="BY143" i="3"/>
  <c r="AT11" i="3"/>
  <c r="H143" i="3"/>
  <c r="CH143" i="3"/>
  <c r="BJ143" i="3"/>
  <c r="DP143" i="3"/>
  <c r="CI143" i="3"/>
  <c r="BT143" i="3"/>
  <c r="CD143" i="3"/>
  <c r="AZ143" i="3"/>
  <c r="BO143" i="3"/>
  <c r="AK143" i="3"/>
  <c r="AF143" i="3"/>
  <c r="AP143" i="3"/>
  <c r="L108" i="3"/>
  <c r="I143" i="3"/>
  <c r="Q143" i="3"/>
  <c r="BD143" i="3"/>
  <c r="BE143" i="3"/>
  <c r="K138" i="3"/>
  <c r="F131" i="3"/>
  <c r="F122" i="3"/>
  <c r="K56" i="3"/>
  <c r="K24" i="3"/>
  <c r="AT42" i="3"/>
  <c r="AT30" i="3"/>
  <c r="AT84" i="3"/>
  <c r="AT18" i="3"/>
  <c r="G84" i="3"/>
  <c r="K11" i="3"/>
  <c r="K6" i="3"/>
  <c r="G69" i="3"/>
  <c r="K122" i="3"/>
  <c r="G138" i="3"/>
  <c r="G42" i="3"/>
  <c r="G30" i="3"/>
  <c r="F11" i="3"/>
  <c r="K48" i="3"/>
  <c r="F6" i="3"/>
  <c r="AT56" i="3"/>
  <c r="DO143" i="3"/>
  <c r="BI143" i="3"/>
  <c r="AJ143" i="3"/>
  <c r="CC143" i="3"/>
  <c r="AY143" i="3"/>
  <c r="AE143" i="3"/>
  <c r="P143" i="3"/>
  <c r="K131" i="3"/>
  <c r="AT101" i="3"/>
  <c r="AT96" i="3"/>
  <c r="K90" i="3"/>
  <c r="K80" i="3"/>
  <c r="AT75" i="3"/>
  <c r="K69" i="3"/>
  <c r="K18" i="3"/>
  <c r="DG143" i="3"/>
  <c r="BX143" i="3"/>
  <c r="Z143" i="3"/>
  <c r="BS143" i="3"/>
  <c r="AO143" i="3"/>
  <c r="BN143" i="3"/>
  <c r="K101" i="3"/>
  <c r="K96" i="3"/>
  <c r="AT90" i="3"/>
  <c r="K115" i="3"/>
  <c r="K84" i="3"/>
  <c r="AT80" i="3"/>
  <c r="K75" i="3"/>
  <c r="AT63" i="3"/>
  <c r="K63" i="3"/>
  <c r="AT24" i="3"/>
  <c r="G24" i="3"/>
  <c r="AT6" i="3"/>
  <c r="L143" i="3" l="1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T143" i="3"/>
  <c r="G143" i="3"/>
  <c r="K143" i="3"/>
  <c r="F143" i="3" l="1"/>
  <c r="Y11" i="3"/>
  <c r="AA11" i="3" l="1"/>
  <c r="Y143" i="3"/>
  <c r="CY143" i="3"/>
  <c r="DB143" i="3" s="1"/>
  <c r="AA143" i="3" l="1"/>
</calcChain>
</file>

<file path=xl/comments1.xml><?xml version="1.0" encoding="utf-8"?>
<comments xmlns="http://schemas.openxmlformats.org/spreadsheetml/2006/main">
  <authors>
    <author>Баканова Ирина Владимировна</author>
  </authors>
  <commentList>
    <comment ref="J32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-165,0 руб. КБК 1090405000000000110 "Земельный налог по обязательствам, возникшим до 1 января 2006 года"</t>
        </r>
      </text>
    </comment>
    <comment ref="J50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+85,42 КБК 10904050000000110 "Земельный налог (по обязательствам, возникшим до 1 января 2006 года)</t>
        </r>
      </text>
    </comment>
    <comment ref="AQ53" authorId="0" shapeId="0">
      <text>
        <r>
          <rPr>
            <b/>
            <sz val="8"/>
            <color indexed="81"/>
            <rFont val="Tahoma"/>
            <charset val="1"/>
          </rPr>
          <t>Баканова Ирина Владимировна:</t>
        </r>
        <r>
          <rPr>
            <sz val="8"/>
            <color indexed="81"/>
            <rFont val="Tahoma"/>
            <charset val="1"/>
          </rPr>
          <t xml:space="preserve">
+910,00 руб. (КБК 11105300000000120    "Плата по соглашениям об установлении сервитута в отношении земельных участков, находящихся в государственной или муниципальной собственности")  </t>
        </r>
      </text>
    </comment>
    <comment ref="AQ61" authorId="0" shapeId="0">
      <text>
        <r>
          <rPr>
            <b/>
            <sz val="8"/>
            <color indexed="81"/>
            <rFont val="Tahoma"/>
            <charset val="1"/>
          </rPr>
          <t>Баканова Ирина Владимировна:</t>
        </r>
        <r>
          <rPr>
            <sz val="8"/>
            <color indexed="81"/>
            <rFont val="Tahoma"/>
            <charset val="1"/>
          </rPr>
          <t xml:space="preserve">
+ 26 000,00 руб. (КБК 00011401000000000410 "Доходы от продажи квартиры"</t>
        </r>
      </text>
    </comment>
    <comment ref="AR61" authorId="0" shapeId="0">
      <text>
        <r>
          <rPr>
            <b/>
            <sz val="8"/>
            <color indexed="81"/>
            <rFont val="Tahoma"/>
            <charset val="1"/>
          </rPr>
          <t>Баканова Ирина Владимировна:</t>
        </r>
        <r>
          <rPr>
            <sz val="8"/>
            <color indexed="81"/>
            <rFont val="Tahoma"/>
            <charset val="1"/>
          </rPr>
          <t xml:space="preserve">
+ 26 000,00 руб. (КБК 00011401000000000410 "Доходы от продажи квартиры"</t>
        </r>
      </text>
    </comment>
    <comment ref="AQ66" authorId="0" shapeId="0">
      <text>
        <r>
          <rPr>
            <b/>
            <sz val="8"/>
            <color indexed="81"/>
            <rFont val="Tahoma"/>
            <charset val="1"/>
          </rPr>
          <t>Баканова Ирина Владимировна:</t>
        </r>
        <r>
          <rPr>
            <sz val="8"/>
            <color indexed="81"/>
            <rFont val="Tahoma"/>
            <charset val="1"/>
          </rPr>
          <t xml:space="preserve">
+ 449 000,00 руб. (КБК 00011401000000000410 "Доходы от продажи квартиры"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+3,65 руб. КБК 10904050000000110 "Земельный налог (по обязательствам, возникшим до 1 января 2006 года)"</t>
        </r>
      </text>
    </comment>
    <comment ref="AS111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+260 400,00 руб. Доходы от продажи квартир (КБК 00011401000000000410)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<sst xmlns="http://schemas.openxmlformats.org/spreadsheetml/2006/main" count="287" uniqueCount="174">
  <si>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</si>
  <si>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</si>
  <si>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</si>
  <si>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</si>
  <si>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</si>
  <si>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</si>
  <si>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</si>
  <si>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</si>
  <si>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</si>
  <si>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</si>
  <si>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</si>
  <si>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</si>
  <si>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</si>
  <si>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</si>
  <si>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</si>
  <si>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</si>
  <si>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</si>
  <si>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</si>
  <si>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</si>
  <si>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</si>
  <si>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</si>
  <si>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</si>
  <si>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</si>
  <si>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</si>
  <si>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</si>
  <si>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</si>
  <si>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</si>
  <si>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</si>
  <si>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</si>
  <si>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</si>
  <si>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</si>
  <si>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</si>
  <si>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</si>
  <si>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</si>
  <si>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</si>
  <si>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</si>
  <si>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</si>
  <si>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</si>
  <si>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</si>
  <si>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</si>
  <si>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</si>
  <si>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</si>
  <si>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</si>
  <si>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</si>
  <si>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</si>
  <si>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</si>
  <si>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</si>
  <si>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</si>
  <si>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</si>
  <si>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</si>
  <si>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</si>
  <si>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</si>
  <si>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</si>
  <si>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</si>
  <si>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</si>
  <si>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</si>
  <si>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</si>
  <si>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</si>
  <si>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</si>
  <si>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</si>
  <si>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</si>
  <si>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</si>
  <si>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</si>
  <si>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</si>
  <si>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</si>
  <si>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</si>
  <si>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</si>
  <si>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</si>
  <si>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</si>
  <si>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</si>
  <si>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</si>
  <si>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</si>
  <si>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</si>
  <si>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</si>
  <si>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</si>
  <si>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</si>
  <si>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</si>
  <si>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</si>
  <si>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</si>
  <si>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</si>
  <si>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</si>
  <si>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</si>
  <si>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</si>
  <si>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</si>
  <si>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</si>
  <si>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</si>
  <si>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</si>
  <si>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</si>
  <si>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</si>
  <si>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</si>
  <si>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</si>
  <si>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</si>
  <si>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</si>
  <si>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</si>
  <si>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</si>
  <si>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</si>
  <si>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</si>
  <si>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</si>
  <si>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</si>
  <si>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</si>
  <si>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</si>
  <si>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</si>
  <si>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</si>
  <si>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</si>
  <si>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</si>
  <si>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</si>
  <si>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</si>
  <si>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</si>
  <si>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</si>
  <si>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</si>
  <si>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</si>
  <si>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</si>
  <si>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</si>
  <si>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</si>
  <si>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</si>
  <si>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</si>
  <si>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</si>
  <si>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</si>
  <si>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</si>
  <si>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</si>
  <si>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</si>
  <si>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</si>
  <si>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</si>
  <si>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</si>
  <si>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</si>
  <si>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</si>
  <si>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</si>
  <si>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</si>
  <si>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</si>
  <si>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</si>
  <si>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</si>
  <si>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</si>
  <si>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</si>
  <si>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</si>
  <si>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</si>
  <si>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</si>
  <si>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</si>
  <si>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</si>
  <si>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</si>
  <si>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</si>
  <si>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</si>
  <si>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</si>
  <si>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</si>
  <si>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</si>
  <si>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</si>
  <si>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</si>
  <si>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</si>
  <si>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</si>
  <si>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</si>
  <si>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</si>
  <si>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</si>
  <si>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</si>
  <si>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</si>
  <si>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</si>
  <si>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</si>
  <si>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</si>
  <si>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</si>
  <si>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</si>
  <si>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</si>
  <si>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</si>
  <si>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</si>
  <si>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</si>
  <si>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</si>
  <si>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</si>
  <si>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</si>
  <si>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</si>
  <si>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</si>
  <si>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Исполнено на 01.04.2018</t>
  </si>
  <si>
    <t>Талицко-Мугреевское сельское поселение</t>
  </si>
  <si>
    <t>Утверждено на 2019  год</t>
  </si>
  <si>
    <t>Исполнение налоговых и неналоговых доходов бюджетов поселений на 01.04.2019 (рублей)</t>
  </si>
  <si>
    <t>Исполнено на 01.04.2019</t>
  </si>
  <si>
    <t>Процент исполнения доходов на 01.04.2019</t>
  </si>
  <si>
    <t>Темп роста (снижения) (январь-март 2019 к январю-марту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</si>
</sst>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"/>
  </numFmts>
  <fonts count="20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4" fontId="14" fillId="0" borderId="6">
      <alignment horizontal="right"/>
    </xf>
    <xf numFmtId="0" fontId="15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29">
    <xf numFmtId="0" fontId="0" fillId="0" borderId="0" xfId="0"/>
    <xf numFmtId="0" fontId="2" fillId="0" borderId="0" xfId="1" applyAlignment="1">
      <alignment horizontal="justify"/>
    </xf>
    <xf numFmtId="0" fontId="2" fillId="0" borderId="0" xfId="1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/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12" fillId="0" borderId="0" xfId="1" applyFont="1" applyAlignment="1">
      <alignment vertical="center"/>
    </xf>
    <xf numFmtId="4" fontId="2" fillId="0" borderId="0" xfId="1" applyNumberFormat="1"/>
    <xf numFmtId="0" fontId="3" fillId="0" borderId="2" xfId="1" applyFont="1" applyBorder="1" applyAlignment="1">
      <alignment horizontal="justify" vertical="top"/>
    </xf>
    <xf numFmtId="0" fontId="8" fillId="0" borderId="0" xfId="1" applyFont="1" applyAlignment="1">
      <alignment vertical="top"/>
    </xf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2" fillId="15" borderId="0" xfId="1" applyFont="1" applyFill="1"/>
    <xf numFmtId="0" fontId="4" fillId="0" borderId="2" xfId="1" applyFont="1" applyBorder="1" applyAlignment="1">
      <alignment horizontal="center" wrapText="1"/>
    </xf>
    <xf numFmtId="0" fontId="12" fillId="0" borderId="0" xfId="1" applyFont="1"/>
    <xf numFmtId="0" fontId="3" fillId="0" borderId="2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5" fontId="4" fillId="16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5" fontId="3" fillId="15" borderId="2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horizontal="right"/>
    </xf>
    <xf numFmtId="165" fontId="4" fillId="16" borderId="2" xfId="1" applyNumberFormat="1" applyFont="1" applyFill="1" applyBorder="1" applyAlignment="1">
      <alignment horizontal="right" shrinkToFit="1"/>
    </xf>
    <xf numFmtId="166" fontId="4" fillId="16" borderId="2" xfId="1" applyNumberFormat="1" applyFont="1" applyFill="1" applyBorder="1" applyAlignment="1">
      <alignment horizontal="right"/>
    </xf>
    <xf numFmtId="4" fontId="3" fillId="15" borderId="0" xfId="1" applyNumberFormat="1" applyFont="1" applyFill="1" applyAlignment="1"/>
    <xf numFmtId="4" fontId="3" fillId="15" borderId="2" xfId="1" applyNumberFormat="1" applyFont="1" applyFill="1" applyBorder="1" applyAlignment="1"/>
    <xf numFmtId="4" fontId="4" fillId="16" borderId="3" xfId="1" applyNumberFormat="1" applyFont="1" applyFill="1" applyBorder="1" applyAlignment="1">
      <alignment wrapText="1" readingOrder="1"/>
    </xf>
    <xf numFmtId="166" fontId="3" fillId="15" borderId="2" xfId="1" applyNumberFormat="1" applyFont="1" applyFill="1" applyBorder="1" applyAlignment="1">
      <alignment horizontal="right"/>
    </xf>
    <xf numFmtId="4" fontId="3" fillId="15" borderId="5" xfId="1" applyNumberFormat="1" applyFont="1" applyFill="1" applyBorder="1" applyAlignment="1">
      <alignment horizontal="right"/>
    </xf>
    <xf numFmtId="4" fontId="4" fillId="16" borderId="5" xfId="1" applyNumberFormat="1" applyFont="1" applyFill="1" applyBorder="1" applyAlignment="1">
      <alignment horizontal="right" shrinkToFit="1"/>
    </xf>
    <xf numFmtId="4" fontId="3" fillId="15" borderId="5" xfId="1" applyNumberFormat="1" applyFont="1" applyFill="1" applyBorder="1" applyAlignment="1">
      <alignment horizontal="right" shrinkToFit="1"/>
    </xf>
    <xf numFmtId="0" fontId="2" fillId="15" borderId="0" xfId="1" applyFill="1"/>
    <xf numFmtId="0" fontId="10" fillId="0" borderId="0" xfId="1" applyFont="1"/>
    <xf numFmtId="4" fontId="2" fillId="15" borderId="0" xfId="1" applyNumberFormat="1" applyFill="1" applyBorder="1"/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0" fontId="3" fillId="15" borderId="2" xfId="1" applyFont="1" applyFill="1" applyBorder="1"/>
    <xf numFmtId="4" fontId="13" fillId="0" borderId="2" xfId="0" applyNumberFormat="1" applyFont="1" applyBorder="1"/>
    <xf numFmtId="4" fontId="3" fillId="15" borderId="0" xfId="1" applyNumberFormat="1" applyFont="1" applyFill="1" applyBorder="1"/>
    <xf numFmtId="4" fontId="2" fillId="15" borderId="0" xfId="1" applyNumberFormat="1" applyFill="1"/>
    <xf numFmtId="164" fontId="2" fillId="15" borderId="0" xfId="1" applyNumberFormat="1" applyFill="1"/>
    <xf numFmtId="166" fontId="2" fillId="15" borderId="0" xfId="1" applyNumberFormat="1" applyFill="1"/>
    <xf numFmtId="165" fontId="4" fillId="15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/>
    <xf numFmtId="0" fontId="2" fillId="0" borderId="0" xfId="1" applyAlignment="1">
      <alignment vertical="top" wrapText="1"/>
    </xf>
    <xf numFmtId="4" fontId="4" fillId="15" borderId="0" xfId="1" applyNumberFormat="1" applyFont="1" applyFill="1" applyBorder="1" applyAlignment="1">
      <alignment horizontal="right"/>
    </xf>
    <xf numFmtId="4" fontId="2" fillId="0" borderId="0" xfId="1" applyNumberFormat="1" applyAlignment="1">
      <alignment vertical="top" wrapText="1"/>
    </xf>
    <xf numFmtId="4" fontId="13" fillId="15" borderId="2" xfId="0" applyNumberFormat="1" applyFont="1" applyFill="1" applyBorder="1"/>
    <xf numFmtId="4" fontId="3" fillId="0" borderId="2" xfId="1" applyNumberFormat="1" applyFont="1" applyFill="1" applyBorder="1" applyAlignment="1">
      <alignment horizontal="right" shrinkToFit="1"/>
    </xf>
    <xf numFmtId="4" fontId="3" fillId="15" borderId="3" xfId="1" applyNumberFormat="1" applyFont="1" applyFill="1" applyBorder="1" applyAlignment="1">
      <alignment horizontal="right"/>
    </xf>
    <xf numFmtId="0" fontId="4" fillId="16" borderId="5" xfId="1" applyFont="1" applyFill="1" applyBorder="1" applyAlignment="1">
      <alignment horizontal="justify" vertical="center" wrapText="1"/>
    </xf>
    <xf numFmtId="0" fontId="9" fillId="16" borderId="5" xfId="1" applyFont="1" applyFill="1" applyBorder="1"/>
    <xf numFmtId="0" fontId="12" fillId="0" borderId="2" xfId="1" applyFont="1" applyBorder="1" applyAlignment="1">
      <alignment vertical="center"/>
    </xf>
    <xf numFmtId="4" fontId="2" fillId="15" borderId="2" xfId="1" applyNumberFormat="1" applyFill="1" applyBorder="1"/>
    <xf numFmtId="0" fontId="10" fillId="0" borderId="2" xfId="1" applyFont="1" applyBorder="1"/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4" fontId="3" fillId="16" borderId="2" xfId="1" applyNumberFormat="1" applyFont="1" applyFill="1" applyBorder="1" applyAlignment="1"/>
    <xf numFmtId="9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165" fontId="3" fillId="16" borderId="2" xfId="1" applyNumberFormat="1" applyFont="1" applyFill="1" applyBorder="1" applyAlignment="1">
      <alignment horizontal="right"/>
    </xf>
    <xf numFmtId="165" fontId="3" fillId="15" borderId="0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wrapText="1" readingOrder="1"/>
    </xf>
    <xf numFmtId="9" fontId="3" fillId="15" borderId="0" xfId="1" applyNumberFormat="1" applyFont="1" applyFill="1" applyAlignment="1">
      <alignment horizontal="left" vertical="center"/>
    </xf>
    <xf numFmtId="164" fontId="3" fillId="15" borderId="0" xfId="1" applyNumberFormat="1" applyFont="1" applyFill="1"/>
    <xf numFmtId="4" fontId="3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</cellXfs>
  <cellStyles count="6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P157"/>
  <sheetViews>
    <sheetView tabSelected="1" zoomScale="80" zoomScaleNormal="80" workbookViewId="0">
      <pane xSplit="2" ySplit="5" topLeftCell="C60" activePane="bottomRight" state="frozen"/>
      <selection pane="topRight" activeCell="C1" sqref="C1"/>
      <selection pane="bottomLeft" activeCell="A6" sqref="A6"/>
      <selection pane="bottomRight" activeCell="I69" sqref="I69"/>
    </sheetView>
  </sheetViews>
  <sheetFormatPr defaultColWidth="9.140625" defaultRowHeight="12.75" outlineLevelRow="1" x14ac:dyDescent="0.2"/>
  <cols>
    <col min="1" max="1" width="6.140625" style="2" customWidth="1"/>
    <col min="2" max="2" width="36.28515625" style="2" customWidth="1"/>
    <col min="3" max="5" width="19.7109375" style="2" customWidth="1"/>
    <col min="6" max="7" width="12.7109375" style="2" customWidth="1"/>
    <col min="8" max="10" width="19.7109375" style="2" customWidth="1"/>
    <col min="11" max="11" width="12.7109375" style="2" customWidth="1"/>
    <col min="12" max="12" width="15.28515625" style="2" customWidth="1"/>
    <col min="13" max="15" width="19.7109375" style="2" customWidth="1"/>
    <col min="16" max="17" width="12.7109375" style="2" customWidth="1"/>
    <col min="18" max="20" width="21.7109375" style="2" customWidth="1"/>
    <col min="21" max="22" width="14.140625" style="2" customWidth="1"/>
    <col min="23" max="25" width="21.7109375" style="2" customWidth="1"/>
    <col min="26" max="27" width="15.5703125" style="2" customWidth="1"/>
    <col min="28" max="28" width="20.85546875" style="2" customWidth="1"/>
    <col min="29" max="30" width="19.7109375" style="2" customWidth="1"/>
    <col min="31" max="32" width="12.7109375" style="2" customWidth="1"/>
    <col min="33" max="35" width="18.42578125" style="2" customWidth="1"/>
    <col min="36" max="37" width="12.7109375" style="2" customWidth="1"/>
    <col min="38" max="40" width="19.7109375" style="2" customWidth="1"/>
    <col min="41" max="41" width="12.7109375" style="2" customWidth="1"/>
    <col min="42" max="42" width="14.140625" style="2" customWidth="1"/>
    <col min="43" max="45" width="19.7109375" style="2" customWidth="1"/>
    <col min="46" max="47" width="12.7109375" style="2" customWidth="1"/>
    <col min="48" max="50" width="19.7109375" style="2" customWidth="1"/>
    <col min="51" max="52" width="12.7109375" style="2" customWidth="1"/>
    <col min="53" max="55" width="19.7109375" style="2" customWidth="1"/>
    <col min="56" max="57" width="12.7109375" style="2" customWidth="1"/>
    <col min="58" max="60" width="19.7109375" style="2" customWidth="1"/>
    <col min="61" max="62" width="12.7109375" style="2" customWidth="1"/>
    <col min="63" max="65" width="19.7109375" style="2" customWidth="1"/>
    <col min="66" max="67" width="12.7109375" style="2" customWidth="1"/>
    <col min="68" max="70" width="19.7109375" style="2" customWidth="1"/>
    <col min="71" max="72" width="12.7109375" style="2" customWidth="1"/>
    <col min="73" max="75" width="19.7109375" style="2" customWidth="1"/>
    <col min="76" max="77" width="12.7109375" style="2" customWidth="1"/>
    <col min="78" max="80" width="19.7109375" style="2" customWidth="1"/>
    <col min="81" max="82" width="12.7109375" style="2" customWidth="1"/>
    <col min="83" max="85" width="19.7109375" style="2" customWidth="1"/>
    <col min="86" max="87" width="12.7109375" style="2" customWidth="1"/>
    <col min="88" max="90" width="19.7109375" style="2" customWidth="1"/>
    <col min="91" max="92" width="12.7109375" style="2" customWidth="1"/>
    <col min="93" max="95" width="19.7109375" style="2" customWidth="1"/>
    <col min="96" max="97" width="12.7109375" style="2" customWidth="1"/>
    <col min="98" max="100" width="19.7109375" style="2" customWidth="1"/>
    <col min="101" max="102" width="12.7109375" style="2" customWidth="1"/>
    <col min="103" max="105" width="19.7109375" style="2" customWidth="1"/>
    <col min="106" max="107" width="12.7109375" style="2" customWidth="1"/>
    <col min="108" max="110" width="22.140625" style="2" customWidth="1"/>
    <col min="111" max="112" width="14.28515625" style="2" customWidth="1"/>
    <col min="113" max="114" width="20.85546875" style="2" customWidth="1"/>
    <col min="115" max="115" width="14.28515625" style="2" customWidth="1"/>
    <col min="116" max="116" width="21.140625" style="2" customWidth="1"/>
    <col min="117" max="117" width="21.7109375" style="2" customWidth="1"/>
    <col min="118" max="118" width="21.5703125" style="2" customWidth="1"/>
    <col min="119" max="120" width="12.7109375" style="2" customWidth="1"/>
    <col min="121" max="121" width="13.42578125" style="2" customWidth="1"/>
    <col min="122" max="16384" width="9.140625" style="2"/>
  </cols>
  <sheetData>
    <row r="1" spans="1:120" x14ac:dyDescent="0.2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20" ht="26.25" customHeight="1" x14ac:dyDescent="0.2">
      <c r="A2" s="3"/>
      <c r="B2" s="3"/>
      <c r="C2" s="3"/>
      <c r="D2" s="3"/>
      <c r="E2" s="3"/>
      <c r="F2" s="3"/>
      <c r="G2" s="16" t="s">
        <v>170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</row>
    <row r="3" spans="1:120" s="13" customFormat="1" ht="83.25" customHeight="1" x14ac:dyDescent="0.2">
      <c r="A3" s="12"/>
      <c r="B3" s="12"/>
      <c r="C3" s="76" t="s">
        <v>115</v>
      </c>
      <c r="D3" s="77"/>
      <c r="E3" s="77"/>
      <c r="F3" s="77"/>
      <c r="G3" s="77"/>
      <c r="H3" s="78" t="s">
        <v>116</v>
      </c>
      <c r="I3" s="79"/>
      <c r="J3" s="79"/>
      <c r="K3" s="79"/>
      <c r="L3" s="80"/>
      <c r="M3" s="81" t="s">
        <v>117</v>
      </c>
      <c r="N3" s="82"/>
      <c r="O3" s="82"/>
      <c r="P3" s="82"/>
      <c r="Q3" s="83"/>
      <c r="R3" s="84" t="s">
        <v>159</v>
      </c>
      <c r="S3" s="85"/>
      <c r="T3" s="85"/>
      <c r="U3" s="85"/>
      <c r="V3" s="86"/>
      <c r="W3" s="90" t="s">
        <v>118</v>
      </c>
      <c r="X3" s="91"/>
      <c r="Y3" s="91"/>
      <c r="Z3" s="91"/>
      <c r="AA3" s="92"/>
      <c r="AB3" s="93" t="s">
        <v>119</v>
      </c>
      <c r="AC3" s="94"/>
      <c r="AD3" s="94"/>
      <c r="AE3" s="94"/>
      <c r="AF3" s="95"/>
      <c r="AG3" s="104" t="s">
        <v>120</v>
      </c>
      <c r="AH3" s="105"/>
      <c r="AI3" s="105"/>
      <c r="AJ3" s="105"/>
      <c r="AK3" s="106"/>
      <c r="AL3" s="111" t="s">
        <v>121</v>
      </c>
      <c r="AM3" s="112"/>
      <c r="AN3" s="112"/>
      <c r="AO3" s="112"/>
      <c r="AP3" s="113"/>
      <c r="AQ3" s="78" t="s">
        <v>122</v>
      </c>
      <c r="AR3" s="79"/>
      <c r="AS3" s="79"/>
      <c r="AT3" s="79"/>
      <c r="AU3" s="80"/>
      <c r="AV3" s="96" t="s">
        <v>123</v>
      </c>
      <c r="AW3" s="97"/>
      <c r="AX3" s="97"/>
      <c r="AY3" s="97"/>
      <c r="AZ3" s="98"/>
      <c r="BA3" s="99" t="s">
        <v>160</v>
      </c>
      <c r="BB3" s="100"/>
      <c r="BC3" s="100"/>
      <c r="BD3" s="100"/>
      <c r="BE3" s="100"/>
      <c r="BF3" s="101" t="s">
        <v>124</v>
      </c>
      <c r="BG3" s="102"/>
      <c r="BH3" s="102"/>
      <c r="BI3" s="102"/>
      <c r="BJ3" s="103"/>
      <c r="BK3" s="114" t="s">
        <v>125</v>
      </c>
      <c r="BL3" s="115"/>
      <c r="BM3" s="115"/>
      <c r="BN3" s="115"/>
      <c r="BO3" s="116"/>
      <c r="BP3" s="120" t="s">
        <v>126</v>
      </c>
      <c r="BQ3" s="121"/>
      <c r="BR3" s="121"/>
      <c r="BS3" s="121"/>
      <c r="BT3" s="122"/>
      <c r="BU3" s="123" t="s">
        <v>127</v>
      </c>
      <c r="BV3" s="124"/>
      <c r="BW3" s="124"/>
      <c r="BX3" s="124"/>
      <c r="BY3" s="125"/>
      <c r="BZ3" s="126" t="s">
        <v>128</v>
      </c>
      <c r="CA3" s="127"/>
      <c r="CB3" s="127"/>
      <c r="CC3" s="127"/>
      <c r="CD3" s="128"/>
      <c r="CE3" s="117" t="s">
        <v>129</v>
      </c>
      <c r="CF3" s="118"/>
      <c r="CG3" s="118"/>
      <c r="CH3" s="118"/>
      <c r="CI3" s="119"/>
      <c r="CJ3" s="108" t="s">
        <v>161</v>
      </c>
      <c r="CK3" s="109"/>
      <c r="CL3" s="109"/>
      <c r="CM3" s="109"/>
      <c r="CN3" s="110"/>
      <c r="CO3" s="108" t="s">
        <v>162</v>
      </c>
      <c r="CP3" s="109"/>
      <c r="CQ3" s="109"/>
      <c r="CR3" s="109"/>
      <c r="CS3" s="110"/>
      <c r="CT3" s="87" t="s">
        <v>166</v>
      </c>
      <c r="CU3" s="88"/>
      <c r="CV3" s="88"/>
      <c r="CW3" s="88"/>
      <c r="CX3" s="89"/>
      <c r="CY3" s="111" t="s">
        <v>130</v>
      </c>
      <c r="CZ3" s="112"/>
      <c r="DA3" s="112"/>
      <c r="DB3" s="112"/>
      <c r="DC3" s="113"/>
      <c r="DD3" s="104" t="s">
        <v>131</v>
      </c>
      <c r="DE3" s="105"/>
      <c r="DF3" s="105"/>
      <c r="DG3" s="105"/>
      <c r="DH3" s="106"/>
      <c r="DI3" s="81" t="s">
        <v>132</v>
      </c>
      <c r="DJ3" s="82"/>
      <c r="DK3" s="83"/>
      <c r="DL3" s="107" t="s">
        <v>133</v>
      </c>
      <c r="DM3" s="107"/>
      <c r="DN3" s="107"/>
      <c r="DO3" s="107"/>
      <c r="DP3" s="107"/>
    </row>
    <row r="4" spans="1:120" s="23" customFormat="1" ht="90" x14ac:dyDescent="0.2">
      <c r="A4" s="12"/>
      <c r="B4" s="22" t="s">
        <v>134</v>
      </c>
      <c r="C4" s="14" t="s">
        <v>169</v>
      </c>
      <c r="D4" s="14" t="s">
        <v>171</v>
      </c>
      <c r="E4" s="14" t="s">
        <v>167</v>
      </c>
      <c r="F4" s="14" t="s">
        <v>172</v>
      </c>
      <c r="G4" s="14" t="s">
        <v>173</v>
      </c>
      <c r="H4" s="14" t="s">
        <v>169</v>
      </c>
      <c r="I4" s="14" t="s">
        <v>171</v>
      </c>
      <c r="J4" s="14" t="s">
        <v>167</v>
      </c>
      <c r="K4" s="14" t="s">
        <v>172</v>
      </c>
      <c r="L4" s="14" t="s">
        <v>173</v>
      </c>
      <c r="M4" s="14" t="s">
        <v>169</v>
      </c>
      <c r="N4" s="14" t="s">
        <v>171</v>
      </c>
      <c r="O4" s="14" t="s">
        <v>167</v>
      </c>
      <c r="P4" s="14" t="s">
        <v>172</v>
      </c>
      <c r="Q4" s="14" t="s">
        <v>173</v>
      </c>
      <c r="R4" s="14" t="s">
        <v>169</v>
      </c>
      <c r="S4" s="14" t="s">
        <v>171</v>
      </c>
      <c r="T4" s="14" t="s">
        <v>167</v>
      </c>
      <c r="U4" s="14" t="s">
        <v>172</v>
      </c>
      <c r="V4" s="14" t="s">
        <v>173</v>
      </c>
      <c r="W4" s="14" t="s">
        <v>169</v>
      </c>
      <c r="X4" s="14" t="s">
        <v>171</v>
      </c>
      <c r="Y4" s="14" t="s">
        <v>167</v>
      </c>
      <c r="Z4" s="14" t="s">
        <v>172</v>
      </c>
      <c r="AA4" s="14" t="s">
        <v>173</v>
      </c>
      <c r="AB4" s="14" t="s">
        <v>169</v>
      </c>
      <c r="AC4" s="14" t="s">
        <v>171</v>
      </c>
      <c r="AD4" s="14" t="s">
        <v>167</v>
      </c>
      <c r="AE4" s="14" t="s">
        <v>172</v>
      </c>
      <c r="AF4" s="14" t="s">
        <v>173</v>
      </c>
      <c r="AG4" s="14" t="s">
        <v>169</v>
      </c>
      <c r="AH4" s="14" t="s">
        <v>171</v>
      </c>
      <c r="AI4" s="14" t="s">
        <v>167</v>
      </c>
      <c r="AJ4" s="14" t="s">
        <v>172</v>
      </c>
      <c r="AK4" s="14" t="s">
        <v>173</v>
      </c>
      <c r="AL4" s="14" t="s">
        <v>169</v>
      </c>
      <c r="AM4" s="14" t="s">
        <v>171</v>
      </c>
      <c r="AN4" s="14" t="s">
        <v>167</v>
      </c>
      <c r="AO4" s="14" t="s">
        <v>172</v>
      </c>
      <c r="AP4" s="14" t="s">
        <v>173</v>
      </c>
      <c r="AQ4" s="14" t="s">
        <v>169</v>
      </c>
      <c r="AR4" s="14" t="s">
        <v>171</v>
      </c>
      <c r="AS4" s="14" t="s">
        <v>167</v>
      </c>
      <c r="AT4" s="14" t="s">
        <v>172</v>
      </c>
      <c r="AU4" s="14" t="s">
        <v>173</v>
      </c>
      <c r="AV4" s="14" t="s">
        <v>169</v>
      </c>
      <c r="AW4" s="14" t="s">
        <v>171</v>
      </c>
      <c r="AX4" s="14" t="s">
        <v>167</v>
      </c>
      <c r="AY4" s="14" t="s">
        <v>172</v>
      </c>
      <c r="AZ4" s="14" t="s">
        <v>173</v>
      </c>
      <c r="BA4" s="14" t="s">
        <v>169</v>
      </c>
      <c r="BB4" s="14" t="s">
        <v>171</v>
      </c>
      <c r="BC4" s="14" t="s">
        <v>167</v>
      </c>
      <c r="BD4" s="14" t="s">
        <v>172</v>
      </c>
      <c r="BE4" s="14" t="s">
        <v>173</v>
      </c>
      <c r="BF4" s="14" t="s">
        <v>169</v>
      </c>
      <c r="BG4" s="14" t="s">
        <v>171</v>
      </c>
      <c r="BH4" s="14" t="s">
        <v>167</v>
      </c>
      <c r="BI4" s="14" t="s">
        <v>172</v>
      </c>
      <c r="BJ4" s="14" t="s">
        <v>173</v>
      </c>
      <c r="BK4" s="14" t="s">
        <v>169</v>
      </c>
      <c r="BL4" s="14" t="s">
        <v>171</v>
      </c>
      <c r="BM4" s="14" t="s">
        <v>167</v>
      </c>
      <c r="BN4" s="14" t="s">
        <v>172</v>
      </c>
      <c r="BO4" s="14" t="s">
        <v>173</v>
      </c>
      <c r="BP4" s="14" t="s">
        <v>169</v>
      </c>
      <c r="BQ4" s="14" t="s">
        <v>171</v>
      </c>
      <c r="BR4" s="14" t="s">
        <v>167</v>
      </c>
      <c r="BS4" s="14" t="s">
        <v>172</v>
      </c>
      <c r="BT4" s="14" t="s">
        <v>173</v>
      </c>
      <c r="BU4" s="14" t="s">
        <v>169</v>
      </c>
      <c r="BV4" s="14" t="s">
        <v>171</v>
      </c>
      <c r="BW4" s="14" t="s">
        <v>167</v>
      </c>
      <c r="BX4" s="14" t="s">
        <v>172</v>
      </c>
      <c r="BY4" s="14" t="s">
        <v>173</v>
      </c>
      <c r="BZ4" s="14" t="s">
        <v>169</v>
      </c>
      <c r="CA4" s="14" t="s">
        <v>171</v>
      </c>
      <c r="CB4" s="14" t="s">
        <v>167</v>
      </c>
      <c r="CC4" s="14" t="s">
        <v>172</v>
      </c>
      <c r="CD4" s="14" t="s">
        <v>173</v>
      </c>
      <c r="CE4" s="14" t="s">
        <v>169</v>
      </c>
      <c r="CF4" s="14" t="s">
        <v>171</v>
      </c>
      <c r="CG4" s="14" t="s">
        <v>167</v>
      </c>
      <c r="CH4" s="14" t="s">
        <v>172</v>
      </c>
      <c r="CI4" s="14" t="s">
        <v>173</v>
      </c>
      <c r="CJ4" s="14" t="s">
        <v>169</v>
      </c>
      <c r="CK4" s="14" t="s">
        <v>171</v>
      </c>
      <c r="CL4" s="14" t="s">
        <v>167</v>
      </c>
      <c r="CM4" s="14" t="s">
        <v>172</v>
      </c>
      <c r="CN4" s="14" t="s">
        <v>173</v>
      </c>
      <c r="CO4" s="14" t="s">
        <v>169</v>
      </c>
      <c r="CP4" s="14" t="s">
        <v>171</v>
      </c>
      <c r="CQ4" s="14" t="s">
        <v>167</v>
      </c>
      <c r="CR4" s="14" t="s">
        <v>172</v>
      </c>
      <c r="CS4" s="14" t="s">
        <v>173</v>
      </c>
      <c r="CT4" s="64" t="s">
        <v>169</v>
      </c>
      <c r="CU4" s="64" t="s">
        <v>171</v>
      </c>
      <c r="CV4" s="64" t="s">
        <v>167</v>
      </c>
      <c r="CW4" s="64" t="s">
        <v>172</v>
      </c>
      <c r="CX4" s="64" t="s">
        <v>173</v>
      </c>
      <c r="CY4" s="14" t="s">
        <v>169</v>
      </c>
      <c r="CZ4" s="14" t="s">
        <v>171</v>
      </c>
      <c r="DA4" s="14" t="s">
        <v>167</v>
      </c>
      <c r="DB4" s="14" t="s">
        <v>172</v>
      </c>
      <c r="DC4" s="14" t="s">
        <v>173</v>
      </c>
      <c r="DD4" s="14" t="s">
        <v>169</v>
      </c>
      <c r="DE4" s="14" t="s">
        <v>171</v>
      </c>
      <c r="DF4" s="14" t="s">
        <v>167</v>
      </c>
      <c r="DG4" s="14" t="s">
        <v>172</v>
      </c>
      <c r="DH4" s="14" t="s">
        <v>173</v>
      </c>
      <c r="DI4" s="14" t="s">
        <v>171</v>
      </c>
      <c r="DJ4" s="14" t="s">
        <v>167</v>
      </c>
      <c r="DK4" s="14" t="s">
        <v>173</v>
      </c>
      <c r="DL4" s="64" t="s">
        <v>169</v>
      </c>
      <c r="DM4" s="64" t="s">
        <v>171</v>
      </c>
      <c r="DN4" s="64" t="s">
        <v>167</v>
      </c>
      <c r="DO4" s="64" t="s">
        <v>172</v>
      </c>
      <c r="DP4" s="64" t="s">
        <v>173</v>
      </c>
    </row>
    <row r="5" spans="1:120" s="6" customFormat="1" ht="18" customHeight="1" x14ac:dyDescent="0.25">
      <c r="A5" s="5" t="s">
        <v>135</v>
      </c>
      <c r="B5" s="5" t="s">
        <v>136</v>
      </c>
      <c r="C5" s="5">
        <v>1</v>
      </c>
      <c r="D5" s="5">
        <f>C5+1</f>
        <v>2</v>
      </c>
      <c r="E5" s="5">
        <f>D5+1</f>
        <v>3</v>
      </c>
      <c r="F5" s="5">
        <f t="shared" ref="F5:AA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5">
        <f t="shared" si="0"/>
        <v>13</v>
      </c>
      <c r="P5" s="5">
        <f t="shared" si="0"/>
        <v>14</v>
      </c>
      <c r="Q5" s="5">
        <f t="shared" si="0"/>
        <v>15</v>
      </c>
      <c r="R5" s="5">
        <f t="shared" si="0"/>
        <v>16</v>
      </c>
      <c r="S5" s="5">
        <f t="shared" si="0"/>
        <v>17</v>
      </c>
      <c r="T5" s="5">
        <f t="shared" si="0"/>
        <v>18</v>
      </c>
      <c r="U5" s="5">
        <f t="shared" si="0"/>
        <v>19</v>
      </c>
      <c r="V5" s="5">
        <f t="shared" si="0"/>
        <v>20</v>
      </c>
      <c r="W5" s="5">
        <f t="shared" si="0"/>
        <v>21</v>
      </c>
      <c r="X5" s="5">
        <f t="shared" si="0"/>
        <v>22</v>
      </c>
      <c r="Y5" s="5">
        <f t="shared" si="0"/>
        <v>23</v>
      </c>
      <c r="Z5" s="5">
        <f t="shared" si="0"/>
        <v>24</v>
      </c>
      <c r="AA5" s="5">
        <f t="shared" si="0"/>
        <v>25</v>
      </c>
      <c r="AB5" s="5">
        <f t="shared" ref="AB5" si="1">AA5+1</f>
        <v>26</v>
      </c>
      <c r="AC5" s="5">
        <f t="shared" ref="AC5" si="2">AB5+1</f>
        <v>27</v>
      </c>
      <c r="AD5" s="5">
        <f t="shared" ref="AD5" si="3">AC5+1</f>
        <v>28</v>
      </c>
      <c r="AE5" s="5">
        <f t="shared" ref="AE5" si="4">AD5+1</f>
        <v>29</v>
      </c>
      <c r="AF5" s="5">
        <f t="shared" ref="AF5" si="5">AE5+1</f>
        <v>30</v>
      </c>
      <c r="AG5" s="5">
        <f t="shared" ref="AG5" si="6">AF5+1</f>
        <v>31</v>
      </c>
      <c r="AH5" s="5">
        <f t="shared" ref="AH5" si="7">AG5+1</f>
        <v>32</v>
      </c>
      <c r="AI5" s="5">
        <f t="shared" ref="AI5" si="8">AH5+1</f>
        <v>33</v>
      </c>
      <c r="AJ5" s="5">
        <f t="shared" ref="AJ5" si="9">AI5+1</f>
        <v>34</v>
      </c>
      <c r="AK5" s="5">
        <f t="shared" ref="AK5" si="10">AJ5+1</f>
        <v>35</v>
      </c>
      <c r="AL5" s="5">
        <f t="shared" ref="AL5" si="11">AK5+1</f>
        <v>36</v>
      </c>
      <c r="AM5" s="5">
        <f t="shared" ref="AM5" si="12">AL5+1</f>
        <v>37</v>
      </c>
      <c r="AN5" s="5">
        <f t="shared" ref="AN5" si="13">AM5+1</f>
        <v>38</v>
      </c>
      <c r="AO5" s="5">
        <f t="shared" ref="AO5" si="14">AN5+1</f>
        <v>39</v>
      </c>
      <c r="AP5" s="5">
        <f t="shared" ref="AP5" si="15">AO5+1</f>
        <v>40</v>
      </c>
      <c r="AQ5" s="5">
        <f t="shared" ref="AQ5" si="16">AP5+1</f>
        <v>41</v>
      </c>
      <c r="AR5" s="5">
        <f t="shared" ref="AR5" si="17">AQ5+1</f>
        <v>42</v>
      </c>
      <c r="AS5" s="5">
        <f t="shared" ref="AS5" si="18">AR5+1</f>
        <v>43</v>
      </c>
      <c r="AT5" s="5">
        <f t="shared" ref="AT5" si="19">AS5+1</f>
        <v>44</v>
      </c>
      <c r="AU5" s="5">
        <f t="shared" ref="AU5" si="20">AT5+1</f>
        <v>45</v>
      </c>
      <c r="AV5" s="5">
        <f t="shared" ref="AV5" si="21">AU5+1</f>
        <v>46</v>
      </c>
      <c r="AW5" s="5">
        <f t="shared" ref="AW5" si="22">AV5+1</f>
        <v>47</v>
      </c>
      <c r="AX5" s="5">
        <f t="shared" ref="AX5" si="23">AW5+1</f>
        <v>48</v>
      </c>
      <c r="AY5" s="5">
        <f t="shared" ref="AY5" si="24">AX5+1</f>
        <v>49</v>
      </c>
      <c r="AZ5" s="5">
        <f t="shared" ref="AZ5" si="25">AY5+1</f>
        <v>50</v>
      </c>
      <c r="BA5" s="5">
        <f t="shared" ref="BA5" si="26">AZ5+1</f>
        <v>51</v>
      </c>
      <c r="BB5" s="5">
        <f t="shared" ref="BB5" si="27">BA5+1</f>
        <v>52</v>
      </c>
      <c r="BC5" s="5">
        <f t="shared" ref="BC5" si="28">BB5+1</f>
        <v>53</v>
      </c>
      <c r="BD5" s="5">
        <f t="shared" ref="BD5" si="29">BC5+1</f>
        <v>54</v>
      </c>
      <c r="BE5" s="5">
        <f t="shared" ref="BE5" si="30">BD5+1</f>
        <v>55</v>
      </c>
      <c r="BF5" s="5">
        <f t="shared" ref="BF5" si="31">BE5+1</f>
        <v>56</v>
      </c>
      <c r="BG5" s="5">
        <f t="shared" ref="BG5" si="32">BF5+1</f>
        <v>57</v>
      </c>
      <c r="BH5" s="5">
        <f t="shared" ref="BH5" si="33">BG5+1</f>
        <v>58</v>
      </c>
      <c r="BI5" s="5">
        <f t="shared" ref="BI5" si="34">BH5+1</f>
        <v>59</v>
      </c>
      <c r="BJ5" s="5">
        <f t="shared" ref="BJ5" si="35">BI5+1</f>
        <v>60</v>
      </c>
      <c r="BK5" s="5">
        <f t="shared" ref="BK5" si="36">BJ5+1</f>
        <v>61</v>
      </c>
      <c r="BL5" s="5">
        <f t="shared" ref="BL5" si="37">BK5+1</f>
        <v>62</v>
      </c>
      <c r="BM5" s="5">
        <f t="shared" ref="BM5" si="38">BL5+1</f>
        <v>63</v>
      </c>
      <c r="BN5" s="5">
        <f t="shared" ref="BN5" si="39">BM5+1</f>
        <v>64</v>
      </c>
      <c r="BO5" s="5">
        <f t="shared" ref="BO5:BP5" si="40">BN5+1</f>
        <v>65</v>
      </c>
      <c r="BP5" s="5">
        <f t="shared" si="40"/>
        <v>66</v>
      </c>
      <c r="BQ5" s="5">
        <f t="shared" ref="BQ5" si="41">BP5+1</f>
        <v>67</v>
      </c>
      <c r="BR5" s="5">
        <f t="shared" ref="BR5" si="42">BQ5+1</f>
        <v>68</v>
      </c>
      <c r="BS5" s="5">
        <f t="shared" ref="BS5" si="43">BR5+1</f>
        <v>69</v>
      </c>
      <c r="BT5" s="5">
        <f t="shared" ref="BT5" si="44">BS5+1</f>
        <v>70</v>
      </c>
      <c r="BU5" s="5">
        <f t="shared" ref="BU5" si="45">BT5+1</f>
        <v>71</v>
      </c>
      <c r="BV5" s="5">
        <f t="shared" ref="BV5" si="46">BU5+1</f>
        <v>72</v>
      </c>
      <c r="BW5" s="5">
        <f t="shared" ref="BW5" si="47">BV5+1</f>
        <v>73</v>
      </c>
      <c r="BX5" s="5">
        <f t="shared" ref="BX5" si="48">BW5+1</f>
        <v>74</v>
      </c>
      <c r="BY5" s="5">
        <f t="shared" ref="BY5:BZ5" si="49">BX5+1</f>
        <v>75</v>
      </c>
      <c r="BZ5" s="5">
        <f t="shared" si="49"/>
        <v>76</v>
      </c>
      <c r="CA5" s="5">
        <f t="shared" ref="CA5" si="50">BZ5+1</f>
        <v>77</v>
      </c>
      <c r="CB5" s="5">
        <f t="shared" ref="CB5" si="51">CA5+1</f>
        <v>78</v>
      </c>
      <c r="CC5" s="5">
        <f t="shared" ref="CC5" si="52">CB5+1</f>
        <v>79</v>
      </c>
      <c r="CD5" s="5">
        <f t="shared" ref="CD5" si="53">CC5+1</f>
        <v>80</v>
      </c>
      <c r="CE5" s="5">
        <f t="shared" ref="CE5" si="54">CD5+1</f>
        <v>81</v>
      </c>
      <c r="CF5" s="5">
        <f t="shared" ref="CF5" si="55">CE5+1</f>
        <v>82</v>
      </c>
      <c r="CG5" s="5">
        <f t="shared" ref="CG5" si="56">CF5+1</f>
        <v>83</v>
      </c>
      <c r="CH5" s="5">
        <f t="shared" ref="CH5" si="57">CG5+1</f>
        <v>84</v>
      </c>
      <c r="CI5" s="5">
        <f t="shared" ref="CI5" si="58">CH5+1</f>
        <v>85</v>
      </c>
      <c r="CJ5" s="5">
        <f t="shared" ref="CJ5" si="59">CI5+1</f>
        <v>86</v>
      </c>
      <c r="CK5" s="5">
        <f t="shared" ref="CK5" si="60">CJ5+1</f>
        <v>87</v>
      </c>
      <c r="CL5" s="5">
        <f t="shared" ref="CL5" si="61">CK5+1</f>
        <v>88</v>
      </c>
      <c r="CM5" s="5">
        <f t="shared" ref="CM5" si="62">CL5+1</f>
        <v>89</v>
      </c>
      <c r="CN5" s="5">
        <f t="shared" ref="CN5" si="63">CM5+1</f>
        <v>90</v>
      </c>
      <c r="CO5" s="5">
        <f t="shared" ref="CO5" si="64">CN5+1</f>
        <v>91</v>
      </c>
      <c r="CP5" s="5">
        <f t="shared" ref="CP5" si="65">CO5+1</f>
        <v>92</v>
      </c>
      <c r="CQ5" s="5">
        <f t="shared" ref="CQ5" si="66">CP5+1</f>
        <v>93</v>
      </c>
      <c r="CR5" s="5">
        <f t="shared" ref="CR5" si="67">CQ5+1</f>
        <v>94</v>
      </c>
      <c r="CS5" s="5">
        <f t="shared" ref="CS5" si="68">CR5+1</f>
        <v>95</v>
      </c>
      <c r="CT5" s="5">
        <f t="shared" ref="CT5" si="69">CS5+1</f>
        <v>96</v>
      </c>
      <c r="CU5" s="5">
        <f t="shared" ref="CU5" si="70">CT5+1</f>
        <v>97</v>
      </c>
      <c r="CV5" s="5">
        <f t="shared" ref="CV5" si="71">CU5+1</f>
        <v>98</v>
      </c>
      <c r="CW5" s="5">
        <f t="shared" ref="CW5" si="72">CV5+1</f>
        <v>99</v>
      </c>
      <c r="CX5" s="5">
        <f t="shared" ref="CX5" si="73">CW5+1</f>
        <v>100</v>
      </c>
      <c r="CY5" s="5">
        <f t="shared" ref="CY5" si="74">CX5+1</f>
        <v>101</v>
      </c>
      <c r="CZ5" s="5">
        <f t="shared" ref="CZ5" si="75">CY5+1</f>
        <v>102</v>
      </c>
      <c r="DA5" s="5">
        <f t="shared" ref="DA5" si="76">CZ5+1</f>
        <v>103</v>
      </c>
      <c r="DB5" s="5">
        <f t="shared" ref="DB5" si="77">DA5+1</f>
        <v>104</v>
      </c>
      <c r="DC5" s="5">
        <f t="shared" ref="DC5" si="78">DB5+1</f>
        <v>105</v>
      </c>
      <c r="DD5" s="5">
        <f t="shared" ref="DD5" si="79">DC5+1</f>
        <v>106</v>
      </c>
      <c r="DE5" s="5">
        <f t="shared" ref="DE5" si="80">DD5+1</f>
        <v>107</v>
      </c>
      <c r="DF5" s="5">
        <f t="shared" ref="DF5" si="81">DE5+1</f>
        <v>108</v>
      </c>
      <c r="DG5" s="5">
        <f t="shared" ref="DG5" si="82">DF5+1</f>
        <v>109</v>
      </c>
      <c r="DH5" s="5">
        <f t="shared" ref="DH5" si="83">DG5+1</f>
        <v>110</v>
      </c>
      <c r="DI5" s="5">
        <f t="shared" ref="DI5" si="84">DH5+1</f>
        <v>111</v>
      </c>
      <c r="DJ5" s="5">
        <f t="shared" ref="DJ5" si="85">DI5+1</f>
        <v>112</v>
      </c>
      <c r="DK5" s="5">
        <f t="shared" ref="DK5" si="86">DJ5+1</f>
        <v>113</v>
      </c>
      <c r="DL5" s="5">
        <f t="shared" ref="DL5" si="87">DK5+1</f>
        <v>114</v>
      </c>
      <c r="DM5" s="5">
        <f t="shared" ref="DM5" si="88">DL5+1</f>
        <v>115</v>
      </c>
      <c r="DN5" s="5">
        <f t="shared" ref="DN5" si="89">DM5+1</f>
        <v>116</v>
      </c>
      <c r="DO5" s="5">
        <f t="shared" ref="DO5" si="90">DN5+1</f>
        <v>117</v>
      </c>
      <c r="DP5" s="5">
        <f t="shared" ref="DP5" si="91">DO5+1</f>
        <v>118</v>
      </c>
    </row>
    <row r="6" spans="1:120" s="21" customFormat="1" ht="32.1" customHeight="1" collapsed="1" x14ac:dyDescent="0.25">
      <c r="A6" s="20"/>
      <c r="B6" s="7" t="s">
        <v>137</v>
      </c>
      <c r="C6" s="25">
        <f>SUM(C7:C10)</f>
        <v>8811933.4900000002</v>
      </c>
      <c r="D6" s="25">
        <f t="shared" ref="D6" si="92">SUM(D7:D10)</f>
        <v>2006540.02</v>
      </c>
      <c r="E6" s="25">
        <f>SUM(E7:E10)</f>
        <v>2078695.19</v>
      </c>
      <c r="F6" s="26">
        <f t="shared" ref="F6:F37" si="93">IF(D6&lt;=0," ",IF(D6/C6*100&gt;200,"СВ.200",D6/C6))</f>
        <v>0.22770712265101312</v>
      </c>
      <c r="G6" s="26">
        <f>IF(E6=0," ",IF(D6/E6*100&gt;200,"св.200",D6/E6))</f>
        <v>0.96528823930169394</v>
      </c>
      <c r="H6" s="25">
        <f>SUM(H7:H10)</f>
        <v>7838933.4900000002</v>
      </c>
      <c r="I6" s="25">
        <f>SUM(I7:I10)</f>
        <v>1725037.55</v>
      </c>
      <c r="J6" s="25">
        <f>SUM(J7:J10)</f>
        <v>1828473.9</v>
      </c>
      <c r="K6" s="26">
        <f t="shared" ref="K6:K37" si="94">IF(I6&lt;=0," ",IF(I6/H6*100&gt;200,"СВ.200",I6/H6))</f>
        <v>0.22006023551553311</v>
      </c>
      <c r="L6" s="26">
        <f>IF(J6=0," ",IF(I6/J6*100&gt;200,"св.200",I6/J6))</f>
        <v>0.94343022889197392</v>
      </c>
      <c r="M6" s="25">
        <f>SUM(M7:M10)</f>
        <v>6092000</v>
      </c>
      <c r="N6" s="25">
        <f>SUM(N7:N10)</f>
        <v>1353688.32</v>
      </c>
      <c r="O6" s="25">
        <f>SUM(O7:O10)</f>
        <v>1509228.5199999998</v>
      </c>
      <c r="P6" s="26">
        <f t="shared" ref="P6:P37" si="95">IF(N6&lt;=0," ",IF(M6&lt;=0," ",IF(N6/M6*100&gt;200,"СВ.200",N6/M6)))</f>
        <v>0.22220753775443206</v>
      </c>
      <c r="Q6" s="26">
        <f>IF(O6=0," ",IF(N6/O6*100&gt;200,"св.200",N6/O6))</f>
        <v>0.89694059054754693</v>
      </c>
      <c r="R6" s="25">
        <f>SUM(R7:R10)</f>
        <v>733433.49</v>
      </c>
      <c r="S6" s="25">
        <f>SUM(S7:S10)</f>
        <v>198033.33</v>
      </c>
      <c r="T6" s="25">
        <f>SUM(T7:T10)</f>
        <v>118230.34</v>
      </c>
      <c r="U6" s="26">
        <f t="shared" ref="U6:U37" si="96">IF(S6&lt;=0," ",IF(R6&lt;=0," ",IF(S6/R6*100&gt;200,"СВ.200",S6/R6)))</f>
        <v>0.27000857296549136</v>
      </c>
      <c r="V6" s="26">
        <f>IF(T6=0," ",IF(S6/T6*100&gt;200,"св.200",S6/T6))</f>
        <v>1.6749789436450915</v>
      </c>
      <c r="W6" s="25">
        <f t="shared" ref="W6:Y6" si="97">SUM(W7:W10)</f>
        <v>27500</v>
      </c>
      <c r="X6" s="25">
        <f>SUM(X7:X10)</f>
        <v>7516.8</v>
      </c>
      <c r="Y6" s="25">
        <f t="shared" si="97"/>
        <v>8285.7000000000007</v>
      </c>
      <c r="Z6" s="26">
        <f t="shared" ref="Z6:Z37" si="98">IF(X6&lt;=0," ",IF(W6&lt;=0," ",IF(X6/W6*100&gt;200,"СВ.200",X6/W6)))</f>
        <v>0.27333818181818181</v>
      </c>
      <c r="AA6" s="26">
        <f>IF(Y6=0," ",IF(X6/Y6*100&gt;200,"св.200",X6/Y6))</f>
        <v>0.9072015641406278</v>
      </c>
      <c r="AB6" s="25">
        <f>SUM(AB7:AB10)</f>
        <v>135000</v>
      </c>
      <c r="AC6" s="25">
        <f>SUM(AC7:AC10)</f>
        <v>33176.47</v>
      </c>
      <c r="AD6" s="25">
        <f>SUM(AD7:AD10)</f>
        <v>17052.589999999997</v>
      </c>
      <c r="AE6" s="26">
        <f t="shared" ref="AE6:AE37" si="99">IF(AC6&lt;=0," ",IF(AB6&lt;=0," ",IF(AC6/AB6*100&gt;200,"СВ.200",AC6/AB6)))</f>
        <v>0.24575162962962963</v>
      </c>
      <c r="AF6" s="26">
        <f>IF(AD6=0," ",IF(AC6/AD6*100&gt;200,"св.200",AC6/AD6))</f>
        <v>1.9455384783191296</v>
      </c>
      <c r="AG6" s="25">
        <f t="shared" ref="AG6:AI6" si="100">SUM(AG7:AG10)</f>
        <v>842000</v>
      </c>
      <c r="AH6" s="25">
        <f>SUM(AH7:AH10)</f>
        <v>132622.63</v>
      </c>
      <c r="AI6" s="25">
        <f t="shared" si="100"/>
        <v>175276.75000000003</v>
      </c>
      <c r="AJ6" s="26">
        <f t="shared" ref="AJ6:AJ37" si="101">IF(AH6&lt;=0," ",IF(AG6&lt;=0," ",IF(AH6/AG6*100&gt;200,"СВ.200",AH6/AG6)))</f>
        <v>0.15750906175771973</v>
      </c>
      <c r="AK6" s="26">
        <f>IF(AI6=0," ",IF(AH6/AI6*100&gt;200,"св.200",AH6/AI6))</f>
        <v>0.75664701678916335</v>
      </c>
      <c r="AL6" s="25">
        <f>SUM(AL7:AL10)</f>
        <v>9000</v>
      </c>
      <c r="AM6" s="25">
        <f>SUM(AM7:AM10)</f>
        <v>0</v>
      </c>
      <c r="AN6" s="25">
        <f>SUM(AN7:AN10)</f>
        <v>400</v>
      </c>
      <c r="AO6" s="26" t="str">
        <f>IF(AM6&lt;=0," ",IF(AL6&lt;=0," ",IF(AM6/AL6*100&gt;200,"СВ.200",AM6/AL6)))</f>
        <v xml:space="preserve"> </v>
      </c>
      <c r="AP6" s="26">
        <f>IF(AN6=0," ",IF(AM6/AN6*100&gt;200,"св.200",AM6/AN6))</f>
        <v>0</v>
      </c>
      <c r="AQ6" s="15">
        <f>SUM(AQ7:AQ10)</f>
        <v>973000</v>
      </c>
      <c r="AR6" s="15">
        <f t="shared" ref="AR6:AS6" si="102">SUM(AR7:AR10)</f>
        <v>281502.46999999997</v>
      </c>
      <c r="AS6" s="15">
        <f t="shared" si="102"/>
        <v>250221.28999999998</v>
      </c>
      <c r="AT6" s="26">
        <f t="shared" ref="AT6:AT37" si="103">IF(AR6&lt;=0," ",IF(AQ6&lt;=0," ",IF(AR6/AQ6*100&gt;200,"СВ.200",AR6/AQ6)))</f>
        <v>0.28931394655704007</v>
      </c>
      <c r="AU6" s="26">
        <f>IF(AS6=0," ",IF(AR6/AS6*100&gt;200,"св.200",AR6/AS6))</f>
        <v>1.125014062552391</v>
      </c>
      <c r="AV6" s="25">
        <f>SUM(AV7:AV10)</f>
        <v>450000</v>
      </c>
      <c r="AW6" s="25">
        <f>SUM(AW7:AW10)</f>
        <v>75234.37</v>
      </c>
      <c r="AX6" s="25">
        <f>SUM(AX7:AX10)</f>
        <v>104324.89</v>
      </c>
      <c r="AY6" s="26">
        <f t="shared" ref="AY6:AY37" si="104">IF(AW6&lt;=0," ",IF(AV6&lt;=0," ",IF(AW6/AV6*100&gt;200,"СВ.200",AW6/AV6)))</f>
        <v>0.16718748888888887</v>
      </c>
      <c r="AZ6" s="26">
        <f>IF(AX6=0," ",IF(AW6/AX6*100&gt;200,"св.200",AW6/AX6))</f>
        <v>0.72115455861012645</v>
      </c>
      <c r="BA6" s="27">
        <f>SUM(BA7:BA10)</f>
        <v>0</v>
      </c>
      <c r="BB6" s="27">
        <f t="shared" ref="BB6:BC6" si="105">SUM(BB7:BB10)</f>
        <v>0</v>
      </c>
      <c r="BC6" s="32">
        <f t="shared" si="105"/>
        <v>398.52</v>
      </c>
      <c r="BD6" s="26" t="str">
        <f>IF(BB6&lt;=0," ",IF(BA6&lt;=0," ",IF(BB6/BA6*100&gt;200,"СВ.200",BB6/BA6)))</f>
        <v xml:space="preserve"> </v>
      </c>
      <c r="BE6" s="26">
        <f>IF(BC6=0," ",IF(BB6/BC6*100&gt;200,"св.200",BB6/BC6))</f>
        <v>0</v>
      </c>
      <c r="BF6" s="27">
        <f>SUM(BF7:BF10)</f>
        <v>0</v>
      </c>
      <c r="BG6" s="27">
        <f t="shared" ref="BG6:BH6" si="106">SUM(BG7:BG10)</f>
        <v>0</v>
      </c>
      <c r="BH6" s="32">
        <f t="shared" si="106"/>
        <v>0</v>
      </c>
      <c r="BI6" s="26" t="str">
        <f t="shared" ref="BI6:BI37" si="107">IF(BG6&lt;=0," ",IF(BF6&lt;=0," ",IF(BG6/BF6*100&gt;200,"СВ.200",BG6/BF6)))</f>
        <v xml:space="preserve"> </v>
      </c>
      <c r="BJ6" s="26" t="str">
        <f>IF(BH6=0," ",IF(BG6/BH6*100&gt;200,"св.200",BG6/BH6))</f>
        <v xml:space="preserve"> </v>
      </c>
      <c r="BK6" s="25">
        <f>SUM(BK7:BK10)</f>
        <v>0</v>
      </c>
      <c r="BL6" s="25">
        <f>SUM(BL7:BL10)</f>
        <v>0</v>
      </c>
      <c r="BM6" s="25">
        <f>SUM(BM7:BM10)</f>
        <v>0</v>
      </c>
      <c r="BN6" s="26" t="str">
        <f>IF(BL6&lt;=0," ",IF(BK6&lt;=0," ",IF(BL6/BK6*100&gt;200,"СВ.200",BL6/BK6)))</f>
        <v xml:space="preserve"> </v>
      </c>
      <c r="BO6" s="26" t="str">
        <f>IF(BM6=0," ",IF(BL6/BM6*100&gt;200,"св.200",BL6/BM6))</f>
        <v xml:space="preserve"> </v>
      </c>
      <c r="BP6" s="25">
        <f>SUM(BP7:BP10)</f>
        <v>50000</v>
      </c>
      <c r="BQ6" s="25">
        <f>SUM(BQ7:BQ10)</f>
        <v>0</v>
      </c>
      <c r="BR6" s="25">
        <f>SUM(BR7:BR10)</f>
        <v>3823.33</v>
      </c>
      <c r="BS6" s="26" t="str">
        <f t="shared" ref="BS6:BS37" si="108">IF(BQ6&lt;=0," ",IF(BP6&lt;=0," ",IF(BQ6/BP6*100&gt;200,"СВ.200",BQ6/BP6)))</f>
        <v xml:space="preserve"> </v>
      </c>
      <c r="BT6" s="26">
        <f t="shared" ref="BT6:BT12" si="109">IF(BR6=0," ",IF(BQ6/BR6*100&gt;200,"св.200",BQ6/BR6))</f>
        <v>0</v>
      </c>
      <c r="BU6" s="25">
        <f>SUM(BU7:BU10)</f>
        <v>363000</v>
      </c>
      <c r="BV6" s="25">
        <f>SUM(BV7:BV10)</f>
        <v>129051.44</v>
      </c>
      <c r="BW6" s="25">
        <f>SUM(BW7:BW10)</f>
        <v>141467.70000000001</v>
      </c>
      <c r="BX6" s="26">
        <f t="shared" ref="BX6:BX37" si="110">IF(BV6&lt;=0," ",IF(BU6&lt;=0," ",IF(BV6/BU6*100&gt;200,"СВ.200",BV6/BU6)))</f>
        <v>0.35551360881542698</v>
      </c>
      <c r="BY6" s="26">
        <f>IF(BW6=0," ",IF(BV6/BW6*100&gt;200,"св.200",BV6/BW6))</f>
        <v>0.91223254495549155</v>
      </c>
      <c r="BZ6" s="25">
        <f>SUM(BZ7:BZ10)</f>
        <v>70000</v>
      </c>
      <c r="CA6" s="25">
        <f>SUM(CA7:CA10)</f>
        <v>68270.899999999994</v>
      </c>
      <c r="CB6" s="25">
        <f>SUM(CB7:CB10)</f>
        <v>0</v>
      </c>
      <c r="CC6" s="26">
        <f t="shared" ref="CC6:CC17" si="111">IF(CA6&lt;=0," ",IF(BZ6&lt;=0," ",IF(CA6/BZ6*100&gt;200,"СВ.200",CA6/BZ6)))</f>
        <v>0.97529857142857135</v>
      </c>
      <c r="CD6" s="26" t="str">
        <f>IF(CB6=0," ",IF(CA6/CB6*100&gt;200,"св.200",CA6/CB6))</f>
        <v xml:space="preserve"> </v>
      </c>
      <c r="CE6" s="25">
        <f>SUM(CE7:CE10)</f>
        <v>40000</v>
      </c>
      <c r="CF6" s="25">
        <f>SUM(CF7:CF10)</f>
        <v>8945.76</v>
      </c>
      <c r="CG6" s="25">
        <f>SUM(CG7:CG10)</f>
        <v>206.85000000000218</v>
      </c>
      <c r="CH6" s="26">
        <f>IF(CF6&lt;=0," ",IF(CE6&lt;=0," ",IF(CF6/CE6*100&gt;200,"СВ.200",CF6/CE6)))</f>
        <v>0.22364400000000001</v>
      </c>
      <c r="CI6" s="26" t="str">
        <f>IF(CG6=0," ",IF(CF6/CG6*100&gt;200,"св.200",CF6/CG6))</f>
        <v>св.200</v>
      </c>
      <c r="CJ6" s="27">
        <f>SUM(CJ7:CJ10)</f>
        <v>40000</v>
      </c>
      <c r="CK6" s="27">
        <f>SUM(CK7:CK10)</f>
        <v>8945.76</v>
      </c>
      <c r="CL6" s="27">
        <f>SUM(CL7:CL10)</f>
        <v>-27295.89</v>
      </c>
      <c r="CM6" s="26">
        <f>IF(CK6&lt;=0," ",IF(CJ6&lt;=0," ",IF(CK6/CJ6*100&gt;200,"СВ.200",CK6/CJ6)))</f>
        <v>0.22364400000000001</v>
      </c>
      <c r="CN6" s="26">
        <f>IF(CL6=0," ",IF(CK6/CL6*100&gt;200,"св.200",CK6/CL6))</f>
        <v>-0.32773285648498729</v>
      </c>
      <c r="CO6" s="27">
        <f>SUM(CO7:CO10)</f>
        <v>0</v>
      </c>
      <c r="CP6" s="27">
        <f t="shared" ref="CP6:CQ6" si="112">SUM(CP7:CP10)</f>
        <v>0</v>
      </c>
      <c r="CQ6" s="27">
        <f t="shared" si="112"/>
        <v>27502.74</v>
      </c>
      <c r="CR6" s="26" t="str">
        <f>IF(CP6&lt;=0," ",IF(CO6&lt;=0," ",IF(CP6/CO6*100&gt;200,"СВ.200",CP6/CO6)))</f>
        <v xml:space="preserve"> </v>
      </c>
      <c r="CS6" s="26">
        <f>IF(CQ6=0," ",IF(CP6/CQ6*100&gt;200,"св.200",CP6/CQ6))</f>
        <v>0</v>
      </c>
      <c r="CT6" s="27">
        <f>SUM(CT7:CT10)</f>
        <v>0</v>
      </c>
      <c r="CU6" s="27">
        <f t="shared" ref="CU6:CV6" si="113">SUM(CU7:CU10)</f>
        <v>0</v>
      </c>
      <c r="CV6" s="27">
        <f t="shared" si="113"/>
        <v>0</v>
      </c>
      <c r="CW6" s="69" t="str">
        <f>IF(CU6&lt;=0," ",IF(CT6&lt;=0," ",IF(CU6/CT6*100&gt;200,"СВ.200",CU6/CT6)))</f>
        <v xml:space="preserve"> </v>
      </c>
      <c r="CX6" s="69" t="str">
        <f>IF(CV6=0," ",IF(CU6/CV6*100&gt;200,"св.200",CU6/CV6))</f>
        <v xml:space="preserve"> </v>
      </c>
      <c r="CY6" s="25">
        <f>SUM(CY7:CY10)</f>
        <v>0</v>
      </c>
      <c r="CZ6" s="25">
        <f>SUM(CZ7:CZ10)</f>
        <v>0</v>
      </c>
      <c r="DA6" s="25">
        <f>SUM(DA7:DA10)</f>
        <v>0</v>
      </c>
      <c r="DB6" s="26" t="str">
        <f t="shared" ref="DB6:DB37" si="114">IF(CZ6&lt;=0," ",IF(CY6&lt;=0," ",IF(CZ6/CY6*100&gt;200,"СВ.200",CZ6/CY6)))</f>
        <v xml:space="preserve"> </v>
      </c>
      <c r="DC6" s="26" t="str">
        <f>IF(DA6=0," ",IF(CZ6/DA6*100&gt;200,"св.200",CZ6/DA6))</f>
        <v xml:space="preserve"> </v>
      </c>
      <c r="DD6" s="25">
        <f>SUM(DD7:DD10)</f>
        <v>0</v>
      </c>
      <c r="DE6" s="25">
        <f t="shared" ref="DE6" si="115">SUM(DE7:DE10)</f>
        <v>0</v>
      </c>
      <c r="DF6" s="25">
        <f>SUM(DF7:DF10)</f>
        <v>0</v>
      </c>
      <c r="DG6" s="26" t="str">
        <f t="shared" ref="DG6:DG37" si="116">IF(DE6&lt;=0," ",IF(DD6&lt;=0," ",IF(DE6/DD6*100&gt;200,"СВ.200",DE6/DD6)))</f>
        <v xml:space="preserve"> </v>
      </c>
      <c r="DH6" s="26" t="str">
        <f>IF(DF6=0," ",IF(DE6/DF6*100&gt;200,"св.200",DE6/DF6))</f>
        <v xml:space="preserve"> </v>
      </c>
      <c r="DI6" s="25">
        <f>SUM(DI7:DI10)</f>
        <v>0</v>
      </c>
      <c r="DJ6" s="25">
        <f>SUM(DJ7:DJ10)</f>
        <v>0</v>
      </c>
      <c r="DK6" s="26" t="str">
        <f>IF(DI6=0," ",IF(DI6/DJ6*100&gt;200,"св.200",DI6/DJ6))</f>
        <v xml:space="preserve"> </v>
      </c>
      <c r="DL6" s="25">
        <f>SUM(DL7:DL10)</f>
        <v>0</v>
      </c>
      <c r="DM6" s="25">
        <f>SUM(DM7:DM10)</f>
        <v>0</v>
      </c>
      <c r="DN6" s="25">
        <f>SUM(DN7:DN10)</f>
        <v>0</v>
      </c>
      <c r="DO6" s="26" t="str">
        <f t="shared" ref="DO6:DO37" si="117">IF(DM6&lt;=0," ",IF(DL6&lt;=0," ",IF(DM6/DL6*100&gt;200,"СВ.200",DM6/DL6)))</f>
        <v xml:space="preserve"> </v>
      </c>
      <c r="DP6" s="26" t="str">
        <f>IF(DN6=0," ",IF(DM6/DN6*100&gt;200,"св.200",DM6/DN6))</f>
        <v xml:space="preserve"> </v>
      </c>
    </row>
    <row r="7" spans="1:120" s="19" customFormat="1" ht="15.75" hidden="1" customHeight="1" outlineLevel="1" x14ac:dyDescent="0.25">
      <c r="A7" s="18">
        <v>1</v>
      </c>
      <c r="B7" s="8" t="s">
        <v>56</v>
      </c>
      <c r="C7" s="28">
        <f t="shared" ref="C7:E10" si="118">H7+AQ7</f>
        <v>8017433.4900000002</v>
      </c>
      <c r="D7" s="28">
        <f t="shared" si="118"/>
        <v>1822941.3</v>
      </c>
      <c r="E7" s="28">
        <f t="shared" si="118"/>
        <v>1919506.95</v>
      </c>
      <c r="F7" s="29">
        <f t="shared" si="93"/>
        <v>0.22737217618003588</v>
      </c>
      <c r="G7" s="29">
        <f t="shared" ref="G7:G64" si="119">IF(E7=0," ",IF(D7/E7*100&gt;200,"св.200",D7/E7))</f>
        <v>0.94969247180897165</v>
      </c>
      <c r="H7" s="17">
        <f t="shared" ref="H7:J10" si="120">W7++AG7+M7+AB7+AL7+R7</f>
        <v>7247433.4900000002</v>
      </c>
      <c r="I7" s="24">
        <f t="shared" si="120"/>
        <v>1647642.23</v>
      </c>
      <c r="J7" s="17">
        <f t="shared" si="120"/>
        <v>1747141.92</v>
      </c>
      <c r="K7" s="29">
        <f t="shared" si="94"/>
        <v>0.22734147643761266</v>
      </c>
      <c r="L7" s="29">
        <f t="shared" ref="L7:L64" si="121">IF(J7=0," ",IF(I7/J7*100&gt;200,"св.200",I7/J7))</f>
        <v>0.94305002423615369</v>
      </c>
      <c r="M7" s="46">
        <v>6014000</v>
      </c>
      <c r="N7" s="46">
        <v>1332743.25</v>
      </c>
      <c r="O7" s="46">
        <v>1477041.43</v>
      </c>
      <c r="P7" s="29">
        <f t="shared" si="95"/>
        <v>0.22160679248420354</v>
      </c>
      <c r="Q7" s="29">
        <f t="shared" ref="Q7:Q64" si="122">IF(O7=0," ",IF(N7/O7*100&gt;200,"св.200",N7/O7))</f>
        <v>0.90230593599530928</v>
      </c>
      <c r="R7" s="46">
        <v>733433.49</v>
      </c>
      <c r="S7" s="46">
        <v>198033.33</v>
      </c>
      <c r="T7" s="46">
        <v>118230.34</v>
      </c>
      <c r="U7" s="29">
        <f t="shared" si="96"/>
        <v>0.27000857296549136</v>
      </c>
      <c r="V7" s="29">
        <f t="shared" ref="V7:V64" si="123">IF(T7=0," ",IF(S7/T7*100&gt;200,"св.200",S7/T7))</f>
        <v>1.6749789436450915</v>
      </c>
      <c r="W7" s="46">
        <v>10000</v>
      </c>
      <c r="X7" s="46"/>
      <c r="Y7" s="46">
        <v>414</v>
      </c>
      <c r="Z7" s="29" t="str">
        <f t="shared" si="98"/>
        <v xml:space="preserve"> </v>
      </c>
      <c r="AA7" s="29">
        <f t="shared" ref="AA7:AA64" si="124">IF(Y7=0," ",IF(X7/Y7*100&gt;200,"св.200",X7/Y7))</f>
        <v>0</v>
      </c>
      <c r="AB7" s="46">
        <v>100000</v>
      </c>
      <c r="AC7" s="46">
        <v>25329.48</v>
      </c>
      <c r="AD7" s="46">
        <v>9163.7099999999991</v>
      </c>
      <c r="AE7" s="29">
        <f t="shared" si="99"/>
        <v>0.25329479999999999</v>
      </c>
      <c r="AF7" s="29" t="str">
        <f t="shared" ref="AF7:AF62" si="125">IF(AD7=0," ",IF(AC7/AD7*100&gt;200,"св.200",AC7/AD7))</f>
        <v>св.200</v>
      </c>
      <c r="AG7" s="46">
        <v>390000</v>
      </c>
      <c r="AH7" s="46">
        <v>91536.17</v>
      </c>
      <c r="AI7" s="46">
        <v>142292.44</v>
      </c>
      <c r="AJ7" s="29">
        <f t="shared" si="101"/>
        <v>0.23470812820512821</v>
      </c>
      <c r="AK7" s="29">
        <f t="shared" ref="AK7:AK64" si="126">IF(AI7=0," ",IF(AH7/AI7*100&gt;200,"св.200",AH7/AI7))</f>
        <v>0.6432960879720665</v>
      </c>
      <c r="AL7" s="9"/>
      <c r="AM7" s="9"/>
      <c r="AN7" s="9"/>
      <c r="AO7" s="29" t="str">
        <f>IF(AM7&lt;=0," ",IF(AL7&lt;=0," ",IF(AM7/AL7*100&gt;200,"СВ.200",AM7/AL7)))</f>
        <v xml:space="preserve"> </v>
      </c>
      <c r="AP7" s="29" t="str">
        <f t="shared" ref="AP7:AP64" si="127">IF(AN7=0," ",IF(AM7/AN7*100&gt;200,"св.200",AM7/AN7))</f>
        <v xml:space="preserve"> </v>
      </c>
      <c r="AQ7" s="9">
        <f>AV7+BA7+BF7+BK7+BP7+BU7+BZ7+CE7+CY7+DD7+DL7+CT7</f>
        <v>770000</v>
      </c>
      <c r="AR7" s="9">
        <f>AW7+BB7+BG7+BL7+BQ7+BV7+CA7+CF7+CZ7+DE7+DM7+CU7+DI7</f>
        <v>175299.07</v>
      </c>
      <c r="AS7" s="9">
        <f>AX7+BC7+BH7+BM7+BR7+BW7+CB7+CG7+DA7+DF7+DN7+CV7+DJ7</f>
        <v>172365.02999999997</v>
      </c>
      <c r="AT7" s="29">
        <f t="shared" si="103"/>
        <v>0.22766112987012987</v>
      </c>
      <c r="AU7" s="29">
        <f t="shared" ref="AU7:AU64" si="128">IF(AS7=0," ",IF(AR7/AS7*100&gt;200,"св.200",AR7/AS7))</f>
        <v>1.0170222463338419</v>
      </c>
      <c r="AV7" s="46">
        <v>450000</v>
      </c>
      <c r="AW7" s="46">
        <v>75234.37</v>
      </c>
      <c r="AX7" s="46">
        <v>104324.89</v>
      </c>
      <c r="AY7" s="29">
        <f t="shared" si="104"/>
        <v>0.16718748888888887</v>
      </c>
      <c r="AZ7" s="29">
        <f t="shared" ref="AZ7:AZ64" si="129">IF(AX7=0," ",IF(AW7/AX7*100&gt;200,"св.200",AW7/AX7))</f>
        <v>0.72115455861012645</v>
      </c>
      <c r="BA7" s="30"/>
      <c r="BB7" s="30"/>
      <c r="BC7" s="36"/>
      <c r="BD7" s="29" t="str">
        <f t="shared" ref="BD7:BD64" si="130">IF(BB7&lt;=0," ",IF(BA7&lt;=0," ",IF(BB7/BA7*100&gt;200,"СВ.200",BB7/BA7)))</f>
        <v xml:space="preserve"> </v>
      </c>
      <c r="BE7" s="29" t="str">
        <f t="shared" ref="BE7:BE64" si="131">IF(BC7=0," ",IF(BB7/BC7*100&gt;200,"св.200",BB7/BC7))</f>
        <v xml:space="preserve"> </v>
      </c>
      <c r="BF7" s="30"/>
      <c r="BG7" s="30"/>
      <c r="BH7" s="30"/>
      <c r="BI7" s="29" t="str">
        <f t="shared" si="107"/>
        <v xml:space="preserve"> </v>
      </c>
      <c r="BJ7" s="29" t="str">
        <f t="shared" ref="BJ7:BJ64" si="132">IF(BH7=0," ",IF(BG7/BH7*100&gt;200,"св.200",BG7/BH7))</f>
        <v xml:space="preserve"> </v>
      </c>
      <c r="BK7" s="30"/>
      <c r="BL7" s="30"/>
      <c r="BM7" s="30"/>
      <c r="BN7" s="29" t="str">
        <f>IF(BL7&lt;=0," ",IF(BK7&lt;=0," ",IF(BL7/BK7*100&gt;200,"СВ.200",BL7/BK7)))</f>
        <v xml:space="preserve"> </v>
      </c>
      <c r="BO7" s="29" t="str">
        <f t="shared" ref="BO7:BO64" si="133">IF(BM7=0," ",IF(BL7/BM7*100&gt;200,"св.200",BL7/BM7))</f>
        <v xml:space="preserve"> </v>
      </c>
      <c r="BP7" s="46">
        <v>50000</v>
      </c>
      <c r="BQ7" s="46"/>
      <c r="BR7" s="46">
        <v>3823.33</v>
      </c>
      <c r="BS7" s="29" t="str">
        <f t="shared" ref="BS7:BS12" si="134">IF(BQ7&lt;=0," ",IF(BP7&lt;=0," ",IF(BQ7/BP7*100&gt;200,"СВ.200",BQ7/BP7)))</f>
        <v xml:space="preserve"> </v>
      </c>
      <c r="BT7" s="29">
        <f t="shared" si="109"/>
        <v>0</v>
      </c>
      <c r="BU7" s="46">
        <v>230000</v>
      </c>
      <c r="BV7" s="46">
        <v>91118.94</v>
      </c>
      <c r="BW7" s="46">
        <v>91512.7</v>
      </c>
      <c r="BX7" s="29">
        <f t="shared" si="110"/>
        <v>0.3961693043478261</v>
      </c>
      <c r="BY7" s="29">
        <f t="shared" ref="BY7:BY64" si="135">IF(BW7=0," ",IF(BV7/BW7*100&gt;200,"св.200",BV7/BW7))</f>
        <v>0.99569720923981053</v>
      </c>
      <c r="BZ7" s="9"/>
      <c r="CA7" s="30"/>
      <c r="CB7" s="30"/>
      <c r="CC7" s="29" t="str">
        <f t="shared" si="111"/>
        <v xml:space="preserve"> </v>
      </c>
      <c r="CD7" s="29" t="str">
        <f t="shared" ref="CD7:CD64" si="136">IF(CB7=0," ",IF(CA7/CB7*100&gt;200,"св.200",CA7/CB7))</f>
        <v xml:space="preserve"> </v>
      </c>
      <c r="CE7" s="46">
        <v>40000</v>
      </c>
      <c r="CF7" s="46">
        <v>8945.76</v>
      </c>
      <c r="CG7" s="46">
        <v>-27295.89</v>
      </c>
      <c r="CH7" s="29">
        <f t="shared" ref="CH7:CH64" si="137">IF(CF7&lt;=0," ",IF(CE7&lt;=0," ",IF(CF7/CE7*100&gt;200,"СВ.200",CF7/CE7)))</f>
        <v>0.22364400000000001</v>
      </c>
      <c r="CI7" s="29">
        <f>IF(CG7=0," ",IF(CF7/CG7*100&gt;200,"св.200",CF7/CG7))</f>
        <v>-0.32773285648498729</v>
      </c>
      <c r="CJ7" s="46">
        <v>40000</v>
      </c>
      <c r="CK7" s="46">
        <v>8945.76</v>
      </c>
      <c r="CL7" s="46">
        <v>-27295.89</v>
      </c>
      <c r="CM7" s="29">
        <f t="shared" ref="CM7:CM64" si="138">IF(CK7&lt;=0," ",IF(CJ7&lt;=0," ",IF(CK7/CJ7*100&gt;200,"СВ.200",CK7/CJ7)))</f>
        <v>0.22364400000000001</v>
      </c>
      <c r="CN7" s="29">
        <f t="shared" ref="CN7:CN64" si="139">IF(CL7=0," ",IF(CK7/CL7*100&gt;200,"св.200",CK7/CL7))</f>
        <v>-0.32773285648498729</v>
      </c>
      <c r="CO7" s="30"/>
      <c r="CP7" s="30"/>
      <c r="CQ7" s="30"/>
      <c r="CR7" s="29" t="str">
        <f t="shared" ref="CR7:CR63" si="140">IF(CP7&lt;=0," ",IF(CO7&lt;=0," ",IF(CP7/CO7*100&gt;200,"СВ.200",CP7/CO7)))</f>
        <v xml:space="preserve"> </v>
      </c>
      <c r="CS7" s="29" t="str">
        <f t="shared" ref="CS7:CS63" si="141">IF(CQ7=0," ",IF(CP7/CQ7*100&gt;200,"св.200",CP7/CQ7))</f>
        <v xml:space="preserve"> </v>
      </c>
      <c r="CT7" s="30"/>
      <c r="CU7" s="30"/>
      <c r="CV7" s="30"/>
      <c r="CW7" s="29" t="str">
        <f t="shared" ref="CW7:CW70" si="142">IF(CU7&lt;=0," ",IF(CT7&lt;=0," ",IF(CU7/CT7*100&gt;200,"СВ.200",CU7/CT7)))</f>
        <v xml:space="preserve"> </v>
      </c>
      <c r="CX7" s="29" t="str">
        <f t="shared" ref="CX7:CX70" si="143">IF(CV7=0," ",IF(CU7/CV7*100&gt;200,"св.200",CU7/CV7))</f>
        <v xml:space="preserve"> </v>
      </c>
      <c r="CY7" s="30"/>
      <c r="CZ7" s="30"/>
      <c r="DA7" s="30"/>
      <c r="DB7" s="29" t="str">
        <f t="shared" si="114"/>
        <v xml:space="preserve"> </v>
      </c>
      <c r="DC7" s="29" t="str">
        <f t="shared" ref="DC7:DC64" si="144">IF(DA7=0," ",IF(CZ7/DA7*100&gt;200,"св.200",CZ7/DA7))</f>
        <v xml:space="preserve"> </v>
      </c>
      <c r="DD7" s="30"/>
      <c r="DE7" s="30"/>
      <c r="DF7" s="30"/>
      <c r="DG7" s="29" t="str">
        <f t="shared" si="116"/>
        <v xml:space="preserve"> </v>
      </c>
      <c r="DH7" s="29" t="str">
        <f t="shared" ref="DH7:DH64" si="145">IF(DF7=0," ",IF(DE7/DF7*100&gt;200,"св.200",DE7/DF7))</f>
        <v xml:space="preserve"> </v>
      </c>
      <c r="DI7" s="30"/>
      <c r="DJ7" s="30"/>
      <c r="DK7" s="29" t="str">
        <f t="shared" ref="DK7:DK68" si="146">IF(DJ7=0," ",IF(DI7/DJ7*100&gt;200,"св.200",DI7/DJ7))</f>
        <v xml:space="preserve"> </v>
      </c>
      <c r="DL7" s="30"/>
      <c r="DM7" s="30"/>
      <c r="DN7" s="30"/>
      <c r="DO7" s="29" t="str">
        <f t="shared" si="117"/>
        <v xml:space="preserve"> </v>
      </c>
      <c r="DP7" s="29" t="str">
        <f t="shared" ref="DP7:DP64" si="147">IF(DN7=0," ",IF(DM7/DN7*100&gt;200,"св.200",DM7/DN7))</f>
        <v xml:space="preserve"> </v>
      </c>
    </row>
    <row r="8" spans="1:120" s="19" customFormat="1" ht="15.75" hidden="1" customHeight="1" outlineLevel="1" x14ac:dyDescent="0.25">
      <c r="A8" s="18">
        <v>2</v>
      </c>
      <c r="B8" s="8" t="s">
        <v>23</v>
      </c>
      <c r="C8" s="28">
        <f t="shared" si="118"/>
        <v>152000</v>
      </c>
      <c r="D8" s="28">
        <f t="shared" si="118"/>
        <v>80092.92</v>
      </c>
      <c r="E8" s="28">
        <f t="shared" si="118"/>
        <v>17942.239999999998</v>
      </c>
      <c r="F8" s="29">
        <f t="shared" si="93"/>
        <v>0.52692710526315789</v>
      </c>
      <c r="G8" s="29" t="str">
        <f t="shared" si="119"/>
        <v>св.200</v>
      </c>
      <c r="H8" s="17">
        <f t="shared" si="120"/>
        <v>74000</v>
      </c>
      <c r="I8" s="24">
        <f t="shared" si="120"/>
        <v>8822.02</v>
      </c>
      <c r="J8" s="17">
        <f t="shared" si="120"/>
        <v>15042.24</v>
      </c>
      <c r="K8" s="29">
        <f t="shared" si="94"/>
        <v>0.11921648648648649</v>
      </c>
      <c r="L8" s="29">
        <f t="shared" si="121"/>
        <v>0.58648313017210207</v>
      </c>
      <c r="M8" s="46">
        <v>17000</v>
      </c>
      <c r="N8" s="46">
        <v>-123.24</v>
      </c>
      <c r="O8" s="46">
        <v>3905.15</v>
      </c>
      <c r="P8" s="29" t="str">
        <f t="shared" si="95"/>
        <v xml:space="preserve"> </v>
      </c>
      <c r="Q8" s="29">
        <f t="shared" si="122"/>
        <v>-3.1558326824833872E-2</v>
      </c>
      <c r="R8" s="30"/>
      <c r="S8" s="30"/>
      <c r="T8" s="30"/>
      <c r="U8" s="29" t="str">
        <f t="shared" si="96"/>
        <v xml:space="preserve"> </v>
      </c>
      <c r="V8" s="29" t="str">
        <f>IF(S8=0," ",IF(S8/T8*100&gt;200,"св.200",S8/T8))</f>
        <v xml:space="preserve"> </v>
      </c>
      <c r="W8" s="46">
        <v>17000</v>
      </c>
      <c r="X8" s="46">
        <v>6232.5</v>
      </c>
      <c r="Y8" s="46">
        <v>7243.2</v>
      </c>
      <c r="Z8" s="29">
        <f t="shared" si="98"/>
        <v>0.36661764705882355</v>
      </c>
      <c r="AA8" s="29">
        <f t="shared" si="124"/>
        <v>0.86046222664015903</v>
      </c>
      <c r="AB8" s="46">
        <v>3000</v>
      </c>
      <c r="AC8" s="46">
        <v>236.5</v>
      </c>
      <c r="AD8" s="46">
        <v>82.07</v>
      </c>
      <c r="AE8" s="29">
        <f t="shared" si="99"/>
        <v>7.8833333333333339E-2</v>
      </c>
      <c r="AF8" s="29" t="str">
        <f t="shared" si="125"/>
        <v>св.200</v>
      </c>
      <c r="AG8" s="46">
        <v>37000</v>
      </c>
      <c r="AH8" s="46">
        <v>2476.2600000000002</v>
      </c>
      <c r="AI8" s="46">
        <v>3811.82</v>
      </c>
      <c r="AJ8" s="29">
        <f t="shared" si="101"/>
        <v>6.6925945945945947E-2</v>
      </c>
      <c r="AK8" s="29">
        <f t="shared" si="126"/>
        <v>0.64962668751410091</v>
      </c>
      <c r="AL8" s="9"/>
      <c r="AM8" s="9"/>
      <c r="AN8" s="9"/>
      <c r="AO8" s="29" t="str">
        <f>IF(AM8&lt;=0," ",IF(AL8&lt;=0," ",IF(AM8/AL8*100&gt;200,"СВ.200",AM8/AL8)))</f>
        <v xml:space="preserve"> </v>
      </c>
      <c r="AP8" s="29" t="str">
        <f>IF(AM8=0," ",IF(AM8/AN8*100&gt;200,"св.200",AM8/AN8))</f>
        <v xml:space="preserve"> </v>
      </c>
      <c r="AQ8" s="9">
        <f t="shared" ref="AQ8:AQ10" si="148">AV8+BA8+BF8+BK8+BP8+BU8+BZ8+CE8+CY8+DD8+DL8+CT8</f>
        <v>78000</v>
      </c>
      <c r="AR8" s="9">
        <f t="shared" ref="AR8:AR10" si="149">AW8+BB8+BG8+BL8+BQ8+BV8+CA8+CF8+CZ8+DE8+DM8+CU8+DI8</f>
        <v>71270.899999999994</v>
      </c>
      <c r="AS8" s="9">
        <f t="shared" ref="AS8:AS10" si="150">AX8+BC8+BH8+BM8+BR8+BW8+CB8+CG8+DA8+DF8+DN8+CV8+DJ8</f>
        <v>2900</v>
      </c>
      <c r="AT8" s="29">
        <f t="shared" si="103"/>
        <v>0.9137294871794871</v>
      </c>
      <c r="AU8" s="29" t="str">
        <f t="shared" si="128"/>
        <v>св.200</v>
      </c>
      <c r="AV8" s="9"/>
      <c r="AW8" s="9"/>
      <c r="AX8" s="9"/>
      <c r="AY8" s="29" t="str">
        <f t="shared" si="104"/>
        <v xml:space="preserve"> </v>
      </c>
      <c r="AZ8" s="29" t="str">
        <f t="shared" si="129"/>
        <v xml:space="preserve"> </v>
      </c>
      <c r="BA8" s="30"/>
      <c r="BB8" s="30"/>
      <c r="BC8" s="36"/>
      <c r="BD8" s="29" t="str">
        <f t="shared" si="130"/>
        <v xml:space="preserve"> </v>
      </c>
      <c r="BE8" s="29" t="str">
        <f t="shared" si="131"/>
        <v xml:space="preserve"> </v>
      </c>
      <c r="BF8" s="30"/>
      <c r="BG8" s="30"/>
      <c r="BH8" s="30"/>
      <c r="BI8" s="29" t="str">
        <f t="shared" si="107"/>
        <v xml:space="preserve"> </v>
      </c>
      <c r="BJ8" s="29" t="str">
        <f t="shared" si="132"/>
        <v xml:space="preserve"> </v>
      </c>
      <c r="BK8" s="30"/>
      <c r="BL8" s="30"/>
      <c r="BM8" s="30"/>
      <c r="BN8" s="29" t="str">
        <f>IF(BL8&lt;=0," ",IF(BK8&lt;=0," ",IF(BL8/BK8*100&gt;200,"СВ.200",BL8/BK8)))</f>
        <v xml:space="preserve"> </v>
      </c>
      <c r="BO8" s="29" t="str">
        <f t="shared" si="133"/>
        <v xml:space="preserve"> </v>
      </c>
      <c r="BP8" s="30"/>
      <c r="BQ8" s="30"/>
      <c r="BR8" s="30"/>
      <c r="BS8" s="29" t="str">
        <f t="shared" si="134"/>
        <v xml:space="preserve"> </v>
      </c>
      <c r="BT8" s="29" t="str">
        <f t="shared" si="109"/>
        <v xml:space="preserve"> </v>
      </c>
      <c r="BU8" s="46">
        <v>8000</v>
      </c>
      <c r="BV8" s="46">
        <v>3000</v>
      </c>
      <c r="BW8" s="46">
        <v>2900</v>
      </c>
      <c r="BX8" s="29">
        <f t="shared" si="110"/>
        <v>0.375</v>
      </c>
      <c r="BY8" s="29">
        <f t="shared" si="135"/>
        <v>1.0344827586206897</v>
      </c>
      <c r="BZ8" s="46">
        <v>70000</v>
      </c>
      <c r="CA8" s="30">
        <v>68270.899999999994</v>
      </c>
      <c r="CB8" s="30"/>
      <c r="CC8" s="29">
        <f t="shared" si="111"/>
        <v>0.97529857142857135</v>
      </c>
      <c r="CD8" s="29" t="str">
        <f t="shared" si="136"/>
        <v xml:space="preserve"> </v>
      </c>
      <c r="CE8" s="34"/>
      <c r="CF8" s="9"/>
      <c r="CG8" s="9"/>
      <c r="CH8" s="51" t="str">
        <f t="shared" si="137"/>
        <v xml:space="preserve"> </v>
      </c>
      <c r="CI8" s="29" t="str">
        <f t="shared" ref="CI8:CI64" si="151">IF(CG8=0," ",IF(CF8/CG8*100&gt;200,"св.200",CF8/CG8))</f>
        <v xml:space="preserve"> </v>
      </c>
      <c r="CJ8" s="30"/>
      <c r="CK8" s="30"/>
      <c r="CL8" s="30"/>
      <c r="CM8" s="29" t="str">
        <f t="shared" si="138"/>
        <v xml:space="preserve"> </v>
      </c>
      <c r="CN8" s="29" t="str">
        <f t="shared" si="139"/>
        <v xml:space="preserve"> </v>
      </c>
      <c r="CO8" s="30"/>
      <c r="CP8" s="30"/>
      <c r="CQ8" s="30"/>
      <c r="CR8" s="29" t="str">
        <f t="shared" si="140"/>
        <v xml:space="preserve"> </v>
      </c>
      <c r="CS8" s="29" t="str">
        <f t="shared" si="141"/>
        <v xml:space="preserve"> </v>
      </c>
      <c r="CT8" s="30"/>
      <c r="CU8" s="30"/>
      <c r="CV8" s="30"/>
      <c r="CW8" s="29" t="str">
        <f t="shared" si="142"/>
        <v xml:space="preserve"> </v>
      </c>
      <c r="CX8" s="29" t="str">
        <f t="shared" si="143"/>
        <v xml:space="preserve"> </v>
      </c>
      <c r="CY8" s="30"/>
      <c r="CZ8" s="30"/>
      <c r="DA8" s="30"/>
      <c r="DB8" s="29" t="str">
        <f t="shared" si="114"/>
        <v xml:space="preserve"> </v>
      </c>
      <c r="DC8" s="29" t="str">
        <f t="shared" si="144"/>
        <v xml:space="preserve"> </v>
      </c>
      <c r="DD8" s="30"/>
      <c r="DE8" s="30"/>
      <c r="DF8" s="30"/>
      <c r="DG8" s="29" t="str">
        <f t="shared" si="116"/>
        <v xml:space="preserve"> </v>
      </c>
      <c r="DH8" s="29" t="str">
        <f t="shared" si="145"/>
        <v xml:space="preserve"> </v>
      </c>
      <c r="DI8" s="30"/>
      <c r="DJ8" s="30"/>
      <c r="DK8" s="29" t="str">
        <f>IF(DI8=0," ",IF(DI8/DJ8*100&gt;200,"св.200",DI8/DJ8))</f>
        <v xml:space="preserve"> </v>
      </c>
      <c r="DL8" s="30"/>
      <c r="DM8" s="30"/>
      <c r="DN8" s="30"/>
      <c r="DO8" s="29" t="str">
        <f t="shared" si="117"/>
        <v xml:space="preserve"> </v>
      </c>
      <c r="DP8" s="29" t="str">
        <f t="shared" si="147"/>
        <v xml:space="preserve"> </v>
      </c>
    </row>
    <row r="9" spans="1:120" s="19" customFormat="1" ht="15.75" hidden="1" customHeight="1" outlineLevel="1" x14ac:dyDescent="0.25">
      <c r="A9" s="18">
        <v>3</v>
      </c>
      <c r="B9" s="8" t="s">
        <v>97</v>
      </c>
      <c r="C9" s="28">
        <f t="shared" si="118"/>
        <v>502500</v>
      </c>
      <c r="D9" s="28">
        <f t="shared" si="118"/>
        <v>79703.8</v>
      </c>
      <c r="E9" s="28">
        <f t="shared" si="118"/>
        <v>119109.6</v>
      </c>
      <c r="F9" s="29">
        <f t="shared" si="93"/>
        <v>0.1586145273631841</v>
      </c>
      <c r="G9" s="29">
        <f t="shared" si="119"/>
        <v>0.66916352670145818</v>
      </c>
      <c r="H9" s="17">
        <f t="shared" si="120"/>
        <v>392500</v>
      </c>
      <c r="I9" s="24">
        <f t="shared" si="120"/>
        <v>54681.3</v>
      </c>
      <c r="J9" s="17">
        <f t="shared" si="120"/>
        <v>53003.340000000004</v>
      </c>
      <c r="K9" s="29">
        <f t="shared" si="94"/>
        <v>0.13931541401273886</v>
      </c>
      <c r="L9" s="29">
        <f t="shared" si="121"/>
        <v>1.031657627613656</v>
      </c>
      <c r="M9" s="46">
        <v>43000</v>
      </c>
      <c r="N9" s="46">
        <v>15357.76</v>
      </c>
      <c r="O9" s="46">
        <v>22652.81</v>
      </c>
      <c r="P9" s="29">
        <f t="shared" si="95"/>
        <v>0.35715720930232558</v>
      </c>
      <c r="Q9" s="29">
        <f t="shared" si="122"/>
        <v>0.67796268983847918</v>
      </c>
      <c r="R9" s="30"/>
      <c r="S9" s="30"/>
      <c r="T9" s="30"/>
      <c r="U9" s="29" t="str">
        <f t="shared" si="96"/>
        <v xml:space="preserve"> </v>
      </c>
      <c r="V9" s="29" t="str">
        <f t="shared" ref="V9:V10" si="152">IF(S9=0," ",IF(S9/T9*100&gt;200,"св.200",S9/T9))</f>
        <v xml:space="preserve"> </v>
      </c>
      <c r="W9" s="46">
        <v>500</v>
      </c>
      <c r="X9" s="46">
        <v>1284.3</v>
      </c>
      <c r="Y9" s="46">
        <v>628.5</v>
      </c>
      <c r="Z9" s="29" t="str">
        <f t="shared" si="98"/>
        <v>СВ.200</v>
      </c>
      <c r="AA9" s="29" t="str">
        <f t="shared" si="124"/>
        <v>св.200</v>
      </c>
      <c r="AB9" s="46">
        <v>27000</v>
      </c>
      <c r="AC9" s="46">
        <v>6675.43</v>
      </c>
      <c r="AD9" s="46">
        <v>7173.55</v>
      </c>
      <c r="AE9" s="29">
        <f t="shared" si="99"/>
        <v>0.24723814814814815</v>
      </c>
      <c r="AF9" s="29">
        <f t="shared" si="125"/>
        <v>0.9305615769040434</v>
      </c>
      <c r="AG9" s="46">
        <v>315000</v>
      </c>
      <c r="AH9" s="46">
        <v>31363.81</v>
      </c>
      <c r="AI9" s="46">
        <v>22148.48</v>
      </c>
      <c r="AJ9" s="29">
        <f t="shared" si="101"/>
        <v>9.9567650793650792E-2</v>
      </c>
      <c r="AK9" s="29">
        <f t="shared" si="126"/>
        <v>1.4160705384748751</v>
      </c>
      <c r="AL9" s="46">
        <v>7000</v>
      </c>
      <c r="AM9" s="46"/>
      <c r="AN9" s="46">
        <v>400</v>
      </c>
      <c r="AO9" s="29" t="str">
        <f>IF(AM9&lt;=0," ",IF(AL9&lt;=0," ",IF(AM9/AL9*100&gt;200,"СВ.200",AM9/AL9)))</f>
        <v xml:space="preserve"> </v>
      </c>
      <c r="AP9" s="29">
        <f t="shared" si="127"/>
        <v>0</v>
      </c>
      <c r="AQ9" s="9">
        <f t="shared" si="148"/>
        <v>110000</v>
      </c>
      <c r="AR9" s="9">
        <f t="shared" si="149"/>
        <v>25022.5</v>
      </c>
      <c r="AS9" s="9">
        <f t="shared" si="150"/>
        <v>66106.259999999995</v>
      </c>
      <c r="AT9" s="29">
        <f t="shared" si="103"/>
        <v>0.22747727272727272</v>
      </c>
      <c r="AU9" s="29">
        <f t="shared" si="128"/>
        <v>0.37851937169036642</v>
      </c>
      <c r="AV9" s="9"/>
      <c r="AW9" s="9"/>
      <c r="AX9" s="9"/>
      <c r="AY9" s="29" t="str">
        <f t="shared" si="104"/>
        <v xml:space="preserve"> </v>
      </c>
      <c r="AZ9" s="29" t="str">
        <f t="shared" si="129"/>
        <v xml:space="preserve"> </v>
      </c>
      <c r="BA9" s="46"/>
      <c r="BB9" s="46"/>
      <c r="BC9" s="46">
        <v>398.52</v>
      </c>
      <c r="BD9" s="29" t="str">
        <f t="shared" si="130"/>
        <v xml:space="preserve"> </v>
      </c>
      <c r="BE9" s="29">
        <f t="shared" si="131"/>
        <v>0</v>
      </c>
      <c r="BF9" s="30"/>
      <c r="BG9" s="30"/>
      <c r="BH9" s="30"/>
      <c r="BI9" s="29" t="str">
        <f t="shared" si="107"/>
        <v xml:space="preserve"> </v>
      </c>
      <c r="BJ9" s="29" t="str">
        <f t="shared" si="132"/>
        <v xml:space="preserve"> </v>
      </c>
      <c r="BK9" s="30"/>
      <c r="BL9" s="30"/>
      <c r="BM9" s="30"/>
      <c r="BN9" s="29" t="str">
        <f>IF(BL9&lt;=0," ",IF(BK9&lt;=0," ",IF(BL9/BK9*100&gt;200,"СВ.200",BL9/BK9)))</f>
        <v xml:space="preserve"> </v>
      </c>
      <c r="BO9" s="29" t="str">
        <f t="shared" si="133"/>
        <v xml:space="preserve"> </v>
      </c>
      <c r="BP9" s="30"/>
      <c r="BQ9" s="30"/>
      <c r="BR9" s="30"/>
      <c r="BS9" s="29" t="str">
        <f t="shared" si="134"/>
        <v xml:space="preserve"> </v>
      </c>
      <c r="BT9" s="29" t="str">
        <f t="shared" si="109"/>
        <v xml:space="preserve"> </v>
      </c>
      <c r="BU9" s="46">
        <v>110000</v>
      </c>
      <c r="BV9" s="46">
        <v>25022.5</v>
      </c>
      <c r="BW9" s="46">
        <v>38205</v>
      </c>
      <c r="BX9" s="29">
        <f t="shared" si="110"/>
        <v>0.22747727272727272</v>
      </c>
      <c r="BY9" s="29">
        <f t="shared" si="135"/>
        <v>0.65495354011255069</v>
      </c>
      <c r="BZ9" s="9"/>
      <c r="CA9" s="30"/>
      <c r="CB9" s="30"/>
      <c r="CC9" s="29" t="str">
        <f t="shared" si="111"/>
        <v xml:space="preserve"> </v>
      </c>
      <c r="CD9" s="29" t="str">
        <f t="shared" si="136"/>
        <v xml:space="preserve"> </v>
      </c>
      <c r="CE9" s="46"/>
      <c r="CF9" s="46"/>
      <c r="CG9" s="46">
        <v>27502.74</v>
      </c>
      <c r="CH9" s="51" t="str">
        <f t="shared" si="137"/>
        <v xml:space="preserve"> </v>
      </c>
      <c r="CI9" s="29">
        <f t="shared" si="151"/>
        <v>0</v>
      </c>
      <c r="CJ9" s="30"/>
      <c r="CK9" s="30"/>
      <c r="CL9" s="30"/>
      <c r="CM9" s="29" t="str">
        <f t="shared" si="138"/>
        <v xml:space="preserve"> </v>
      </c>
      <c r="CN9" s="29" t="str">
        <f t="shared" si="139"/>
        <v xml:space="preserve"> </v>
      </c>
      <c r="CO9" s="46"/>
      <c r="CP9" s="46"/>
      <c r="CQ9" s="46">
        <v>27502.74</v>
      </c>
      <c r="CR9" s="29" t="str">
        <f t="shared" si="140"/>
        <v xml:space="preserve"> </v>
      </c>
      <c r="CS9" s="29">
        <f t="shared" si="141"/>
        <v>0</v>
      </c>
      <c r="CT9" s="30"/>
      <c r="CU9" s="30"/>
      <c r="CV9" s="30"/>
      <c r="CW9" s="29" t="str">
        <f t="shared" si="142"/>
        <v xml:space="preserve"> </v>
      </c>
      <c r="CX9" s="29" t="str">
        <f t="shared" si="143"/>
        <v xml:space="preserve"> </v>
      </c>
      <c r="CY9" s="30"/>
      <c r="CZ9" s="30"/>
      <c r="DA9" s="30"/>
      <c r="DB9" s="29" t="str">
        <f t="shared" si="114"/>
        <v xml:space="preserve"> </v>
      </c>
      <c r="DC9" s="29" t="str">
        <f t="shared" si="144"/>
        <v xml:space="preserve"> </v>
      </c>
      <c r="DD9" s="30"/>
      <c r="DE9" s="30"/>
      <c r="DF9" s="30"/>
      <c r="DG9" s="29" t="str">
        <f t="shared" si="116"/>
        <v xml:space="preserve"> </v>
      </c>
      <c r="DH9" s="29" t="str">
        <f t="shared" si="145"/>
        <v xml:space="preserve"> </v>
      </c>
      <c r="DI9" s="30"/>
      <c r="DJ9" s="30"/>
      <c r="DK9" s="29" t="str">
        <f t="shared" si="146"/>
        <v xml:space="preserve"> </v>
      </c>
      <c r="DL9" s="30"/>
      <c r="DM9" s="30"/>
      <c r="DN9" s="30"/>
      <c r="DO9" s="29" t="str">
        <f t="shared" si="117"/>
        <v xml:space="preserve"> </v>
      </c>
      <c r="DP9" s="29" t="str">
        <f t="shared" si="147"/>
        <v xml:space="preserve"> </v>
      </c>
    </row>
    <row r="10" spans="1:120" s="19" customFormat="1" ht="15.75" hidden="1" customHeight="1" outlineLevel="1" x14ac:dyDescent="0.25">
      <c r="A10" s="18">
        <v>4</v>
      </c>
      <c r="B10" s="8" t="s">
        <v>83</v>
      </c>
      <c r="C10" s="28">
        <f t="shared" si="118"/>
        <v>140000</v>
      </c>
      <c r="D10" s="28">
        <f t="shared" si="118"/>
        <v>23802</v>
      </c>
      <c r="E10" s="28">
        <f t="shared" si="118"/>
        <v>22136.400000000001</v>
      </c>
      <c r="F10" s="29">
        <f t="shared" si="93"/>
        <v>0.1700142857142857</v>
      </c>
      <c r="G10" s="29">
        <f t="shared" si="119"/>
        <v>1.0752425868704938</v>
      </c>
      <c r="H10" s="17">
        <f t="shared" si="120"/>
        <v>125000</v>
      </c>
      <c r="I10" s="24">
        <f t="shared" si="120"/>
        <v>13892</v>
      </c>
      <c r="J10" s="17">
        <f t="shared" si="120"/>
        <v>13286.4</v>
      </c>
      <c r="K10" s="29">
        <f t="shared" si="94"/>
        <v>0.111136</v>
      </c>
      <c r="L10" s="29">
        <f t="shared" si="121"/>
        <v>1.0455804431599229</v>
      </c>
      <c r="M10" s="46">
        <v>18000</v>
      </c>
      <c r="N10" s="46">
        <v>5710.55</v>
      </c>
      <c r="O10" s="46">
        <v>5629.13</v>
      </c>
      <c r="P10" s="29">
        <f t="shared" si="95"/>
        <v>0.31725277777777777</v>
      </c>
      <c r="Q10" s="29">
        <f t="shared" si="122"/>
        <v>1.014464046842052</v>
      </c>
      <c r="R10" s="30"/>
      <c r="S10" s="30"/>
      <c r="T10" s="30"/>
      <c r="U10" s="29" t="str">
        <f t="shared" si="96"/>
        <v xml:space="preserve"> </v>
      </c>
      <c r="V10" s="29" t="str">
        <f t="shared" si="152"/>
        <v xml:space="preserve"> </v>
      </c>
      <c r="W10" s="9">
        <v>0</v>
      </c>
      <c r="X10" s="9"/>
      <c r="Y10" s="9"/>
      <c r="Z10" s="29" t="str">
        <f t="shared" si="98"/>
        <v xml:space="preserve"> </v>
      </c>
      <c r="AA10" s="29" t="str">
        <f t="shared" si="124"/>
        <v xml:space="preserve"> </v>
      </c>
      <c r="AB10" s="46">
        <v>5000</v>
      </c>
      <c r="AC10" s="46">
        <v>935.06</v>
      </c>
      <c r="AD10" s="46">
        <v>633.26</v>
      </c>
      <c r="AE10" s="29">
        <f t="shared" si="99"/>
        <v>0.18701199999999998</v>
      </c>
      <c r="AF10" s="29">
        <f t="shared" si="125"/>
        <v>1.4765814989104</v>
      </c>
      <c r="AG10" s="46">
        <v>100000</v>
      </c>
      <c r="AH10" s="46">
        <v>7246.39</v>
      </c>
      <c r="AI10" s="46">
        <v>7024.01</v>
      </c>
      <c r="AJ10" s="29">
        <f t="shared" si="101"/>
        <v>7.2463899999999998E-2</v>
      </c>
      <c r="AK10" s="29">
        <f t="shared" si="126"/>
        <v>1.0316599777050433</v>
      </c>
      <c r="AL10" s="46">
        <v>2000</v>
      </c>
      <c r="AM10" s="9"/>
      <c r="AN10" s="9"/>
      <c r="AO10" s="29" t="str">
        <f>IF(AM10&lt;=0," ",IF(AL10&lt;=0," ",IF(AM10/AL10*100&gt;200,"СВ.200",AM10/AL10)))</f>
        <v xml:space="preserve"> </v>
      </c>
      <c r="AP10" s="29" t="str">
        <f>IF(AM10=0," ",IF(AM10/AN10*100&gt;200,"св.200",AM10/AN10))</f>
        <v xml:space="preserve"> </v>
      </c>
      <c r="AQ10" s="9">
        <f t="shared" si="148"/>
        <v>15000</v>
      </c>
      <c r="AR10" s="9">
        <f t="shared" si="149"/>
        <v>9910</v>
      </c>
      <c r="AS10" s="9">
        <f t="shared" si="150"/>
        <v>8850</v>
      </c>
      <c r="AT10" s="29">
        <f t="shared" si="103"/>
        <v>0.66066666666666662</v>
      </c>
      <c r="AU10" s="29">
        <f>IF(AR10=0," ",IF(AR10/AS10*100&gt;200,"св.200",AR10/AS10))</f>
        <v>1.119774011299435</v>
      </c>
      <c r="AV10" s="9"/>
      <c r="AW10" s="9"/>
      <c r="AX10" s="9"/>
      <c r="AY10" s="29" t="str">
        <f t="shared" si="104"/>
        <v xml:space="preserve"> </v>
      </c>
      <c r="AZ10" s="29" t="str">
        <f t="shared" si="129"/>
        <v xml:space="preserve"> </v>
      </c>
      <c r="BA10" s="30"/>
      <c r="BB10" s="30"/>
      <c r="BC10" s="36"/>
      <c r="BD10" s="29" t="str">
        <f t="shared" si="130"/>
        <v xml:space="preserve"> </v>
      </c>
      <c r="BE10" s="29" t="str">
        <f t="shared" si="131"/>
        <v xml:space="preserve"> </v>
      </c>
      <c r="BF10" s="30"/>
      <c r="BG10" s="30"/>
      <c r="BH10" s="30"/>
      <c r="BI10" s="29" t="str">
        <f t="shared" si="107"/>
        <v xml:space="preserve"> </v>
      </c>
      <c r="BJ10" s="29" t="str">
        <f t="shared" si="132"/>
        <v xml:space="preserve"> </v>
      </c>
      <c r="BK10" s="30"/>
      <c r="BL10" s="30"/>
      <c r="BM10" s="30"/>
      <c r="BN10" s="29" t="str">
        <f>IF(BL10&lt;=0," ",IF(BK10&lt;=0," ",IF(BL10/BK10*100&gt;200,"СВ.200",BL10/BK10)))</f>
        <v xml:space="preserve"> </v>
      </c>
      <c r="BO10" s="29" t="str">
        <f t="shared" si="133"/>
        <v xml:space="preserve"> </v>
      </c>
      <c r="BP10" s="30"/>
      <c r="BQ10" s="30"/>
      <c r="BR10" s="30"/>
      <c r="BS10" s="29" t="str">
        <f t="shared" si="134"/>
        <v xml:space="preserve"> </v>
      </c>
      <c r="BT10" s="29" t="str">
        <f>IF(BQ10=0," ",IF(BQ10/BR10*100&gt;200,"св.200",BQ10/BR10))</f>
        <v xml:space="preserve"> </v>
      </c>
      <c r="BU10" s="46">
        <v>15000</v>
      </c>
      <c r="BV10" s="46">
        <v>9910</v>
      </c>
      <c r="BW10" s="46">
        <v>8850</v>
      </c>
      <c r="BX10" s="29">
        <f t="shared" si="110"/>
        <v>0.66066666666666662</v>
      </c>
      <c r="BY10" s="29">
        <f>IF(BV10=0," ",IF(BV10/BW10*100&gt;200,"св.200",BV10/BW10))</f>
        <v>1.119774011299435</v>
      </c>
      <c r="BZ10" s="9"/>
      <c r="CA10" s="30"/>
      <c r="CB10" s="30"/>
      <c r="CC10" s="29" t="str">
        <f t="shared" si="111"/>
        <v xml:space="preserve"> </v>
      </c>
      <c r="CD10" s="29" t="str">
        <f t="shared" si="136"/>
        <v xml:space="preserve"> </v>
      </c>
      <c r="CE10" s="34"/>
      <c r="CF10" s="9"/>
      <c r="CG10" s="30"/>
      <c r="CH10" s="51" t="str">
        <f t="shared" si="137"/>
        <v xml:space="preserve"> </v>
      </c>
      <c r="CI10" s="29" t="str">
        <f t="shared" si="151"/>
        <v xml:space="preserve"> </v>
      </c>
      <c r="CJ10" s="30"/>
      <c r="CK10" s="30"/>
      <c r="CL10" s="30"/>
      <c r="CM10" s="29" t="str">
        <f t="shared" si="138"/>
        <v xml:space="preserve"> </v>
      </c>
      <c r="CN10" s="29" t="str">
        <f t="shared" si="139"/>
        <v xml:space="preserve"> </v>
      </c>
      <c r="CO10" s="30"/>
      <c r="CP10" s="30"/>
      <c r="CQ10" s="30"/>
      <c r="CR10" s="29" t="str">
        <f t="shared" si="140"/>
        <v xml:space="preserve"> </v>
      </c>
      <c r="CS10" s="29" t="str">
        <f t="shared" si="141"/>
        <v xml:space="preserve"> </v>
      </c>
      <c r="CT10" s="30"/>
      <c r="CU10" s="30"/>
      <c r="CV10" s="30"/>
      <c r="CW10" s="29" t="str">
        <f t="shared" si="142"/>
        <v xml:space="preserve"> </v>
      </c>
      <c r="CX10" s="29" t="str">
        <f t="shared" si="143"/>
        <v xml:space="preserve"> </v>
      </c>
      <c r="CY10" s="30"/>
      <c r="CZ10" s="30"/>
      <c r="DA10" s="30"/>
      <c r="DB10" s="29" t="str">
        <f t="shared" si="114"/>
        <v xml:space="preserve"> </v>
      </c>
      <c r="DC10" s="29" t="str">
        <f t="shared" si="144"/>
        <v xml:space="preserve"> </v>
      </c>
      <c r="DD10" s="30"/>
      <c r="DE10" s="30"/>
      <c r="DF10" s="30"/>
      <c r="DG10" s="29" t="str">
        <f t="shared" si="116"/>
        <v xml:space="preserve"> </v>
      </c>
      <c r="DH10" s="29" t="str">
        <f t="shared" si="145"/>
        <v xml:space="preserve"> </v>
      </c>
      <c r="DI10" s="30"/>
      <c r="DJ10" s="30"/>
      <c r="DK10" s="29" t="str">
        <f t="shared" si="146"/>
        <v xml:space="preserve"> </v>
      </c>
      <c r="DL10" s="30"/>
      <c r="DM10" s="30"/>
      <c r="DN10" s="30"/>
      <c r="DO10" s="29" t="str">
        <f t="shared" si="117"/>
        <v xml:space="preserve"> </v>
      </c>
      <c r="DP10" s="29" t="str">
        <f t="shared" si="147"/>
        <v xml:space="preserve"> </v>
      </c>
    </row>
    <row r="11" spans="1:120" s="21" customFormat="1" ht="32.1" customHeight="1" collapsed="1" x14ac:dyDescent="0.25">
      <c r="A11" s="20"/>
      <c r="B11" s="7" t="s">
        <v>138</v>
      </c>
      <c r="C11" s="35">
        <f>SUM(C12:C17)</f>
        <v>32365238.619999997</v>
      </c>
      <c r="D11" s="35">
        <f>SUM(D12:D17)</f>
        <v>7332752.9600000009</v>
      </c>
      <c r="E11" s="35">
        <f>SUM(E12:E17)</f>
        <v>7411289.8499999987</v>
      </c>
      <c r="F11" s="26">
        <f t="shared" si="93"/>
        <v>0.22656261077181583</v>
      </c>
      <c r="G11" s="26">
        <f t="shared" si="119"/>
        <v>0.98940307401416805</v>
      </c>
      <c r="H11" s="25">
        <f>SUM(H12:H17)</f>
        <v>31193968.619999997</v>
      </c>
      <c r="I11" s="25">
        <f>SUM(I12:I17)</f>
        <v>7164186.3000000007</v>
      </c>
      <c r="J11" s="25">
        <f>SUM(J12:J17)</f>
        <v>7060909.9299999988</v>
      </c>
      <c r="K11" s="26">
        <f t="shared" si="94"/>
        <v>0.22966575325098859</v>
      </c>
      <c r="L11" s="26">
        <f t="shared" si="121"/>
        <v>1.0146264958799724</v>
      </c>
      <c r="M11" s="25">
        <f>SUM(M12:M17)</f>
        <v>20646434</v>
      </c>
      <c r="N11" s="25">
        <f>SUM(N12:N17)</f>
        <v>5145737.03</v>
      </c>
      <c r="O11" s="25">
        <f>SUM(O12:O17)</f>
        <v>4817097.2699999996</v>
      </c>
      <c r="P11" s="26">
        <f t="shared" si="95"/>
        <v>0.24923127306148851</v>
      </c>
      <c r="Q11" s="26">
        <f t="shared" si="122"/>
        <v>1.0682236088622725</v>
      </c>
      <c r="R11" s="25">
        <f>SUM(R12:R17)</f>
        <v>1522034.62</v>
      </c>
      <c r="S11" s="25">
        <f>SUM(S12:S17)</f>
        <v>410960.57000000007</v>
      </c>
      <c r="T11" s="25">
        <f>SUM(T12:T17)</f>
        <v>323394.77</v>
      </c>
      <c r="U11" s="26">
        <f t="shared" si="96"/>
        <v>0.27000737341966641</v>
      </c>
      <c r="V11" s="26">
        <f t="shared" si="123"/>
        <v>1.2707706126478175</v>
      </c>
      <c r="W11" s="25">
        <f>SUM(W12:W17)</f>
        <v>27000</v>
      </c>
      <c r="X11" s="25">
        <f>SUM(X12:X17)</f>
        <v>169.8</v>
      </c>
      <c r="Y11" s="25">
        <f>SUM(Y12:Y17)</f>
        <v>2758.62</v>
      </c>
      <c r="Z11" s="26">
        <f t="shared" si="98"/>
        <v>6.288888888888889E-3</v>
      </c>
      <c r="AA11" s="26">
        <f>IF(Y11=0," ",IF(X11/Y11*100&gt;200,"св.200",X11/Y11))</f>
        <v>6.1552515388128851E-2</v>
      </c>
      <c r="AB11" s="25">
        <f>SUM(AB12:AB17)</f>
        <v>1025500</v>
      </c>
      <c r="AC11" s="25">
        <f>SUM(AC12:AC17)</f>
        <v>66670.06</v>
      </c>
      <c r="AD11" s="25">
        <f>SUM(AD12:AD17)</f>
        <v>53720.81</v>
      </c>
      <c r="AE11" s="26">
        <f t="shared" si="99"/>
        <v>6.5012247684056557E-2</v>
      </c>
      <c r="AF11" s="26">
        <f t="shared" si="125"/>
        <v>1.2410471845082007</v>
      </c>
      <c r="AG11" s="25">
        <f>SUM(AG12:AG17)</f>
        <v>7973000</v>
      </c>
      <c r="AH11" s="25">
        <f>SUM(AH12:AH17)</f>
        <v>1540648.84</v>
      </c>
      <c r="AI11" s="25">
        <f>SUM(AI12:AI17)</f>
        <v>1863938.46</v>
      </c>
      <c r="AJ11" s="26">
        <f t="shared" si="101"/>
        <v>0.19323326727706008</v>
      </c>
      <c r="AK11" s="26">
        <f t="shared" si="126"/>
        <v>0.82655563639155771</v>
      </c>
      <c r="AL11" s="25">
        <f>SUM(AL12:AL17)</f>
        <v>0</v>
      </c>
      <c r="AM11" s="25">
        <f>SUM(AM12:AM17)</f>
        <v>0</v>
      </c>
      <c r="AN11" s="25">
        <f>SUM(AN12:AN17)</f>
        <v>0</v>
      </c>
      <c r="AO11" s="31">
        <f>SUM(AO12:AO17)</f>
        <v>0</v>
      </c>
      <c r="AP11" s="26" t="str">
        <f t="shared" si="127"/>
        <v xml:space="preserve"> </v>
      </c>
      <c r="AQ11" s="25">
        <f>SUM(AQ12:AQ17)</f>
        <v>1171270</v>
      </c>
      <c r="AR11" s="25">
        <f t="shared" ref="AR11:AS11" si="153">SUM(AR12:AR17)</f>
        <v>168566.66000000003</v>
      </c>
      <c r="AS11" s="25">
        <f t="shared" si="153"/>
        <v>350379.92</v>
      </c>
      <c r="AT11" s="26">
        <f t="shared" si="103"/>
        <v>0.14391784985528533</v>
      </c>
      <c r="AU11" s="26">
        <f t="shared" si="128"/>
        <v>0.4810968048625619</v>
      </c>
      <c r="AV11" s="25">
        <f>SUM(AV12:AV17)</f>
        <v>376900</v>
      </c>
      <c r="AW11" s="25">
        <f>SUM(AW12:AW17)</f>
        <v>11132.75</v>
      </c>
      <c r="AX11" s="25">
        <f>SUM(AX12:AX17)</f>
        <v>132228.98000000001</v>
      </c>
      <c r="AY11" s="26">
        <f t="shared" si="104"/>
        <v>2.9537675776067921E-2</v>
      </c>
      <c r="AZ11" s="26">
        <f t="shared" si="129"/>
        <v>8.4192965868752814E-2</v>
      </c>
      <c r="BA11" s="27">
        <f>SUM(BA12:BA17)</f>
        <v>3000</v>
      </c>
      <c r="BB11" s="27">
        <f>SUM(BB12:BB17)</f>
        <v>750</v>
      </c>
      <c r="BC11" s="32">
        <f t="shared" ref="BC11" si="154">SUM(BC12:BC17)</f>
        <v>0</v>
      </c>
      <c r="BD11" s="26">
        <f t="shared" si="130"/>
        <v>0.25</v>
      </c>
      <c r="BE11" s="26" t="str">
        <f t="shared" si="131"/>
        <v xml:space="preserve"> </v>
      </c>
      <c r="BF11" s="32">
        <f>SUM(BF12:BF17)</f>
        <v>194850</v>
      </c>
      <c r="BG11" s="32">
        <f>SUM(BG12:BG17)</f>
        <v>55313.67</v>
      </c>
      <c r="BH11" s="32">
        <f>SUM(BH12:BH17)</f>
        <v>49567.74</v>
      </c>
      <c r="BI11" s="26">
        <f t="shared" si="107"/>
        <v>0.28387821401077751</v>
      </c>
      <c r="BJ11" s="26">
        <f t="shared" si="132"/>
        <v>1.1159207581382569</v>
      </c>
      <c r="BK11" s="27">
        <f>SUM(BK12:BK17)</f>
        <v>410200</v>
      </c>
      <c r="BL11" s="27">
        <f t="shared" ref="BL11:BM11" si="155">SUM(BL12:BL17)</f>
        <v>81363.78</v>
      </c>
      <c r="BM11" s="27">
        <f t="shared" si="155"/>
        <v>135890.49</v>
      </c>
      <c r="BN11" s="26">
        <f t="shared" ref="BN11:BN17" si="156">IF(BL11&lt;=0," ",IF(BK11&lt;=0," ",IF(BL11/BK11*100&gt;200,"СВ.200",BL11/BK11)))</f>
        <v>0.19835148707947342</v>
      </c>
      <c r="BO11" s="26">
        <f t="shared" si="133"/>
        <v>0.59874521020565896</v>
      </c>
      <c r="BP11" s="25">
        <f>SUM(BP12:BP17)</f>
        <v>0</v>
      </c>
      <c r="BQ11" s="25">
        <f>SUM(BQ12:BQ17)</f>
        <v>0</v>
      </c>
      <c r="BR11" s="25">
        <f>SUM(BR12:BR17)</f>
        <v>0</v>
      </c>
      <c r="BS11" s="26" t="str">
        <f t="shared" si="134"/>
        <v xml:space="preserve"> </v>
      </c>
      <c r="BT11" s="26" t="str">
        <f t="shared" si="109"/>
        <v xml:space="preserve"> </v>
      </c>
      <c r="BU11" s="25">
        <f>SUM(BU12:BU17)</f>
        <v>0</v>
      </c>
      <c r="BV11" s="25">
        <f>SUM(BV12:BV17)</f>
        <v>0</v>
      </c>
      <c r="BW11" s="25">
        <f>SUM(BW12:BW17)</f>
        <v>0</v>
      </c>
      <c r="BX11" s="26" t="str">
        <f t="shared" si="110"/>
        <v xml:space="preserve"> </v>
      </c>
      <c r="BY11" s="26" t="str">
        <f t="shared" si="135"/>
        <v xml:space="preserve"> </v>
      </c>
      <c r="BZ11" s="25">
        <f>SUM(BZ12:BZ17)</f>
        <v>29400</v>
      </c>
      <c r="CA11" s="25">
        <f>SUM(CA12:CA17)</f>
        <v>0</v>
      </c>
      <c r="CB11" s="25">
        <f>SUM(CB12:CB17)</f>
        <v>0</v>
      </c>
      <c r="CC11" s="26" t="str">
        <f t="shared" si="111"/>
        <v xml:space="preserve"> </v>
      </c>
      <c r="CD11" s="26" t="str">
        <f t="shared" si="136"/>
        <v xml:space="preserve"> </v>
      </c>
      <c r="CE11" s="52">
        <f>SUM(CE12:CE17)</f>
        <v>156920</v>
      </c>
      <c r="CF11" s="52">
        <f>SUM(CF12:CF17)</f>
        <v>20006.46</v>
      </c>
      <c r="CG11" s="25">
        <f>SUM(CG12:CG17)</f>
        <v>32692.71</v>
      </c>
      <c r="CH11" s="26">
        <f t="shared" si="137"/>
        <v>0.12749464695386184</v>
      </c>
      <c r="CI11" s="26">
        <f t="shared" si="151"/>
        <v>0.61195477523888353</v>
      </c>
      <c r="CJ11" s="27">
        <f>SUM(CJ12:CJ17)</f>
        <v>156920</v>
      </c>
      <c r="CK11" s="27">
        <f>SUM(CK12:CK17)</f>
        <v>8770.4599999999991</v>
      </c>
      <c r="CL11" s="27">
        <f>SUM(CL12:CL17)</f>
        <v>25092.71</v>
      </c>
      <c r="CM11" s="26">
        <f t="shared" si="138"/>
        <v>5.5891282182003565E-2</v>
      </c>
      <c r="CN11" s="26">
        <f t="shared" si="139"/>
        <v>0.34952223175575692</v>
      </c>
      <c r="CO11" s="27">
        <f>SUM(CO12:CO17)</f>
        <v>0</v>
      </c>
      <c r="CP11" s="27">
        <f t="shared" ref="CP11:CQ11" si="157">SUM(CP12:CP17)</f>
        <v>11236</v>
      </c>
      <c r="CQ11" s="27">
        <f t="shared" si="157"/>
        <v>7600</v>
      </c>
      <c r="CR11" s="26" t="str">
        <f t="shared" si="140"/>
        <v xml:space="preserve"> </v>
      </c>
      <c r="CS11" s="26">
        <f t="shared" si="141"/>
        <v>1.4784210526315789</v>
      </c>
      <c r="CT11" s="27">
        <f>SUM(CT12:CT17)</f>
        <v>0</v>
      </c>
      <c r="CU11" s="27">
        <f t="shared" ref="CU11:CV11" si="158">SUM(CU12:CU17)</f>
        <v>0</v>
      </c>
      <c r="CV11" s="27">
        <f t="shared" si="158"/>
        <v>0</v>
      </c>
      <c r="CW11" s="69" t="str">
        <f t="shared" si="142"/>
        <v xml:space="preserve"> </v>
      </c>
      <c r="CX11" s="69" t="str">
        <f t="shared" si="143"/>
        <v xml:space="preserve"> </v>
      </c>
      <c r="CY11" s="25">
        <f>SUM(CY12:CY17)</f>
        <v>0</v>
      </c>
      <c r="CZ11" s="25">
        <f>SUM(CZ12:CZ17)</f>
        <v>0</v>
      </c>
      <c r="DA11" s="25">
        <f>SUM(DA12:DA17)</f>
        <v>0</v>
      </c>
      <c r="DB11" s="26" t="str">
        <f t="shared" si="114"/>
        <v xml:space="preserve"> </v>
      </c>
      <c r="DC11" s="26" t="str">
        <f t="shared" si="144"/>
        <v xml:space="preserve"> </v>
      </c>
      <c r="DD11" s="25">
        <f>SUM(DD12:DD17)</f>
        <v>0</v>
      </c>
      <c r="DE11" s="38">
        <f>SUM(DE12:DE17)</f>
        <v>0</v>
      </c>
      <c r="DF11" s="25">
        <f>SUM(DF12:DF17)</f>
        <v>0</v>
      </c>
      <c r="DG11" s="26" t="str">
        <f t="shared" si="116"/>
        <v xml:space="preserve"> </v>
      </c>
      <c r="DH11" s="26" t="str">
        <f t="shared" si="145"/>
        <v xml:space="preserve"> </v>
      </c>
      <c r="DI11" s="25">
        <f>SUM(DI12:DI17)</f>
        <v>0</v>
      </c>
      <c r="DJ11" s="25">
        <f>SUM(DJ12:DJ17)</f>
        <v>0</v>
      </c>
      <c r="DK11" s="26" t="str">
        <f t="shared" si="146"/>
        <v xml:space="preserve"> </v>
      </c>
      <c r="DL11" s="25">
        <f>SUM(DL12:DL17)</f>
        <v>0</v>
      </c>
      <c r="DM11" s="25">
        <f>SUM(DM12:DM17)</f>
        <v>0</v>
      </c>
      <c r="DN11" s="25">
        <f>SUM(DN12:DN17)</f>
        <v>0</v>
      </c>
      <c r="DO11" s="26" t="str">
        <f t="shared" si="117"/>
        <v xml:space="preserve"> </v>
      </c>
      <c r="DP11" s="26" t="str">
        <f t="shared" si="147"/>
        <v xml:space="preserve"> </v>
      </c>
    </row>
    <row r="12" spans="1:120" s="19" customFormat="1" ht="15.75" hidden="1" customHeight="1" outlineLevel="1" x14ac:dyDescent="0.25">
      <c r="A12" s="18">
        <v>5</v>
      </c>
      <c r="B12" s="8" t="s">
        <v>53</v>
      </c>
      <c r="C12" s="28">
        <f t="shared" ref="C12:E17" si="159">H12+AQ12</f>
        <v>10891900</v>
      </c>
      <c r="D12" s="28">
        <f t="shared" si="159"/>
        <v>2620703.2400000002</v>
      </c>
      <c r="E12" s="28">
        <f t="shared" si="159"/>
        <v>2421624.06</v>
      </c>
      <c r="F12" s="29">
        <f t="shared" si="93"/>
        <v>0.2406102920518918</v>
      </c>
      <c r="G12" s="29">
        <f t="shared" si="119"/>
        <v>1.0822089536061184</v>
      </c>
      <c r="H12" s="17">
        <f t="shared" ref="H12:J17" si="160">W12++AG12+M12+AB12+AL12+R12</f>
        <v>10585700</v>
      </c>
      <c r="I12" s="24">
        <f t="shared" si="160"/>
        <v>2573045.29</v>
      </c>
      <c r="J12" s="17">
        <f t="shared" si="160"/>
        <v>2280886.36</v>
      </c>
      <c r="K12" s="29">
        <f t="shared" si="94"/>
        <v>0.24306803423486401</v>
      </c>
      <c r="L12" s="29">
        <f t="shared" si="121"/>
        <v>1.1280900859962177</v>
      </c>
      <c r="M12" s="46">
        <v>8400000</v>
      </c>
      <c r="N12" s="46">
        <v>2158349.27</v>
      </c>
      <c r="O12" s="46">
        <v>1877397.45</v>
      </c>
      <c r="P12" s="29">
        <f t="shared" si="95"/>
        <v>0.25694634166666669</v>
      </c>
      <c r="Q12" s="29">
        <f t="shared" si="122"/>
        <v>1.1496496226731319</v>
      </c>
      <c r="R12" s="46">
        <v>555700</v>
      </c>
      <c r="S12" s="46">
        <v>150041.98000000001</v>
      </c>
      <c r="T12" s="46">
        <v>117795.69</v>
      </c>
      <c r="U12" s="29">
        <f t="shared" si="96"/>
        <v>0.27000536260572255</v>
      </c>
      <c r="V12" s="29">
        <f t="shared" si="123"/>
        <v>1.2737476218357395</v>
      </c>
      <c r="W12" s="9"/>
      <c r="X12" s="9"/>
      <c r="Y12" s="9"/>
      <c r="Z12" s="29" t="str">
        <f t="shared" si="98"/>
        <v xml:space="preserve"> </v>
      </c>
      <c r="AA12" s="29" t="str">
        <f t="shared" si="124"/>
        <v xml:space="preserve"> </v>
      </c>
      <c r="AB12" s="46">
        <v>310000</v>
      </c>
      <c r="AC12" s="46">
        <v>7391.61</v>
      </c>
      <c r="AD12" s="46">
        <v>15479.27</v>
      </c>
      <c r="AE12" s="29">
        <f t="shared" si="99"/>
        <v>2.384390322580645E-2</v>
      </c>
      <c r="AF12" s="29">
        <f t="shared" si="125"/>
        <v>0.47751670459911866</v>
      </c>
      <c r="AG12" s="46">
        <v>1320000</v>
      </c>
      <c r="AH12" s="46">
        <v>257262.43</v>
      </c>
      <c r="AI12" s="46">
        <v>270213.95</v>
      </c>
      <c r="AJ12" s="29">
        <f t="shared" si="101"/>
        <v>0.19489578030303029</v>
      </c>
      <c r="AK12" s="29">
        <f t="shared" si="126"/>
        <v>0.95206938797941398</v>
      </c>
      <c r="AL12" s="30"/>
      <c r="AM12" s="30"/>
      <c r="AN12" s="30"/>
      <c r="AO12" s="29" t="str">
        <f>IF(AM12&lt;=0," ",IF(AL12&lt;=0," ",IF(AM12/AL12*100&gt;200,"СВ.200",AM12/AL12)))</f>
        <v xml:space="preserve"> </v>
      </c>
      <c r="AP12" s="29" t="str">
        <f t="shared" si="127"/>
        <v xml:space="preserve"> </v>
      </c>
      <c r="AQ12" s="9">
        <f>AV12+BA12+BF12+BK12+BP12+BU12+BZ12+CE12+CY12+DD12+DL12+CT12</f>
        <v>306200</v>
      </c>
      <c r="AR12" s="9">
        <f t="shared" ref="AR12" si="161">AW12+BB12+BG12+BL12+BQ12+BV12+CA12+CF12+CZ12+DE12+DM12+CU12+DI12</f>
        <v>47657.950000000004</v>
      </c>
      <c r="AS12" s="9">
        <f t="shared" ref="AS12" si="162">AX12+BC12+BH12+BM12+BR12+BW12+CB12+CG12+DA12+DF12+DN12+CV12+DJ12</f>
        <v>140737.70000000001</v>
      </c>
      <c r="AT12" s="29">
        <f t="shared" si="103"/>
        <v>0.15564320705421295</v>
      </c>
      <c r="AU12" s="29">
        <f t="shared" si="128"/>
        <v>0.33862959249724844</v>
      </c>
      <c r="AV12" s="46">
        <v>106200</v>
      </c>
      <c r="AW12" s="46">
        <v>9700.4</v>
      </c>
      <c r="AX12" s="46">
        <v>90743.8</v>
      </c>
      <c r="AY12" s="29">
        <f t="shared" si="104"/>
        <v>9.1340866290018835E-2</v>
      </c>
      <c r="AZ12" s="29">
        <f t="shared" si="129"/>
        <v>0.1068987633314893</v>
      </c>
      <c r="BA12" s="30"/>
      <c r="BB12" s="30"/>
      <c r="BC12" s="36"/>
      <c r="BD12" s="29" t="str">
        <f>IF(BB12&lt;=0," ",IF(BA12&lt;=0," ",IF(BB12/BA12*100&gt;200,"СВ.200",BB12/BA12)))</f>
        <v xml:space="preserve"> </v>
      </c>
      <c r="BE12" s="29" t="str">
        <f>IF(BC12=0," ",IF(BB12/BC12*100&gt;200,"св.200",BB12/BC12))</f>
        <v xml:space="preserve"> </v>
      </c>
      <c r="BF12" s="46">
        <v>120000</v>
      </c>
      <c r="BG12" s="46">
        <v>36600</v>
      </c>
      <c r="BH12" s="46">
        <v>31506.12</v>
      </c>
      <c r="BI12" s="29">
        <f t="shared" si="107"/>
        <v>0.30499999999999999</v>
      </c>
      <c r="BJ12" s="29">
        <f t="shared" si="132"/>
        <v>1.1616790642579917</v>
      </c>
      <c r="BK12" s="46">
        <v>30000</v>
      </c>
      <c r="BL12" s="30"/>
      <c r="BM12" s="30"/>
      <c r="BN12" s="29" t="str">
        <f t="shared" si="156"/>
        <v xml:space="preserve"> </v>
      </c>
      <c r="BO12" s="29" t="str">
        <f t="shared" si="133"/>
        <v xml:space="preserve"> </v>
      </c>
      <c r="BP12" s="30"/>
      <c r="BQ12" s="30"/>
      <c r="BR12" s="30"/>
      <c r="BS12" s="29" t="str">
        <f t="shared" si="134"/>
        <v xml:space="preserve"> </v>
      </c>
      <c r="BT12" s="29" t="str">
        <f t="shared" si="109"/>
        <v xml:space="preserve"> </v>
      </c>
      <c r="BU12" s="30"/>
      <c r="BV12" s="9"/>
      <c r="BW12" s="30"/>
      <c r="BX12" s="29" t="str">
        <f t="shared" si="110"/>
        <v xml:space="preserve"> </v>
      </c>
      <c r="BY12" s="29" t="str">
        <f t="shared" si="135"/>
        <v xml:space="preserve"> </v>
      </c>
      <c r="BZ12" s="9"/>
      <c r="CA12" s="9"/>
      <c r="CB12" s="30"/>
      <c r="CC12" s="29" t="str">
        <f t="shared" si="111"/>
        <v xml:space="preserve"> </v>
      </c>
      <c r="CD12" s="29" t="str">
        <f t="shared" si="136"/>
        <v xml:space="preserve"> </v>
      </c>
      <c r="CE12" s="46">
        <v>50000</v>
      </c>
      <c r="CF12" s="46">
        <v>1357.55</v>
      </c>
      <c r="CG12" s="46">
        <v>18487.78</v>
      </c>
      <c r="CH12" s="29">
        <f t="shared" si="137"/>
        <v>2.7150999999999998E-2</v>
      </c>
      <c r="CI12" s="29">
        <f t="shared" si="151"/>
        <v>7.3429584298385212E-2</v>
      </c>
      <c r="CJ12" s="46">
        <v>50000</v>
      </c>
      <c r="CK12" s="46">
        <v>1357.55</v>
      </c>
      <c r="CL12" s="46">
        <v>18487.78</v>
      </c>
      <c r="CM12" s="29">
        <f t="shared" si="138"/>
        <v>2.7150999999999998E-2</v>
      </c>
      <c r="CN12" s="29">
        <f t="shared" si="139"/>
        <v>7.3429584298385212E-2</v>
      </c>
      <c r="CO12" s="30"/>
      <c r="CP12" s="30"/>
      <c r="CQ12" s="30"/>
      <c r="CR12" s="29" t="str">
        <f t="shared" si="140"/>
        <v xml:space="preserve"> </v>
      </c>
      <c r="CS12" s="29" t="str">
        <f t="shared" si="141"/>
        <v xml:space="preserve"> </v>
      </c>
      <c r="CT12" s="30"/>
      <c r="CU12" s="30"/>
      <c r="CV12" s="30"/>
      <c r="CW12" s="29" t="str">
        <f t="shared" si="142"/>
        <v xml:space="preserve"> </v>
      </c>
      <c r="CX12" s="29" t="str">
        <f t="shared" si="143"/>
        <v xml:space="preserve"> </v>
      </c>
      <c r="CY12" s="30"/>
      <c r="CZ12" s="30"/>
      <c r="DA12" s="30"/>
      <c r="DB12" s="29" t="str">
        <f t="shared" si="114"/>
        <v xml:space="preserve"> </v>
      </c>
      <c r="DC12" s="29" t="str">
        <f t="shared" si="144"/>
        <v xml:space="preserve"> </v>
      </c>
      <c r="DD12" s="30"/>
      <c r="DE12" s="37"/>
      <c r="DF12" s="30"/>
      <c r="DG12" s="29" t="str">
        <f t="shared" si="116"/>
        <v xml:space="preserve"> </v>
      </c>
      <c r="DH12" s="29" t="str">
        <f t="shared" si="145"/>
        <v xml:space="preserve"> </v>
      </c>
      <c r="DI12" s="30"/>
      <c r="DJ12" s="30"/>
      <c r="DK12" s="29" t="str">
        <f t="shared" si="146"/>
        <v xml:space="preserve"> </v>
      </c>
      <c r="DL12" s="9"/>
      <c r="DM12" s="9"/>
      <c r="DN12" s="30"/>
      <c r="DO12" s="29" t="str">
        <f t="shared" si="117"/>
        <v xml:space="preserve"> </v>
      </c>
      <c r="DP12" s="29" t="str">
        <f t="shared" si="147"/>
        <v xml:space="preserve"> </v>
      </c>
    </row>
    <row r="13" spans="1:120" s="19" customFormat="1" ht="15.75" hidden="1" customHeight="1" outlineLevel="1" x14ac:dyDescent="0.25">
      <c r="A13" s="18">
        <v>6</v>
      </c>
      <c r="B13" s="8" t="s">
        <v>87</v>
      </c>
      <c r="C13" s="28">
        <f t="shared" si="159"/>
        <v>5659860</v>
      </c>
      <c r="D13" s="28">
        <f t="shared" si="159"/>
        <v>1206230.94</v>
      </c>
      <c r="E13" s="28">
        <f t="shared" si="159"/>
        <v>1362465.4599999997</v>
      </c>
      <c r="F13" s="29">
        <f t="shared" si="93"/>
        <v>0.21312027859346344</v>
      </c>
      <c r="G13" s="29">
        <f t="shared" si="119"/>
        <v>0.88532955543695047</v>
      </c>
      <c r="H13" s="17">
        <f t="shared" si="160"/>
        <v>5401940</v>
      </c>
      <c r="I13" s="24">
        <f t="shared" si="160"/>
        <v>1173016.31</v>
      </c>
      <c r="J13" s="17">
        <f t="shared" si="160"/>
        <v>1320562.3099999998</v>
      </c>
      <c r="K13" s="29">
        <f t="shared" si="94"/>
        <v>0.21714723043943474</v>
      </c>
      <c r="L13" s="29">
        <f t="shared" si="121"/>
        <v>0.88827032326857802</v>
      </c>
      <c r="M13" s="46">
        <v>3713552</v>
      </c>
      <c r="N13" s="46">
        <v>864258.82</v>
      </c>
      <c r="O13" s="46">
        <v>856596.44</v>
      </c>
      <c r="P13" s="29">
        <f t="shared" si="95"/>
        <v>0.23273104025472108</v>
      </c>
      <c r="Q13" s="29">
        <f t="shared" si="122"/>
        <v>1.0089451457444769</v>
      </c>
      <c r="R13" s="46">
        <v>469888</v>
      </c>
      <c r="S13" s="46">
        <v>126873.74</v>
      </c>
      <c r="T13" s="46">
        <v>99974.19</v>
      </c>
      <c r="U13" s="29">
        <f t="shared" si="96"/>
        <v>0.27000847010351403</v>
      </c>
      <c r="V13" s="29">
        <f t="shared" si="123"/>
        <v>1.2690649456624754</v>
      </c>
      <c r="W13" s="9"/>
      <c r="X13" s="9"/>
      <c r="Y13" s="9"/>
      <c r="Z13" s="29" t="str">
        <f t="shared" si="98"/>
        <v xml:space="preserve"> </v>
      </c>
      <c r="AA13" s="29" t="str">
        <f t="shared" si="124"/>
        <v xml:space="preserve"> </v>
      </c>
      <c r="AB13" s="46">
        <v>165500</v>
      </c>
      <c r="AC13" s="46">
        <v>9015.9699999999993</v>
      </c>
      <c r="AD13" s="46">
        <v>3119.53</v>
      </c>
      <c r="AE13" s="29">
        <f t="shared" si="99"/>
        <v>5.447716012084592E-2</v>
      </c>
      <c r="AF13" s="29" t="str">
        <f t="shared" si="125"/>
        <v>св.200</v>
      </c>
      <c r="AG13" s="46">
        <v>1053000</v>
      </c>
      <c r="AH13" s="46">
        <v>172867.78</v>
      </c>
      <c r="AI13" s="46">
        <v>360872.15</v>
      </c>
      <c r="AJ13" s="29">
        <f t="shared" si="101"/>
        <v>0.16416693257359924</v>
      </c>
      <c r="AK13" s="29">
        <f t="shared" si="126"/>
        <v>0.47902776648184126</v>
      </c>
      <c r="AL13" s="30"/>
      <c r="AM13" s="30"/>
      <c r="AN13" s="30"/>
      <c r="AO13" s="29" t="str">
        <f>IF(AM13&lt;=0," ",IF(AL13&lt;=0," ",IF(AM13/AL13*100&gt;200,"СВ.200",AM13/AL13)))</f>
        <v xml:space="preserve"> </v>
      </c>
      <c r="AP13" s="29" t="str">
        <f t="shared" si="127"/>
        <v xml:space="preserve"> </v>
      </c>
      <c r="AQ13" s="9">
        <f t="shared" ref="AQ13:AQ17" si="163">AV13+BA13+BF13+BK13+BP13+BU13+BZ13+CE13+CY13+DD13+DL13+CT13</f>
        <v>257920</v>
      </c>
      <c r="AR13" s="9">
        <f t="shared" ref="AR13:AR17" si="164">AW13+BB13+BG13+BL13+BQ13+BV13+CA13+CF13+CZ13+DE13+DM13+CU13+DI13</f>
        <v>33214.630000000005</v>
      </c>
      <c r="AS13" s="9">
        <f t="shared" ref="AS13:AS17" si="165">AX13+BC13+BH13+BM13+BR13+BW13+CB13+CG13+DA13+DF13+DN13+CV13+DJ13</f>
        <v>41903.149999999994</v>
      </c>
      <c r="AT13" s="29">
        <f t="shared" si="103"/>
        <v>0.12877880738213401</v>
      </c>
      <c r="AU13" s="29">
        <f t="shared" si="128"/>
        <v>0.79265234236566962</v>
      </c>
      <c r="AV13" s="46">
        <v>24000</v>
      </c>
      <c r="AW13" s="46">
        <v>380.74</v>
      </c>
      <c r="AX13" s="46">
        <v>8201.61</v>
      </c>
      <c r="AY13" s="29">
        <f t="shared" si="104"/>
        <v>1.5864166666666669E-2</v>
      </c>
      <c r="AZ13" s="29">
        <f t="shared" si="129"/>
        <v>4.6422592637299261E-2</v>
      </c>
      <c r="BA13" s="30"/>
      <c r="BB13" s="30"/>
      <c r="BC13" s="36"/>
      <c r="BD13" s="29" t="str">
        <f t="shared" si="130"/>
        <v xml:space="preserve"> </v>
      </c>
      <c r="BE13" s="29" t="str">
        <f t="shared" si="131"/>
        <v xml:space="preserve"> </v>
      </c>
      <c r="BF13" s="9"/>
      <c r="BG13" s="9"/>
      <c r="BH13" s="9"/>
      <c r="BI13" s="29" t="str">
        <f t="shared" si="107"/>
        <v xml:space="preserve"> </v>
      </c>
      <c r="BJ13" s="29" t="str">
        <f>IF(BG13=0," ",IF(BG13/BH13*100&gt;200,"св.200",BG13/BH13))</f>
        <v xml:space="preserve"> </v>
      </c>
      <c r="BK13" s="46">
        <v>157000</v>
      </c>
      <c r="BL13" s="46">
        <v>31380.45</v>
      </c>
      <c r="BM13" s="46">
        <v>30139.01</v>
      </c>
      <c r="BN13" s="29">
        <f t="shared" si="156"/>
        <v>0.19987547770700637</v>
      </c>
      <c r="BO13" s="29">
        <f t="shared" si="133"/>
        <v>1.0411904704235475</v>
      </c>
      <c r="BP13" s="30"/>
      <c r="BQ13" s="30"/>
      <c r="BR13" s="30"/>
      <c r="BS13" s="29" t="str">
        <f t="shared" si="108"/>
        <v xml:space="preserve"> </v>
      </c>
      <c r="BT13" s="29" t="str">
        <f t="shared" ref="BT13:BT64" si="166">IF(BR13=0," ",IF(BQ13/BR13*100&gt;200,"св.200",BQ13/BR13))</f>
        <v xml:space="preserve"> </v>
      </c>
      <c r="BU13" s="30"/>
      <c r="BV13" s="9"/>
      <c r="BW13" s="30"/>
      <c r="BX13" s="29" t="str">
        <f t="shared" si="110"/>
        <v xml:space="preserve"> </v>
      </c>
      <c r="BY13" s="29" t="str">
        <f t="shared" si="135"/>
        <v xml:space="preserve"> </v>
      </c>
      <c r="BZ13" s="9"/>
      <c r="CA13" s="9"/>
      <c r="CB13" s="30"/>
      <c r="CC13" s="29" t="str">
        <f t="shared" si="111"/>
        <v xml:space="preserve"> </v>
      </c>
      <c r="CD13" s="29" t="str">
        <f t="shared" si="136"/>
        <v xml:space="preserve"> </v>
      </c>
      <c r="CE13" s="46">
        <v>76920</v>
      </c>
      <c r="CF13" s="46">
        <v>1453.44</v>
      </c>
      <c r="CG13" s="46">
        <v>3562.53</v>
      </c>
      <c r="CH13" s="29">
        <f t="shared" si="137"/>
        <v>1.8895475819032764E-2</v>
      </c>
      <c r="CI13" s="29">
        <f t="shared" si="151"/>
        <v>0.40797972227602292</v>
      </c>
      <c r="CJ13" s="46">
        <v>76920</v>
      </c>
      <c r="CK13" s="46">
        <v>1453.44</v>
      </c>
      <c r="CL13" s="46">
        <v>3562.53</v>
      </c>
      <c r="CM13" s="29">
        <f t="shared" si="138"/>
        <v>1.8895475819032764E-2</v>
      </c>
      <c r="CN13" s="29">
        <f t="shared" si="139"/>
        <v>0.40797972227602292</v>
      </c>
      <c r="CO13" s="30"/>
      <c r="CP13" s="30"/>
      <c r="CQ13" s="30"/>
      <c r="CR13" s="29" t="str">
        <f t="shared" si="140"/>
        <v xml:space="preserve"> </v>
      </c>
      <c r="CS13" s="29" t="str">
        <f t="shared" si="141"/>
        <v xml:space="preserve"> </v>
      </c>
      <c r="CT13" s="30"/>
      <c r="CU13" s="30"/>
      <c r="CV13" s="30"/>
      <c r="CW13" s="29" t="str">
        <f t="shared" si="142"/>
        <v xml:space="preserve"> </v>
      </c>
      <c r="CX13" s="29" t="str">
        <f t="shared" si="143"/>
        <v xml:space="preserve"> </v>
      </c>
      <c r="CY13" s="30"/>
      <c r="CZ13" s="30"/>
      <c r="DA13" s="30"/>
      <c r="DB13" s="29" t="str">
        <f t="shared" si="114"/>
        <v xml:space="preserve"> </v>
      </c>
      <c r="DC13" s="29" t="str">
        <f t="shared" si="144"/>
        <v xml:space="preserve"> </v>
      </c>
      <c r="DD13" s="30"/>
      <c r="DE13" s="37"/>
      <c r="DF13" s="30"/>
      <c r="DG13" s="29" t="str">
        <f t="shared" si="116"/>
        <v xml:space="preserve"> </v>
      </c>
      <c r="DH13" s="29" t="str">
        <f t="shared" si="145"/>
        <v xml:space="preserve"> </v>
      </c>
      <c r="DI13" s="30"/>
      <c r="DJ13" s="30"/>
      <c r="DK13" s="29" t="str">
        <f t="shared" si="146"/>
        <v xml:space="preserve"> </v>
      </c>
      <c r="DL13" s="9"/>
      <c r="DM13" s="9"/>
      <c r="DN13" s="30"/>
      <c r="DO13" s="29" t="str">
        <f t="shared" si="117"/>
        <v xml:space="preserve"> </v>
      </c>
      <c r="DP13" s="29" t="str">
        <f t="shared" si="147"/>
        <v xml:space="preserve"> </v>
      </c>
    </row>
    <row r="14" spans="1:120" s="19" customFormat="1" ht="15.75" hidden="1" customHeight="1" outlineLevel="1" x14ac:dyDescent="0.25">
      <c r="A14" s="18">
        <v>7</v>
      </c>
      <c r="B14" s="8" t="s">
        <v>70</v>
      </c>
      <c r="C14" s="28">
        <f t="shared" si="159"/>
        <v>11552746.619999999</v>
      </c>
      <c r="D14" s="28">
        <f t="shared" si="159"/>
        <v>2714231.62</v>
      </c>
      <c r="E14" s="28">
        <f t="shared" si="159"/>
        <v>2666421.19</v>
      </c>
      <c r="F14" s="29">
        <f t="shared" si="93"/>
        <v>0.23494253871206258</v>
      </c>
      <c r="G14" s="29">
        <f t="shared" si="119"/>
        <v>1.0179305618254557</v>
      </c>
      <c r="H14" s="17">
        <f t="shared" si="160"/>
        <v>11023446.619999999</v>
      </c>
      <c r="I14" s="24">
        <f t="shared" si="160"/>
        <v>2657237.21</v>
      </c>
      <c r="J14" s="17">
        <f t="shared" si="160"/>
        <v>2527050.61</v>
      </c>
      <c r="K14" s="29">
        <f t="shared" si="94"/>
        <v>0.24105321154083842</v>
      </c>
      <c r="L14" s="29">
        <f t="shared" si="121"/>
        <v>1.051517211204567</v>
      </c>
      <c r="M14" s="46">
        <v>8040000</v>
      </c>
      <c r="N14" s="46">
        <v>2000925.77</v>
      </c>
      <c r="O14" s="46">
        <v>1958683</v>
      </c>
      <c r="P14" s="29">
        <f t="shared" si="95"/>
        <v>0.2488713644278607</v>
      </c>
      <c r="Q14" s="29">
        <f t="shared" si="122"/>
        <v>1.0215669253268651</v>
      </c>
      <c r="R14" s="46">
        <v>496446.62</v>
      </c>
      <c r="S14" s="46">
        <v>134044.85</v>
      </c>
      <c r="T14" s="46">
        <v>105624.89</v>
      </c>
      <c r="U14" s="29">
        <f t="shared" si="96"/>
        <v>0.27000858622020635</v>
      </c>
      <c r="V14" s="29">
        <f t="shared" si="123"/>
        <v>1.2690649902688658</v>
      </c>
      <c r="W14" s="9"/>
      <c r="X14" s="46"/>
      <c r="Y14" s="46">
        <v>113.89</v>
      </c>
      <c r="Z14" s="29" t="str">
        <f t="shared" si="98"/>
        <v xml:space="preserve"> </v>
      </c>
      <c r="AA14" s="29">
        <f t="shared" si="124"/>
        <v>0</v>
      </c>
      <c r="AB14" s="46">
        <v>262000</v>
      </c>
      <c r="AC14" s="46">
        <v>24291.19</v>
      </c>
      <c r="AD14" s="46">
        <v>8422.84</v>
      </c>
      <c r="AE14" s="29">
        <f t="shared" si="99"/>
        <v>9.2714465648854952E-2</v>
      </c>
      <c r="AF14" s="29" t="str">
        <f t="shared" si="125"/>
        <v>св.200</v>
      </c>
      <c r="AG14" s="46">
        <v>2225000</v>
      </c>
      <c r="AH14" s="46">
        <v>497975.4</v>
      </c>
      <c r="AI14" s="46">
        <v>454205.99</v>
      </c>
      <c r="AJ14" s="29">
        <f t="shared" si="101"/>
        <v>0.22380916853932586</v>
      </c>
      <c r="AK14" s="29">
        <f t="shared" si="126"/>
        <v>1.0963646692550224</v>
      </c>
      <c r="AL14" s="30"/>
      <c r="AM14" s="30"/>
      <c r="AN14" s="30"/>
      <c r="AO14" s="29" t="str">
        <f t="shared" ref="AO14:AO17" si="167">IF(AM14&lt;=0," ",IF(AL14&lt;=0," ",IF(AM14/AL14*100&gt;200,"СВ.200",AM14/AL14)))</f>
        <v xml:space="preserve"> </v>
      </c>
      <c r="AP14" s="29" t="str">
        <f t="shared" si="127"/>
        <v xml:space="preserve"> </v>
      </c>
      <c r="AQ14" s="9">
        <f t="shared" si="163"/>
        <v>529300</v>
      </c>
      <c r="AR14" s="9">
        <f t="shared" si="164"/>
        <v>56994.41</v>
      </c>
      <c r="AS14" s="9">
        <f t="shared" si="165"/>
        <v>139370.57999999999</v>
      </c>
      <c r="AT14" s="29">
        <f t="shared" si="103"/>
        <v>0.10767883997732855</v>
      </c>
      <c r="AU14" s="29">
        <f t="shared" si="128"/>
        <v>0.40894147100485634</v>
      </c>
      <c r="AV14" s="46">
        <v>246700</v>
      </c>
      <c r="AW14" s="46">
        <v>1051.6099999999999</v>
      </c>
      <c r="AX14" s="46">
        <v>33283.57</v>
      </c>
      <c r="AY14" s="29">
        <f t="shared" si="104"/>
        <v>4.2627077421970002E-3</v>
      </c>
      <c r="AZ14" s="29">
        <f t="shared" si="129"/>
        <v>3.1595468875484208E-2</v>
      </c>
      <c r="BA14" s="30"/>
      <c r="BB14" s="30"/>
      <c r="BC14" s="36"/>
      <c r="BD14" s="29" t="str">
        <f>IF(BB14&lt;=0," ",IF(BA14&lt;=0," ",IF(BB14/BA14*100&gt;200,"СВ.200",BB14/BA14)))</f>
        <v xml:space="preserve"> </v>
      </c>
      <c r="BE14" s="29" t="str">
        <f>IF(BC14=0," ",IF(BB14/BC14*100&gt;200,"св.200",BB14/BC14))</f>
        <v xml:space="preserve"> </v>
      </c>
      <c r="BF14" s="9"/>
      <c r="BG14" s="9"/>
      <c r="BH14" s="9"/>
      <c r="BI14" s="29" t="str">
        <f t="shared" si="107"/>
        <v xml:space="preserve"> </v>
      </c>
      <c r="BJ14" s="29" t="str">
        <f>IF(BG14=0," ",IF(BG14/BH14*100&gt;200,"св.200",BG14/BH14))</f>
        <v xml:space="preserve"> </v>
      </c>
      <c r="BK14" s="46">
        <v>223200</v>
      </c>
      <c r="BL14" s="46">
        <v>49983.33</v>
      </c>
      <c r="BM14" s="46">
        <v>103044.61</v>
      </c>
      <c r="BN14" s="29">
        <f t="shared" si="156"/>
        <v>0.22393965053763443</v>
      </c>
      <c r="BO14" s="29">
        <f t="shared" si="133"/>
        <v>0.48506496361139123</v>
      </c>
      <c r="BP14" s="30"/>
      <c r="BQ14" s="30"/>
      <c r="BR14" s="30"/>
      <c r="BS14" s="29" t="str">
        <f t="shared" si="108"/>
        <v xml:space="preserve"> </v>
      </c>
      <c r="BT14" s="29" t="str">
        <f t="shared" si="166"/>
        <v xml:space="preserve"> </v>
      </c>
      <c r="BU14" s="46"/>
      <c r="BV14" s="30"/>
      <c r="BW14" s="30"/>
      <c r="BX14" s="29" t="str">
        <f t="shared" si="110"/>
        <v xml:space="preserve"> </v>
      </c>
      <c r="BY14" s="29" t="str">
        <f t="shared" si="135"/>
        <v xml:space="preserve"> </v>
      </c>
      <c r="BZ14" s="46">
        <v>29400</v>
      </c>
      <c r="CA14" s="9"/>
      <c r="CB14" s="9"/>
      <c r="CC14" s="29" t="str">
        <f t="shared" si="111"/>
        <v xml:space="preserve"> </v>
      </c>
      <c r="CD14" s="29" t="str">
        <f t="shared" si="136"/>
        <v xml:space="preserve"> </v>
      </c>
      <c r="CE14" s="46">
        <v>30000</v>
      </c>
      <c r="CF14" s="46">
        <v>5959.47</v>
      </c>
      <c r="CG14" s="46">
        <v>3042.4</v>
      </c>
      <c r="CH14" s="29">
        <f t="shared" si="137"/>
        <v>0.19864900000000002</v>
      </c>
      <c r="CI14" s="29">
        <f t="shared" si="151"/>
        <v>1.9588055482513804</v>
      </c>
      <c r="CJ14" s="46">
        <v>30000</v>
      </c>
      <c r="CK14" s="46">
        <v>5959.47</v>
      </c>
      <c r="CL14" s="46">
        <v>3042.4</v>
      </c>
      <c r="CM14" s="29">
        <f t="shared" si="138"/>
        <v>0.19864900000000002</v>
      </c>
      <c r="CN14" s="29">
        <f t="shared" si="139"/>
        <v>1.9588055482513804</v>
      </c>
      <c r="CO14" s="30"/>
      <c r="CP14" s="30"/>
      <c r="CQ14" s="30"/>
      <c r="CR14" s="29" t="str">
        <f t="shared" si="140"/>
        <v xml:space="preserve"> </v>
      </c>
      <c r="CS14" s="29" t="str">
        <f t="shared" si="141"/>
        <v xml:space="preserve"> </v>
      </c>
      <c r="CT14" s="30"/>
      <c r="CU14" s="30"/>
      <c r="CV14" s="30"/>
      <c r="CW14" s="29" t="str">
        <f t="shared" si="142"/>
        <v xml:space="preserve"> </v>
      </c>
      <c r="CX14" s="29" t="str">
        <f t="shared" si="143"/>
        <v xml:space="preserve"> </v>
      </c>
      <c r="CY14" s="30"/>
      <c r="CZ14" s="30"/>
      <c r="DA14" s="30"/>
      <c r="DB14" s="29" t="str">
        <f t="shared" si="114"/>
        <v xml:space="preserve"> </v>
      </c>
      <c r="DC14" s="29" t="str">
        <f t="shared" si="144"/>
        <v xml:space="preserve"> </v>
      </c>
      <c r="DD14" s="30"/>
      <c r="DE14" s="37"/>
      <c r="DF14" s="30"/>
      <c r="DG14" s="29" t="str">
        <f t="shared" si="116"/>
        <v xml:space="preserve"> </v>
      </c>
      <c r="DH14" s="29" t="str">
        <f t="shared" si="145"/>
        <v xml:space="preserve"> </v>
      </c>
      <c r="DI14" s="30"/>
      <c r="DJ14" s="30"/>
      <c r="DK14" s="29" t="str">
        <f t="shared" si="146"/>
        <v xml:space="preserve"> </v>
      </c>
      <c r="DL14" s="9"/>
      <c r="DM14" s="9"/>
      <c r="DN14" s="30"/>
      <c r="DO14" s="29" t="str">
        <f t="shared" si="117"/>
        <v xml:space="preserve"> </v>
      </c>
      <c r="DP14" s="29" t="str">
        <f t="shared" si="147"/>
        <v xml:space="preserve"> </v>
      </c>
    </row>
    <row r="15" spans="1:120" s="19" customFormat="1" ht="14.25" hidden="1" customHeight="1" outlineLevel="1" x14ac:dyDescent="0.25">
      <c r="A15" s="18">
        <v>8</v>
      </c>
      <c r="B15" s="8" t="s">
        <v>165</v>
      </c>
      <c r="C15" s="28">
        <f t="shared" si="159"/>
        <v>1714100</v>
      </c>
      <c r="D15" s="28">
        <f t="shared" si="159"/>
        <v>329302.03000000003</v>
      </c>
      <c r="E15" s="28">
        <f t="shared" si="159"/>
        <v>477266.64</v>
      </c>
      <c r="F15" s="29">
        <f t="shared" si="93"/>
        <v>0.19211366314684092</v>
      </c>
      <c r="G15" s="29">
        <f t="shared" si="119"/>
        <v>0.68997495823299115</v>
      </c>
      <c r="H15" s="17">
        <f t="shared" si="160"/>
        <v>1655000</v>
      </c>
      <c r="I15" s="24">
        <f t="shared" si="160"/>
        <v>314525.77</v>
      </c>
      <c r="J15" s="17">
        <f t="shared" si="160"/>
        <v>454890.38</v>
      </c>
      <c r="K15" s="29">
        <f t="shared" si="94"/>
        <v>0.19004578247734141</v>
      </c>
      <c r="L15" s="29">
        <f t="shared" si="121"/>
        <v>0.69143201049888114</v>
      </c>
      <c r="M15" s="46">
        <v>150000</v>
      </c>
      <c r="N15" s="46">
        <v>42761.79</v>
      </c>
      <c r="O15" s="46">
        <v>40389.379999999997</v>
      </c>
      <c r="P15" s="29">
        <f t="shared" si="95"/>
        <v>0.28507860000000002</v>
      </c>
      <c r="Q15" s="29">
        <f t="shared" si="122"/>
        <v>1.0587384604566845</v>
      </c>
      <c r="R15" s="30"/>
      <c r="S15" s="30"/>
      <c r="T15" s="30"/>
      <c r="U15" s="29" t="str">
        <f t="shared" si="96"/>
        <v xml:space="preserve"> </v>
      </c>
      <c r="V15" s="29" t="str">
        <f t="shared" ref="V15:V17" si="168">IF(S15=0," ",IF(S15/T15*100&gt;200,"св.200",S15/T15))</f>
        <v xml:space="preserve"> </v>
      </c>
      <c r="W15" s="46">
        <v>25000</v>
      </c>
      <c r="X15" s="46">
        <v>169.8</v>
      </c>
      <c r="Y15" s="46">
        <v>264</v>
      </c>
      <c r="Z15" s="29">
        <f t="shared" si="98"/>
        <v>6.7920000000000003E-3</v>
      </c>
      <c r="AA15" s="29">
        <f t="shared" si="124"/>
        <v>0.64318181818181819</v>
      </c>
      <c r="AB15" s="46">
        <v>180000</v>
      </c>
      <c r="AC15" s="46">
        <v>25669.26</v>
      </c>
      <c r="AD15" s="46">
        <v>12787.38</v>
      </c>
      <c r="AE15" s="29">
        <f t="shared" si="99"/>
        <v>0.14260699999999998</v>
      </c>
      <c r="AF15" s="29" t="str">
        <f t="shared" si="125"/>
        <v>св.200</v>
      </c>
      <c r="AG15" s="46">
        <v>1300000</v>
      </c>
      <c r="AH15" s="46">
        <v>245924.92</v>
      </c>
      <c r="AI15" s="46">
        <v>401449.62</v>
      </c>
      <c r="AJ15" s="29">
        <f t="shared" si="101"/>
        <v>0.1891730153846154</v>
      </c>
      <c r="AK15" s="29">
        <f t="shared" si="126"/>
        <v>0.61259223511034833</v>
      </c>
      <c r="AL15" s="30"/>
      <c r="AM15" s="30"/>
      <c r="AN15" s="30"/>
      <c r="AO15" s="29" t="str">
        <f t="shared" si="167"/>
        <v xml:space="preserve"> </v>
      </c>
      <c r="AP15" s="29" t="str">
        <f t="shared" si="127"/>
        <v xml:space="preserve"> </v>
      </c>
      <c r="AQ15" s="9">
        <f t="shared" si="163"/>
        <v>59100</v>
      </c>
      <c r="AR15" s="9">
        <f t="shared" si="164"/>
        <v>14776.26</v>
      </c>
      <c r="AS15" s="9">
        <f t="shared" si="165"/>
        <v>22376.260000000002</v>
      </c>
      <c r="AT15" s="29">
        <f t="shared" si="103"/>
        <v>0.2500213197969543</v>
      </c>
      <c r="AU15" s="29">
        <f t="shared" si="128"/>
        <v>0.66035432194656296</v>
      </c>
      <c r="AV15" s="9"/>
      <c r="AW15" s="9"/>
      <c r="AX15" s="9"/>
      <c r="AY15" s="29" t="str">
        <f t="shared" si="104"/>
        <v xml:space="preserve"> </v>
      </c>
      <c r="AZ15" s="29" t="str">
        <f t="shared" si="129"/>
        <v xml:space="preserve"> </v>
      </c>
      <c r="BA15" s="30"/>
      <c r="BB15" s="30"/>
      <c r="BC15" s="36"/>
      <c r="BD15" s="29" t="str">
        <f t="shared" si="130"/>
        <v xml:space="preserve"> </v>
      </c>
      <c r="BE15" s="29" t="str">
        <f t="shared" si="131"/>
        <v xml:space="preserve"> </v>
      </c>
      <c r="BF15" s="46">
        <v>59100</v>
      </c>
      <c r="BG15" s="46">
        <v>14776.26</v>
      </c>
      <c r="BH15" s="46">
        <v>14776.26</v>
      </c>
      <c r="BI15" s="29">
        <f t="shared" si="107"/>
        <v>0.2500213197969543</v>
      </c>
      <c r="BJ15" s="29">
        <f t="shared" si="132"/>
        <v>1</v>
      </c>
      <c r="BK15" s="30"/>
      <c r="BL15" s="30"/>
      <c r="BM15" s="30"/>
      <c r="BN15" s="29" t="str">
        <f t="shared" si="156"/>
        <v xml:space="preserve"> </v>
      </c>
      <c r="BO15" s="29" t="str">
        <f t="shared" si="133"/>
        <v xml:space="preserve"> </v>
      </c>
      <c r="BP15" s="30"/>
      <c r="BQ15" s="30"/>
      <c r="BR15" s="30"/>
      <c r="BS15" s="29" t="str">
        <f t="shared" si="108"/>
        <v xml:space="preserve"> </v>
      </c>
      <c r="BT15" s="29" t="str">
        <f t="shared" si="166"/>
        <v xml:space="preserve"> </v>
      </c>
      <c r="BU15" s="30"/>
      <c r="BV15" s="30"/>
      <c r="BW15" s="30"/>
      <c r="BX15" s="29" t="str">
        <f t="shared" si="110"/>
        <v xml:space="preserve"> </v>
      </c>
      <c r="BY15" s="29" t="str">
        <f t="shared" si="135"/>
        <v xml:space="preserve"> </v>
      </c>
      <c r="BZ15" s="30"/>
      <c r="CA15" s="30"/>
      <c r="CB15" s="30"/>
      <c r="CC15" s="29" t="str">
        <f t="shared" si="111"/>
        <v xml:space="preserve"> </v>
      </c>
      <c r="CD15" s="29" t="str">
        <f t="shared" si="136"/>
        <v xml:space="preserve"> </v>
      </c>
      <c r="CE15" s="34"/>
      <c r="CF15" s="46"/>
      <c r="CG15" s="46">
        <v>7600</v>
      </c>
      <c r="CH15" s="29" t="str">
        <f t="shared" si="137"/>
        <v xml:space="preserve"> </v>
      </c>
      <c r="CI15" s="29">
        <f t="shared" si="151"/>
        <v>0</v>
      </c>
      <c r="CJ15" s="30"/>
      <c r="CK15" s="30"/>
      <c r="CL15" s="30">
        <v>0</v>
      </c>
      <c r="CM15" s="29" t="str">
        <f t="shared" si="138"/>
        <v xml:space="preserve"> </v>
      </c>
      <c r="CN15" s="29" t="str">
        <f t="shared" si="139"/>
        <v xml:space="preserve"> </v>
      </c>
      <c r="CO15" s="30"/>
      <c r="CP15" s="46"/>
      <c r="CQ15" s="46">
        <v>7600</v>
      </c>
      <c r="CR15" s="29" t="str">
        <f t="shared" si="140"/>
        <v xml:space="preserve"> </v>
      </c>
      <c r="CS15" s="29">
        <f t="shared" si="141"/>
        <v>0</v>
      </c>
      <c r="CT15" s="30"/>
      <c r="CU15" s="30"/>
      <c r="CV15" s="30"/>
      <c r="CW15" s="29" t="str">
        <f t="shared" si="142"/>
        <v xml:space="preserve"> </v>
      </c>
      <c r="CX15" s="29" t="str">
        <f t="shared" si="143"/>
        <v xml:space="preserve"> </v>
      </c>
      <c r="CY15" s="30"/>
      <c r="CZ15" s="30"/>
      <c r="DA15" s="30"/>
      <c r="DB15" s="29" t="str">
        <f t="shared" si="114"/>
        <v xml:space="preserve"> </v>
      </c>
      <c r="DC15" s="29" t="str">
        <f t="shared" si="144"/>
        <v xml:space="preserve"> </v>
      </c>
      <c r="DD15" s="30"/>
      <c r="DE15" s="37"/>
      <c r="DF15" s="30"/>
      <c r="DG15" s="29" t="str">
        <f t="shared" si="116"/>
        <v xml:space="preserve"> </v>
      </c>
      <c r="DH15" s="29" t="str">
        <f t="shared" si="145"/>
        <v xml:space="preserve"> </v>
      </c>
      <c r="DI15" s="30"/>
      <c r="DJ15" s="30"/>
      <c r="DK15" s="29" t="str">
        <f t="shared" si="146"/>
        <v xml:space="preserve"> </v>
      </c>
      <c r="DL15" s="9"/>
      <c r="DM15" s="9"/>
      <c r="DN15" s="30"/>
      <c r="DO15" s="29" t="str">
        <f t="shared" si="117"/>
        <v xml:space="preserve"> </v>
      </c>
      <c r="DP15" s="29" t="str">
        <f t="shared" si="147"/>
        <v xml:space="preserve"> </v>
      </c>
    </row>
    <row r="16" spans="1:120" s="19" customFormat="1" ht="15.75" hidden="1" customHeight="1" outlineLevel="1" x14ac:dyDescent="0.25">
      <c r="A16" s="18">
        <v>9</v>
      </c>
      <c r="B16" s="8" t="s">
        <v>34</v>
      </c>
      <c r="C16" s="28">
        <f t="shared" si="159"/>
        <v>1086632</v>
      </c>
      <c r="D16" s="28">
        <f t="shared" si="159"/>
        <v>188402.6</v>
      </c>
      <c r="E16" s="28">
        <f t="shared" si="159"/>
        <v>166655.77999999997</v>
      </c>
      <c r="F16" s="29">
        <f t="shared" si="93"/>
        <v>0.17338215697678699</v>
      </c>
      <c r="G16" s="29">
        <f t="shared" si="119"/>
        <v>1.1304894435704542</v>
      </c>
      <c r="H16" s="17">
        <f t="shared" si="160"/>
        <v>1070882</v>
      </c>
      <c r="I16" s="24">
        <f t="shared" si="160"/>
        <v>173229.19</v>
      </c>
      <c r="J16" s="17">
        <f t="shared" si="160"/>
        <v>163370.41999999998</v>
      </c>
      <c r="K16" s="29">
        <f t="shared" si="94"/>
        <v>0.16176309808176811</v>
      </c>
      <c r="L16" s="29">
        <f t="shared" si="121"/>
        <v>1.0603461140639783</v>
      </c>
      <c r="M16" s="46">
        <v>79882</v>
      </c>
      <c r="N16" s="46">
        <v>25773.439999999999</v>
      </c>
      <c r="O16" s="46">
        <v>19807.990000000002</v>
      </c>
      <c r="P16" s="29">
        <f t="shared" si="95"/>
        <v>0.32264389975213437</v>
      </c>
      <c r="Q16" s="29">
        <f t="shared" si="122"/>
        <v>1.3011638232854519</v>
      </c>
      <c r="R16" s="30"/>
      <c r="S16" s="30"/>
      <c r="T16" s="30"/>
      <c r="U16" s="29" t="str">
        <f t="shared" si="96"/>
        <v xml:space="preserve"> </v>
      </c>
      <c r="V16" s="29" t="str">
        <f t="shared" si="168"/>
        <v xml:space="preserve"> </v>
      </c>
      <c r="W16" s="46">
        <v>0</v>
      </c>
      <c r="X16" s="46"/>
      <c r="Y16" s="46">
        <v>2380.73</v>
      </c>
      <c r="Z16" s="29" t="str">
        <f t="shared" si="98"/>
        <v xml:space="preserve"> </v>
      </c>
      <c r="AA16" s="29">
        <f>IF(Y16=0," ",IF(X16/Y16*100&gt;200,"св.200",X16/Y16))</f>
        <v>0</v>
      </c>
      <c r="AB16" s="46">
        <v>36000</v>
      </c>
      <c r="AC16" s="46">
        <v>9756.01</v>
      </c>
      <c r="AD16" s="46">
        <v>10761.71</v>
      </c>
      <c r="AE16" s="29">
        <f t="shared" si="99"/>
        <v>0.2710002777777778</v>
      </c>
      <c r="AF16" s="29">
        <f t="shared" si="125"/>
        <v>0.90654830877249071</v>
      </c>
      <c r="AG16" s="46">
        <v>955000</v>
      </c>
      <c r="AH16" s="46">
        <v>137699.74</v>
      </c>
      <c r="AI16" s="46">
        <v>130419.99</v>
      </c>
      <c r="AJ16" s="29">
        <f t="shared" si="101"/>
        <v>0.14418820942408375</v>
      </c>
      <c r="AK16" s="29">
        <f t="shared" si="126"/>
        <v>1.0558177469573491</v>
      </c>
      <c r="AL16" s="30"/>
      <c r="AM16" s="30"/>
      <c r="AN16" s="30"/>
      <c r="AO16" s="29" t="str">
        <f t="shared" si="167"/>
        <v xml:space="preserve"> </v>
      </c>
      <c r="AP16" s="29" t="str">
        <f t="shared" si="127"/>
        <v xml:space="preserve"> </v>
      </c>
      <c r="AQ16" s="9">
        <f t="shared" si="163"/>
        <v>15750</v>
      </c>
      <c r="AR16" s="9">
        <f t="shared" si="164"/>
        <v>15173.41</v>
      </c>
      <c r="AS16" s="9">
        <f t="shared" si="165"/>
        <v>3285.36</v>
      </c>
      <c r="AT16" s="29">
        <f t="shared" si="103"/>
        <v>0.96339111111111109</v>
      </c>
      <c r="AU16" s="29" t="str">
        <f t="shared" si="128"/>
        <v>св.200</v>
      </c>
      <c r="AV16" s="9"/>
      <c r="AW16" s="9"/>
      <c r="AX16" s="9"/>
      <c r="AY16" s="29" t="str">
        <f t="shared" si="104"/>
        <v xml:space="preserve"> </v>
      </c>
      <c r="AZ16" s="29" t="str">
        <f t="shared" si="129"/>
        <v xml:space="preserve"> </v>
      </c>
      <c r="BA16" s="30"/>
      <c r="BB16" s="30"/>
      <c r="BC16" s="36"/>
      <c r="BD16" s="29" t="str">
        <f t="shared" si="130"/>
        <v xml:space="preserve"> </v>
      </c>
      <c r="BE16" s="29" t="str">
        <f t="shared" si="131"/>
        <v xml:space="preserve"> </v>
      </c>
      <c r="BF16" s="46">
        <v>15750</v>
      </c>
      <c r="BG16" s="46">
        <v>3937.41</v>
      </c>
      <c r="BH16" s="46">
        <v>3285.36</v>
      </c>
      <c r="BI16" s="29">
        <f t="shared" si="107"/>
        <v>0.2499942857142857</v>
      </c>
      <c r="BJ16" s="29">
        <f t="shared" si="132"/>
        <v>1.1984714003944772</v>
      </c>
      <c r="BK16" s="30"/>
      <c r="BL16" s="30"/>
      <c r="BM16" s="30"/>
      <c r="BN16" s="29" t="str">
        <f t="shared" si="156"/>
        <v xml:space="preserve"> </v>
      </c>
      <c r="BO16" s="29" t="str">
        <f t="shared" si="133"/>
        <v xml:space="preserve"> </v>
      </c>
      <c r="BP16" s="30"/>
      <c r="BQ16" s="30"/>
      <c r="BR16" s="30"/>
      <c r="BS16" s="29" t="str">
        <f t="shared" si="108"/>
        <v xml:space="preserve"> </v>
      </c>
      <c r="BT16" s="29" t="str">
        <f t="shared" si="166"/>
        <v xml:space="preserve"> </v>
      </c>
      <c r="BU16" s="30"/>
      <c r="BV16" s="30"/>
      <c r="BW16" s="30"/>
      <c r="BX16" s="29" t="str">
        <f t="shared" si="110"/>
        <v xml:space="preserve"> </v>
      </c>
      <c r="BY16" s="29" t="str">
        <f t="shared" si="135"/>
        <v xml:space="preserve"> </v>
      </c>
      <c r="BZ16" s="30"/>
      <c r="CA16" s="30"/>
      <c r="CB16" s="30"/>
      <c r="CC16" s="29" t="str">
        <f t="shared" si="111"/>
        <v xml:space="preserve"> </v>
      </c>
      <c r="CD16" s="29" t="str">
        <f t="shared" si="136"/>
        <v xml:space="preserve"> </v>
      </c>
      <c r="CE16" s="34"/>
      <c r="CF16" s="9">
        <v>11236</v>
      </c>
      <c r="CG16" s="9"/>
      <c r="CH16" s="29" t="str">
        <f t="shared" si="137"/>
        <v xml:space="preserve"> </v>
      </c>
      <c r="CI16" s="29" t="str">
        <f t="shared" si="151"/>
        <v xml:space="preserve"> </v>
      </c>
      <c r="CJ16" s="30"/>
      <c r="CK16" s="30"/>
      <c r="CL16" s="30"/>
      <c r="CM16" s="29" t="str">
        <f t="shared" si="138"/>
        <v xml:space="preserve"> </v>
      </c>
      <c r="CN16" s="29" t="str">
        <f t="shared" si="139"/>
        <v xml:space="preserve"> </v>
      </c>
      <c r="CO16" s="30"/>
      <c r="CP16" s="30">
        <v>11236</v>
      </c>
      <c r="CQ16" s="30"/>
      <c r="CR16" s="29" t="str">
        <f t="shared" si="140"/>
        <v xml:space="preserve"> </v>
      </c>
      <c r="CS16" s="29" t="str">
        <f t="shared" si="141"/>
        <v xml:space="preserve"> </v>
      </c>
      <c r="CT16" s="30"/>
      <c r="CU16" s="30"/>
      <c r="CV16" s="30"/>
      <c r="CW16" s="29" t="str">
        <f t="shared" si="142"/>
        <v xml:space="preserve"> </v>
      </c>
      <c r="CX16" s="29" t="str">
        <f t="shared" si="143"/>
        <v xml:space="preserve"> </v>
      </c>
      <c r="CY16" s="30"/>
      <c r="CZ16" s="30"/>
      <c r="DA16" s="30"/>
      <c r="DB16" s="29" t="str">
        <f t="shared" si="114"/>
        <v xml:space="preserve"> </v>
      </c>
      <c r="DC16" s="29" t="str">
        <f t="shared" si="144"/>
        <v xml:space="preserve"> </v>
      </c>
      <c r="DD16" s="30"/>
      <c r="DE16" s="37"/>
      <c r="DF16" s="30"/>
      <c r="DG16" s="29" t="str">
        <f t="shared" si="116"/>
        <v xml:space="preserve"> </v>
      </c>
      <c r="DH16" s="29" t="str">
        <f t="shared" si="145"/>
        <v xml:space="preserve"> </v>
      </c>
      <c r="DI16" s="30"/>
      <c r="DJ16" s="30"/>
      <c r="DK16" s="29" t="str">
        <f t="shared" si="146"/>
        <v xml:space="preserve"> </v>
      </c>
      <c r="DL16" s="9"/>
      <c r="DM16" s="9"/>
      <c r="DN16" s="30"/>
      <c r="DO16" s="29" t="str">
        <f t="shared" si="117"/>
        <v xml:space="preserve"> </v>
      </c>
      <c r="DP16" s="29" t="str">
        <f t="shared" si="147"/>
        <v xml:space="preserve"> </v>
      </c>
    </row>
    <row r="17" spans="1:120" s="19" customFormat="1" ht="15.75" hidden="1" customHeight="1" outlineLevel="1" x14ac:dyDescent="0.25">
      <c r="A17" s="18">
        <v>10</v>
      </c>
      <c r="B17" s="8" t="s">
        <v>79</v>
      </c>
      <c r="C17" s="28">
        <f t="shared" si="159"/>
        <v>1460000</v>
      </c>
      <c r="D17" s="28">
        <f t="shared" si="159"/>
        <v>273882.53000000003</v>
      </c>
      <c r="E17" s="28">
        <f t="shared" si="159"/>
        <v>316856.72000000003</v>
      </c>
      <c r="F17" s="29">
        <f t="shared" si="93"/>
        <v>0.18759077397260276</v>
      </c>
      <c r="G17" s="29">
        <f t="shared" si="119"/>
        <v>0.8643734303630991</v>
      </c>
      <c r="H17" s="17">
        <f t="shared" si="160"/>
        <v>1457000</v>
      </c>
      <c r="I17" s="24">
        <f t="shared" si="160"/>
        <v>273132.53000000003</v>
      </c>
      <c r="J17" s="17">
        <f t="shared" si="160"/>
        <v>314149.85000000003</v>
      </c>
      <c r="K17" s="29">
        <f t="shared" si="94"/>
        <v>0.18746227179135211</v>
      </c>
      <c r="L17" s="29">
        <f t="shared" si="121"/>
        <v>0.86943390232400242</v>
      </c>
      <c r="M17" s="46">
        <v>263000</v>
      </c>
      <c r="N17" s="46">
        <v>53667.94</v>
      </c>
      <c r="O17" s="46">
        <v>64223.01</v>
      </c>
      <c r="P17" s="29">
        <f t="shared" si="95"/>
        <v>0.20406060836501902</v>
      </c>
      <c r="Q17" s="29">
        <f t="shared" si="122"/>
        <v>0.83564971495418849</v>
      </c>
      <c r="R17" s="30"/>
      <c r="S17" s="30"/>
      <c r="T17" s="30"/>
      <c r="U17" s="29" t="str">
        <f t="shared" si="96"/>
        <v xml:space="preserve"> </v>
      </c>
      <c r="V17" s="29" t="str">
        <f t="shared" si="168"/>
        <v xml:space="preserve"> </v>
      </c>
      <c r="W17" s="46">
        <v>2000</v>
      </c>
      <c r="X17" s="9"/>
      <c r="Y17" s="9"/>
      <c r="Z17" s="29" t="str">
        <f t="shared" si="98"/>
        <v xml:space="preserve"> </v>
      </c>
      <c r="AA17" s="29" t="str">
        <f>IF(X17=0," ",IF(X17/Y17*100&gt;200,"св.200",X17/Y17))</f>
        <v xml:space="preserve"> </v>
      </c>
      <c r="AB17" s="46">
        <v>72000</v>
      </c>
      <c r="AC17" s="46">
        <v>-9453.98</v>
      </c>
      <c r="AD17" s="46">
        <v>3150.08</v>
      </c>
      <c r="AE17" s="29" t="str">
        <f t="shared" si="99"/>
        <v xml:space="preserve"> </v>
      </c>
      <c r="AF17" s="29" t="str">
        <f>IF(AC17&lt;=0," ",IF(AC17/AD17*100&gt;200,"св.200",AC17/AD17))</f>
        <v xml:space="preserve"> </v>
      </c>
      <c r="AG17" s="46">
        <v>1120000</v>
      </c>
      <c r="AH17" s="46">
        <v>228918.57</v>
      </c>
      <c r="AI17" s="46">
        <v>246776.76</v>
      </c>
      <c r="AJ17" s="29">
        <f t="shared" si="101"/>
        <v>0.20439158035714286</v>
      </c>
      <c r="AK17" s="29">
        <f t="shared" si="126"/>
        <v>0.92763423103536979</v>
      </c>
      <c r="AL17" s="30"/>
      <c r="AM17" s="30"/>
      <c r="AN17" s="30"/>
      <c r="AO17" s="29" t="str">
        <f t="shared" si="167"/>
        <v xml:space="preserve"> </v>
      </c>
      <c r="AP17" s="29" t="str">
        <f t="shared" si="127"/>
        <v xml:space="preserve"> </v>
      </c>
      <c r="AQ17" s="9">
        <f t="shared" si="163"/>
        <v>3000</v>
      </c>
      <c r="AR17" s="9">
        <f t="shared" si="164"/>
        <v>750</v>
      </c>
      <c r="AS17" s="9">
        <f t="shared" si="165"/>
        <v>2706.87</v>
      </c>
      <c r="AT17" s="29">
        <f t="shared" si="103"/>
        <v>0.25</v>
      </c>
      <c r="AU17" s="29">
        <f>IF(AR17=0," ",IF(AR17/AS17*100&gt;200,"св.200",AR17/AS17))</f>
        <v>0.27707278147823872</v>
      </c>
      <c r="AV17" s="9"/>
      <c r="AW17" s="9"/>
      <c r="AX17" s="9"/>
      <c r="AY17" s="29" t="str">
        <f t="shared" si="104"/>
        <v xml:space="preserve"> </v>
      </c>
      <c r="AZ17" s="29" t="str">
        <f t="shared" si="129"/>
        <v xml:space="preserve"> </v>
      </c>
      <c r="BA17" s="30">
        <v>3000</v>
      </c>
      <c r="BB17" s="30">
        <v>750</v>
      </c>
      <c r="BC17" s="36"/>
      <c r="BD17" s="29">
        <f t="shared" si="130"/>
        <v>0.25</v>
      </c>
      <c r="BE17" s="29" t="str">
        <f t="shared" si="131"/>
        <v xml:space="preserve"> </v>
      </c>
      <c r="BF17" s="9"/>
      <c r="BG17" s="9"/>
      <c r="BH17" s="9"/>
      <c r="BI17" s="29" t="str">
        <f t="shared" si="107"/>
        <v xml:space="preserve"> </v>
      </c>
      <c r="BJ17" s="29" t="str">
        <f>IF(BG17=0," ",IF(BG17/BH17*100&gt;200,"св.200",BG17/BH17))</f>
        <v xml:space="preserve"> </v>
      </c>
      <c r="BK17" s="46"/>
      <c r="BL17" s="46"/>
      <c r="BM17" s="46">
        <v>2706.87</v>
      </c>
      <c r="BN17" s="29" t="str">
        <f t="shared" si="156"/>
        <v xml:space="preserve"> </v>
      </c>
      <c r="BO17" s="29">
        <f t="shared" si="133"/>
        <v>0</v>
      </c>
      <c r="BP17" s="30"/>
      <c r="BQ17" s="30"/>
      <c r="BR17" s="30"/>
      <c r="BS17" s="29" t="str">
        <f t="shared" si="108"/>
        <v xml:space="preserve"> </v>
      </c>
      <c r="BT17" s="29" t="str">
        <f t="shared" si="166"/>
        <v xml:space="preserve"> </v>
      </c>
      <c r="BU17" s="30"/>
      <c r="BV17" s="30"/>
      <c r="BW17" s="30"/>
      <c r="BX17" s="29" t="str">
        <f t="shared" si="110"/>
        <v xml:space="preserve"> </v>
      </c>
      <c r="BY17" s="29" t="str">
        <f t="shared" si="135"/>
        <v xml:space="preserve"> </v>
      </c>
      <c r="BZ17" s="30"/>
      <c r="CA17" s="30"/>
      <c r="CB17" s="30"/>
      <c r="CC17" s="29" t="str">
        <f t="shared" si="111"/>
        <v xml:space="preserve"> </v>
      </c>
      <c r="CD17" s="29" t="str">
        <f t="shared" si="136"/>
        <v xml:space="preserve"> </v>
      </c>
      <c r="CE17" s="34"/>
      <c r="CF17" s="9"/>
      <c r="CG17" s="9"/>
      <c r="CH17" s="29" t="str">
        <f t="shared" si="137"/>
        <v xml:space="preserve"> </v>
      </c>
      <c r="CI17" s="29" t="str">
        <f t="shared" si="151"/>
        <v xml:space="preserve"> </v>
      </c>
      <c r="CJ17" s="30"/>
      <c r="CK17" s="30"/>
      <c r="CL17" s="30"/>
      <c r="CM17" s="29" t="str">
        <f t="shared" si="138"/>
        <v xml:space="preserve"> </v>
      </c>
      <c r="CN17" s="29" t="str">
        <f t="shared" si="139"/>
        <v xml:space="preserve"> </v>
      </c>
      <c r="CO17" s="30"/>
      <c r="CP17" s="30"/>
      <c r="CQ17" s="30"/>
      <c r="CR17" s="29" t="str">
        <f t="shared" si="140"/>
        <v xml:space="preserve"> </v>
      </c>
      <c r="CS17" s="29" t="str">
        <f t="shared" si="141"/>
        <v xml:space="preserve"> </v>
      </c>
      <c r="CT17" s="30"/>
      <c r="CU17" s="30"/>
      <c r="CV17" s="30"/>
      <c r="CW17" s="29" t="str">
        <f t="shared" si="142"/>
        <v xml:space="preserve"> </v>
      </c>
      <c r="CX17" s="29" t="str">
        <f t="shared" si="143"/>
        <v xml:space="preserve"> </v>
      </c>
      <c r="CY17" s="30"/>
      <c r="CZ17" s="30"/>
      <c r="DA17" s="30"/>
      <c r="DB17" s="29" t="str">
        <f t="shared" si="114"/>
        <v xml:space="preserve"> </v>
      </c>
      <c r="DC17" s="29" t="str">
        <f t="shared" si="144"/>
        <v xml:space="preserve"> </v>
      </c>
      <c r="DD17" s="30"/>
      <c r="DE17" s="37"/>
      <c r="DF17" s="30"/>
      <c r="DG17" s="29" t="str">
        <f t="shared" si="116"/>
        <v xml:space="preserve"> </v>
      </c>
      <c r="DH17" s="29" t="str">
        <f t="shared" si="145"/>
        <v xml:space="preserve"> </v>
      </c>
      <c r="DI17" s="30"/>
      <c r="DJ17" s="30"/>
      <c r="DK17" s="29" t="str">
        <f t="shared" si="146"/>
        <v xml:space="preserve"> </v>
      </c>
      <c r="DL17" s="9"/>
      <c r="DM17" s="9"/>
      <c r="DN17" s="30"/>
      <c r="DO17" s="29" t="str">
        <f t="shared" si="117"/>
        <v xml:space="preserve"> </v>
      </c>
      <c r="DP17" s="29" t="str">
        <f t="shared" si="147"/>
        <v xml:space="preserve"> </v>
      </c>
    </row>
    <row r="18" spans="1:120" s="21" customFormat="1" ht="32.1" customHeight="1" collapsed="1" x14ac:dyDescent="0.25">
      <c r="A18" s="20"/>
      <c r="B18" s="7" t="s">
        <v>139</v>
      </c>
      <c r="C18" s="35">
        <f>SUM(C19:C23)</f>
        <v>40185231.480000004</v>
      </c>
      <c r="D18" s="35">
        <f>SUM(D19:D23)</f>
        <v>12437709.190000001</v>
      </c>
      <c r="E18" s="35">
        <f>SUM(E19:E23)</f>
        <v>9101745.5700000003</v>
      </c>
      <c r="F18" s="26">
        <f t="shared" si="93"/>
        <v>0.30950945737839508</v>
      </c>
      <c r="G18" s="26">
        <f t="shared" si="119"/>
        <v>1.3665191027747001</v>
      </c>
      <c r="H18" s="25">
        <f>SUM(H19:H23)</f>
        <v>38203081.480000004</v>
      </c>
      <c r="I18" s="25">
        <f>SUM(I19:I23)</f>
        <v>11523952.99</v>
      </c>
      <c r="J18" s="25">
        <f>SUM(J19:J23)</f>
        <v>8649417.5099999998</v>
      </c>
      <c r="K18" s="26">
        <f t="shared" si="94"/>
        <v>0.30164982885040298</v>
      </c>
      <c r="L18" s="26">
        <f t="shared" si="121"/>
        <v>1.3323386201066851</v>
      </c>
      <c r="M18" s="25">
        <f>SUM(M19:M23)</f>
        <v>23833700</v>
      </c>
      <c r="N18" s="25">
        <f>SUM(N19:N23)</f>
        <v>5859422.4699999997</v>
      </c>
      <c r="O18" s="25">
        <f>SUM(O19:O23)</f>
        <v>5987523.9000000004</v>
      </c>
      <c r="P18" s="26">
        <f t="shared" si="95"/>
        <v>0.2458461115982831</v>
      </c>
      <c r="Q18" s="26">
        <f t="shared" si="122"/>
        <v>0.97860527454429025</v>
      </c>
      <c r="R18" s="25">
        <f>SUM(R19:R23)</f>
        <v>2410728.48</v>
      </c>
      <c r="S18" s="25">
        <f>SUM(S19:S23)</f>
        <v>650917.4</v>
      </c>
      <c r="T18" s="25">
        <f>SUM(T19:T23)</f>
        <v>505521.67000000004</v>
      </c>
      <c r="U18" s="26">
        <f t="shared" si="96"/>
        <v>0.27000859093015733</v>
      </c>
      <c r="V18" s="26">
        <f t="shared" si="123"/>
        <v>1.287615227256232</v>
      </c>
      <c r="W18" s="25">
        <f>SUM(W19:W23)</f>
        <v>1244000</v>
      </c>
      <c r="X18" s="25">
        <f>SUM(X19:X23)</f>
        <v>2401700.9099999997</v>
      </c>
      <c r="Y18" s="25">
        <f>SUM(Y19:Y23)</f>
        <v>-205516.97999999998</v>
      </c>
      <c r="Z18" s="26">
        <f t="shared" si="98"/>
        <v>1.9306277411575561</v>
      </c>
      <c r="AA18" s="26">
        <f t="shared" si="124"/>
        <v>-11.68614345150459</v>
      </c>
      <c r="AB18" s="25">
        <f>SUM(AB19:AB23)</f>
        <v>979000</v>
      </c>
      <c r="AC18" s="25">
        <f>SUM(AC19:AC23)</f>
        <v>139429.49999999997</v>
      </c>
      <c r="AD18" s="25">
        <f>SUM(AD19:AD23)</f>
        <v>160975.23000000001</v>
      </c>
      <c r="AE18" s="26">
        <f t="shared" si="99"/>
        <v>0.14242032686414705</v>
      </c>
      <c r="AF18" s="26">
        <f t="shared" si="125"/>
        <v>0.86615499788383565</v>
      </c>
      <c r="AG18" s="25">
        <f>SUM(AG19:AG23)</f>
        <v>9735653</v>
      </c>
      <c r="AH18" s="25">
        <f>SUM(AH19:AH23)</f>
        <v>2472482.7100000004</v>
      </c>
      <c r="AI18" s="25">
        <f>SUM(AI19:AI23)</f>
        <v>2200913.69</v>
      </c>
      <c r="AJ18" s="26">
        <f t="shared" si="101"/>
        <v>0.25396167160025118</v>
      </c>
      <c r="AK18" s="26">
        <f t="shared" si="126"/>
        <v>1.1233892184113774</v>
      </c>
      <c r="AL18" s="25">
        <f>SUM(AL19:AL23)</f>
        <v>0</v>
      </c>
      <c r="AM18" s="25">
        <f>SUM(AM19:AM23)</f>
        <v>0</v>
      </c>
      <c r="AN18" s="25">
        <f>SUM(AN19:AN23)</f>
        <v>0</v>
      </c>
      <c r="AO18" s="31">
        <f>SUM(AO19:AO23)</f>
        <v>0</v>
      </c>
      <c r="AP18" s="26" t="str">
        <f t="shared" si="127"/>
        <v xml:space="preserve"> </v>
      </c>
      <c r="AQ18" s="25">
        <f>SUM(AQ19:AQ23)</f>
        <v>1982150</v>
      </c>
      <c r="AR18" s="25">
        <f t="shared" ref="AR18:AS18" si="169">SUM(AR19:AR23)</f>
        <v>913756.20000000007</v>
      </c>
      <c r="AS18" s="25">
        <f t="shared" si="169"/>
        <v>452328.06</v>
      </c>
      <c r="AT18" s="26">
        <f t="shared" si="103"/>
        <v>0.46099245768483721</v>
      </c>
      <c r="AU18" s="26" t="str">
        <f t="shared" si="128"/>
        <v>св.200</v>
      </c>
      <c r="AV18" s="25">
        <f>SUM(AV19:AV23)</f>
        <v>640000</v>
      </c>
      <c r="AW18" s="25">
        <f>SUM(AW19:AW23)</f>
        <v>330934.68000000005</v>
      </c>
      <c r="AX18" s="25">
        <f>SUM(AX19:AX23)</f>
        <v>109324.31</v>
      </c>
      <c r="AY18" s="26">
        <f t="shared" si="104"/>
        <v>0.51708543750000013</v>
      </c>
      <c r="AZ18" s="26" t="str">
        <f t="shared" si="129"/>
        <v>св.200</v>
      </c>
      <c r="BA18" s="27">
        <f>SUM(BA19:BA23)</f>
        <v>0</v>
      </c>
      <c r="BB18" s="27">
        <f t="shared" ref="BB18:BC18" si="170">SUM(BB19:BB23)</f>
        <v>0</v>
      </c>
      <c r="BC18" s="32">
        <f t="shared" si="170"/>
        <v>0</v>
      </c>
      <c r="BD18" s="26" t="str">
        <f t="shared" si="130"/>
        <v xml:space="preserve"> </v>
      </c>
      <c r="BE18" s="26" t="str">
        <f t="shared" si="131"/>
        <v xml:space="preserve"> </v>
      </c>
      <c r="BF18" s="27">
        <f>SUM(BF19:BF23)</f>
        <v>0</v>
      </c>
      <c r="BG18" s="27">
        <f t="shared" ref="BG18:BH18" si="171">SUM(BG19:BG23)</f>
        <v>0</v>
      </c>
      <c r="BH18" s="27">
        <f t="shared" si="171"/>
        <v>0</v>
      </c>
      <c r="BI18" s="26" t="str">
        <f t="shared" si="107"/>
        <v xml:space="preserve"> </v>
      </c>
      <c r="BJ18" s="26" t="str">
        <f t="shared" si="132"/>
        <v xml:space="preserve"> </v>
      </c>
      <c r="BK18" s="25">
        <f>SUM(BK19:BK23)</f>
        <v>0</v>
      </c>
      <c r="BL18" s="25">
        <f>SUM(BL19:BL23)</f>
        <v>0</v>
      </c>
      <c r="BM18" s="25">
        <f>SUM(BM19:BM23)</f>
        <v>0</v>
      </c>
      <c r="BN18" s="26" t="str">
        <f t="shared" ref="BN18:BN42" si="172">IF(BL18&lt;=0," ",IF(BK18&lt;=0," ",IF(BL18/BK18*100&gt;200,"СВ.200",BL18/BK18)))</f>
        <v xml:space="preserve"> </v>
      </c>
      <c r="BO18" s="26" t="str">
        <f t="shared" si="133"/>
        <v xml:space="preserve"> </v>
      </c>
      <c r="BP18" s="25">
        <f>SUM(BP19:BP23)</f>
        <v>593150</v>
      </c>
      <c r="BQ18" s="25">
        <f>SUM(BQ19:BQ23)</f>
        <v>210394.82</v>
      </c>
      <c r="BR18" s="25">
        <f>SUM(BR19:BR23)</f>
        <v>110749.45999999999</v>
      </c>
      <c r="BS18" s="26">
        <f t="shared" si="108"/>
        <v>0.35470761190255418</v>
      </c>
      <c r="BT18" s="26">
        <f t="shared" si="166"/>
        <v>1.8997367571814798</v>
      </c>
      <c r="BU18" s="25">
        <f>SUM(BU19:BU23)</f>
        <v>269000</v>
      </c>
      <c r="BV18" s="25">
        <f>SUM(BV19:BV23)</f>
        <v>127534</v>
      </c>
      <c r="BW18" s="25">
        <f>SUM(BW19:BW23)</f>
        <v>86491.88</v>
      </c>
      <c r="BX18" s="26">
        <f t="shared" si="110"/>
        <v>0.47410408921933084</v>
      </c>
      <c r="BY18" s="26">
        <f t="shared" si="135"/>
        <v>1.4745199202514732</v>
      </c>
      <c r="BZ18" s="25">
        <f>SUM(BZ19:BZ23)</f>
        <v>0</v>
      </c>
      <c r="CA18" s="25">
        <f>SUM(CA19:CA23)</f>
        <v>0</v>
      </c>
      <c r="CB18" s="25">
        <f>SUM(CB19:CB23)</f>
        <v>0</v>
      </c>
      <c r="CC18" s="26" t="str">
        <f t="shared" ref="CC18:CC49" si="173">IF(CA18&lt;=0," ",IF(BZ18&lt;=0," ",IF(CA18/BZ18*100&gt;200,"СВ.200",CA18/BZ18)))</f>
        <v xml:space="preserve"> </v>
      </c>
      <c r="CD18" s="26" t="str">
        <f t="shared" si="136"/>
        <v xml:space="preserve"> </v>
      </c>
      <c r="CE18" s="52">
        <f>SUM(CE19:CE23)</f>
        <v>220000</v>
      </c>
      <c r="CF18" s="52">
        <f>SUM(CF19:CF23)</f>
        <v>106328.13</v>
      </c>
      <c r="CG18" s="25">
        <f>SUM(CG19:CG23)</f>
        <v>70193.209999999992</v>
      </c>
      <c r="CH18" s="26">
        <f t="shared" si="137"/>
        <v>0.48330968181818185</v>
      </c>
      <c r="CI18" s="26">
        <f t="shared" si="151"/>
        <v>1.5147922427254719</v>
      </c>
      <c r="CJ18" s="27">
        <f>SUM(CJ19:CJ23)</f>
        <v>220000</v>
      </c>
      <c r="CK18" s="27">
        <f>SUM(CK19:CK23)</f>
        <v>106328.13</v>
      </c>
      <c r="CL18" s="27">
        <f>SUM(CL19:CL23)</f>
        <v>70193.209999999992</v>
      </c>
      <c r="CM18" s="26">
        <f t="shared" si="138"/>
        <v>0.48330968181818185</v>
      </c>
      <c r="CN18" s="26">
        <f t="shared" si="139"/>
        <v>1.5147922427254719</v>
      </c>
      <c r="CO18" s="27">
        <f>SUM(CO19:CO23)</f>
        <v>0</v>
      </c>
      <c r="CP18" s="27">
        <f t="shared" ref="CP18:CQ18" si="174">SUM(CP19:CP23)</f>
        <v>0</v>
      </c>
      <c r="CQ18" s="27">
        <f t="shared" si="174"/>
        <v>0</v>
      </c>
      <c r="CR18" s="26" t="str">
        <f t="shared" si="140"/>
        <v xml:space="preserve"> </v>
      </c>
      <c r="CS18" s="26" t="str">
        <f t="shared" si="141"/>
        <v xml:space="preserve"> </v>
      </c>
      <c r="CT18" s="27">
        <f>SUM(CT19:CT23)</f>
        <v>0</v>
      </c>
      <c r="CU18" s="27">
        <f t="shared" ref="CU18:CV18" si="175">SUM(CU19:CU23)</f>
        <v>0</v>
      </c>
      <c r="CV18" s="27">
        <f t="shared" si="175"/>
        <v>0</v>
      </c>
      <c r="CW18" s="69" t="str">
        <f t="shared" si="142"/>
        <v xml:space="preserve"> </v>
      </c>
      <c r="CX18" s="69" t="str">
        <f t="shared" si="143"/>
        <v xml:space="preserve"> </v>
      </c>
      <c r="CY18" s="25">
        <f>SUM(CY19:CY23)</f>
        <v>260000</v>
      </c>
      <c r="CZ18" s="25">
        <f>SUM(CZ19:CZ23)</f>
        <v>135042.26999999999</v>
      </c>
      <c r="DA18" s="25">
        <f>SUM(DA19:DA23)</f>
        <v>80006.080000000002</v>
      </c>
      <c r="DB18" s="26">
        <f t="shared" si="114"/>
        <v>0.51939334615384614</v>
      </c>
      <c r="DC18" s="26">
        <f t="shared" si="144"/>
        <v>1.6879000945928109</v>
      </c>
      <c r="DD18" s="25">
        <f>SUM(DD19:DD23)</f>
        <v>0</v>
      </c>
      <c r="DE18" s="38">
        <f>SUM(DE19:DE23)</f>
        <v>3000</v>
      </c>
      <c r="DF18" s="25">
        <f>SUM(DF19:DF23)</f>
        <v>0</v>
      </c>
      <c r="DG18" s="26" t="str">
        <f t="shared" si="116"/>
        <v xml:space="preserve"> </v>
      </c>
      <c r="DH18" s="26" t="str">
        <f t="shared" si="145"/>
        <v xml:space="preserve"> </v>
      </c>
      <c r="DI18" s="25">
        <f>SUM(DI19:DI23)</f>
        <v>0</v>
      </c>
      <c r="DJ18" s="25">
        <f>SUM(DJ19:DJ23)</f>
        <v>-4436.88</v>
      </c>
      <c r="DK18" s="26" t="str">
        <f>IF(DI18=0," ",IF(DI18/DJ18*100&gt;200,"св.200",DI18/DJ18))</f>
        <v xml:space="preserve"> </v>
      </c>
      <c r="DL18" s="25">
        <f>SUM(DL19:DL23)</f>
        <v>0</v>
      </c>
      <c r="DM18" s="25">
        <f>SUM(DM19:DM23)</f>
        <v>522.29999999999995</v>
      </c>
      <c r="DN18" s="25">
        <f>SUM(DN19:DN23)</f>
        <v>0</v>
      </c>
      <c r="DO18" s="26" t="str">
        <f t="shared" si="117"/>
        <v xml:space="preserve"> </v>
      </c>
      <c r="DP18" s="26" t="str">
        <f t="shared" si="147"/>
        <v xml:space="preserve"> </v>
      </c>
    </row>
    <row r="19" spans="1:120" s="19" customFormat="1" ht="17.25" hidden="1" customHeight="1" outlineLevel="1" x14ac:dyDescent="0.25">
      <c r="A19" s="18">
        <v>11</v>
      </c>
      <c r="B19" s="8" t="s">
        <v>104</v>
      </c>
      <c r="C19" s="28">
        <f t="shared" ref="C19:E23" si="176">H19+AQ19</f>
        <v>24918494.140000001</v>
      </c>
      <c r="D19" s="28">
        <f t="shared" si="176"/>
        <v>6174471.8100000005</v>
      </c>
      <c r="E19" s="28">
        <f t="shared" si="176"/>
        <v>6012377.1799999997</v>
      </c>
      <c r="F19" s="29">
        <f t="shared" si="93"/>
        <v>0.24778671517266895</v>
      </c>
      <c r="G19" s="29">
        <f t="shared" si="119"/>
        <v>1.0269601565482624</v>
      </c>
      <c r="H19" s="17">
        <f t="shared" ref="H19:J23" si="177">W19++AG19+M19+AB19+AL19+R19</f>
        <v>23955794.140000001</v>
      </c>
      <c r="I19" s="24">
        <f t="shared" si="177"/>
        <v>5631672.6100000003</v>
      </c>
      <c r="J19" s="17">
        <f t="shared" si="177"/>
        <v>5791793.1600000001</v>
      </c>
      <c r="K19" s="29">
        <f t="shared" si="94"/>
        <v>0.23508603292748115</v>
      </c>
      <c r="L19" s="29">
        <f t="shared" si="121"/>
        <v>0.97235389013788609</v>
      </c>
      <c r="M19" s="46">
        <v>19020000</v>
      </c>
      <c r="N19" s="46">
        <v>4379082.1500000004</v>
      </c>
      <c r="O19" s="46">
        <v>4804311.9800000004</v>
      </c>
      <c r="P19" s="29">
        <f t="shared" si="95"/>
        <v>0.2302356545741325</v>
      </c>
      <c r="Q19" s="29">
        <f t="shared" si="122"/>
        <v>0.9114899632309057</v>
      </c>
      <c r="R19" s="46">
        <v>1225794.1399999999</v>
      </c>
      <c r="S19" s="46">
        <v>330974.95</v>
      </c>
      <c r="T19" s="46">
        <v>257324.88</v>
      </c>
      <c r="U19" s="29">
        <f t="shared" si="96"/>
        <v>0.27000859214419154</v>
      </c>
      <c r="V19" s="29">
        <f t="shared" si="123"/>
        <v>1.2862143372999921</v>
      </c>
      <c r="W19" s="46">
        <v>210000</v>
      </c>
      <c r="X19" s="46">
        <v>133399.41</v>
      </c>
      <c r="Y19" s="46">
        <v>52257.5</v>
      </c>
      <c r="Z19" s="29">
        <f t="shared" si="98"/>
        <v>0.63523528571428578</v>
      </c>
      <c r="AA19" s="29" t="str">
        <f t="shared" si="124"/>
        <v>св.200</v>
      </c>
      <c r="AB19" s="46">
        <v>650000</v>
      </c>
      <c r="AC19" s="46">
        <v>96803.06</v>
      </c>
      <c r="AD19" s="46">
        <v>114139.09</v>
      </c>
      <c r="AE19" s="29">
        <f t="shared" si="99"/>
        <v>0.14892778461538461</v>
      </c>
      <c r="AF19" s="29">
        <f t="shared" si="125"/>
        <v>0.84811487457977808</v>
      </c>
      <c r="AG19" s="46">
        <v>2850000</v>
      </c>
      <c r="AH19" s="46">
        <v>691413.04</v>
      </c>
      <c r="AI19" s="46">
        <v>563759.71</v>
      </c>
      <c r="AJ19" s="29">
        <f t="shared" si="101"/>
        <v>0.24260106666666667</v>
      </c>
      <c r="AK19" s="29">
        <f t="shared" si="126"/>
        <v>1.2264321620287482</v>
      </c>
      <c r="AL19" s="30"/>
      <c r="AM19" s="30"/>
      <c r="AN19" s="30"/>
      <c r="AO19" s="29" t="str">
        <f t="shared" ref="AO19:AO50" si="178">IF(AM19&lt;=0," ",IF(AL19&lt;=0," ",IF(AM19/AL19*100&gt;200,"СВ.200",AM19/AL19)))</f>
        <v xml:space="preserve"> </v>
      </c>
      <c r="AP19" s="29" t="str">
        <f t="shared" si="127"/>
        <v xml:space="preserve"> </v>
      </c>
      <c r="AQ19" s="9">
        <f>AV19+BA19+BF19+BK19+BP19+BU19+BZ19+CE19+CY19+DD19+DL19+CT19</f>
        <v>962700</v>
      </c>
      <c r="AR19" s="9">
        <f t="shared" ref="AR19" si="179">AW19+BB19+BG19+BL19+BQ19+BV19+CA19+CF19+CZ19+DE19+DM19+CU19+DI19</f>
        <v>542799.20000000007</v>
      </c>
      <c r="AS19" s="9">
        <f t="shared" ref="AS19" si="180">AX19+BC19+BH19+BM19+BR19+BW19+CB19+CG19+DA19+DF19+DN19+CV19+DJ19</f>
        <v>220584.02000000002</v>
      </c>
      <c r="AT19" s="29">
        <f t="shared" si="103"/>
        <v>0.56383006128596658</v>
      </c>
      <c r="AU19" s="29" t="str">
        <f t="shared" si="128"/>
        <v>св.200</v>
      </c>
      <c r="AV19" s="46">
        <v>480000</v>
      </c>
      <c r="AW19" s="46">
        <v>306060.46000000002</v>
      </c>
      <c r="AX19" s="46">
        <v>100932.17</v>
      </c>
      <c r="AY19" s="29">
        <f t="shared" si="104"/>
        <v>0.63762595833333335</v>
      </c>
      <c r="AZ19" s="29" t="str">
        <f t="shared" si="129"/>
        <v>св.200</v>
      </c>
      <c r="BA19" s="30"/>
      <c r="BB19" s="30"/>
      <c r="BC19" s="36"/>
      <c r="BD19" s="29" t="str">
        <f t="shared" si="130"/>
        <v xml:space="preserve"> </v>
      </c>
      <c r="BE19" s="29" t="str">
        <f t="shared" si="131"/>
        <v xml:space="preserve"> </v>
      </c>
      <c r="BF19" s="30"/>
      <c r="BG19" s="30"/>
      <c r="BH19" s="30"/>
      <c r="BI19" s="29" t="str">
        <f t="shared" si="107"/>
        <v xml:space="preserve"> </v>
      </c>
      <c r="BJ19" s="29" t="str">
        <f t="shared" si="132"/>
        <v xml:space="preserve"> </v>
      </c>
      <c r="BK19" s="30"/>
      <c r="BL19" s="30"/>
      <c r="BM19" s="46"/>
      <c r="BN19" s="29" t="str">
        <f t="shared" si="172"/>
        <v xml:space="preserve"> </v>
      </c>
      <c r="BO19" s="29" t="str">
        <f t="shared" si="133"/>
        <v xml:space="preserve"> </v>
      </c>
      <c r="BP19" s="46">
        <v>79700</v>
      </c>
      <c r="BQ19" s="46">
        <v>14864.19</v>
      </c>
      <c r="BR19" s="46">
        <v>4938.2</v>
      </c>
      <c r="BS19" s="29">
        <f t="shared" si="108"/>
        <v>0.18650175658720203</v>
      </c>
      <c r="BT19" s="29" t="str">
        <f>IF(BQ19=0," ",IF(BQ19/BR19*100&gt;200,"св.200",BQ19/BR19))</f>
        <v>св.200</v>
      </c>
      <c r="BU19" s="46">
        <v>23000</v>
      </c>
      <c r="BV19" s="9"/>
      <c r="BW19" s="9"/>
      <c r="BX19" s="29" t="str">
        <f t="shared" si="110"/>
        <v xml:space="preserve"> </v>
      </c>
      <c r="BY19" s="29" t="str">
        <f t="shared" si="135"/>
        <v xml:space="preserve"> </v>
      </c>
      <c r="BZ19" s="30"/>
      <c r="CA19" s="30"/>
      <c r="CB19" s="30"/>
      <c r="CC19" s="29" t="str">
        <f t="shared" si="173"/>
        <v xml:space="preserve"> </v>
      </c>
      <c r="CD19" s="29" t="str">
        <f t="shared" si="136"/>
        <v xml:space="preserve"> </v>
      </c>
      <c r="CE19" s="46">
        <v>120000</v>
      </c>
      <c r="CF19" s="46">
        <v>86832.28</v>
      </c>
      <c r="CG19" s="46">
        <v>34707.57</v>
      </c>
      <c r="CH19" s="29">
        <f t="shared" si="137"/>
        <v>0.72360233333333335</v>
      </c>
      <c r="CI19" s="29" t="str">
        <f t="shared" si="151"/>
        <v>св.200</v>
      </c>
      <c r="CJ19" s="46">
        <v>120000</v>
      </c>
      <c r="CK19" s="46">
        <v>86832.28</v>
      </c>
      <c r="CL19" s="46">
        <v>34707.57</v>
      </c>
      <c r="CM19" s="29">
        <f t="shared" si="138"/>
        <v>0.72360233333333335</v>
      </c>
      <c r="CN19" s="29" t="str">
        <f t="shared" si="139"/>
        <v>св.200</v>
      </c>
      <c r="CO19" s="30"/>
      <c r="CP19" s="30"/>
      <c r="CQ19" s="30"/>
      <c r="CR19" s="29" t="str">
        <f t="shared" si="140"/>
        <v xml:space="preserve"> </v>
      </c>
      <c r="CS19" s="29" t="str">
        <f t="shared" si="141"/>
        <v xml:space="preserve"> </v>
      </c>
      <c r="CT19" s="30"/>
      <c r="CU19" s="30"/>
      <c r="CV19" s="30"/>
      <c r="CW19" s="29" t="str">
        <f t="shared" si="142"/>
        <v xml:space="preserve"> </v>
      </c>
      <c r="CX19" s="29" t="str">
        <f t="shared" si="143"/>
        <v xml:space="preserve"> </v>
      </c>
      <c r="CY19" s="46">
        <v>260000</v>
      </c>
      <c r="CZ19" s="46">
        <v>135042.26999999999</v>
      </c>
      <c r="DA19" s="46">
        <v>80006.080000000002</v>
      </c>
      <c r="DB19" s="29">
        <f t="shared" si="114"/>
        <v>0.51939334615384614</v>
      </c>
      <c r="DC19" s="29">
        <f t="shared" si="144"/>
        <v>1.6879000945928109</v>
      </c>
      <c r="DD19" s="9"/>
      <c r="DE19" s="39"/>
      <c r="DF19" s="30"/>
      <c r="DG19" s="29" t="str">
        <f t="shared" si="116"/>
        <v xml:space="preserve"> </v>
      </c>
      <c r="DH19" s="29" t="str">
        <f t="shared" si="145"/>
        <v xml:space="preserve"> </v>
      </c>
      <c r="DI19" s="9"/>
      <c r="DJ19" s="30"/>
      <c r="DK19" s="29" t="str">
        <f t="shared" si="146"/>
        <v xml:space="preserve"> </v>
      </c>
      <c r="DL19" s="30"/>
      <c r="DM19" s="30"/>
      <c r="DN19" s="30"/>
      <c r="DO19" s="29" t="str">
        <f t="shared" si="117"/>
        <v xml:space="preserve"> </v>
      </c>
      <c r="DP19" s="29" t="str">
        <f t="shared" si="147"/>
        <v xml:space="preserve"> </v>
      </c>
    </row>
    <row r="20" spans="1:120" s="19" customFormat="1" ht="17.25" hidden="1" customHeight="1" outlineLevel="1" x14ac:dyDescent="0.25">
      <c r="A20" s="18">
        <v>12</v>
      </c>
      <c r="B20" s="8" t="s">
        <v>40</v>
      </c>
      <c r="C20" s="28">
        <f t="shared" si="176"/>
        <v>6518634.3399999999</v>
      </c>
      <c r="D20" s="28">
        <f t="shared" si="176"/>
        <v>2209575.17</v>
      </c>
      <c r="E20" s="28">
        <f t="shared" si="176"/>
        <v>1682265.12</v>
      </c>
      <c r="F20" s="29">
        <f t="shared" si="93"/>
        <v>0.33896289540916325</v>
      </c>
      <c r="G20" s="29">
        <f t="shared" si="119"/>
        <v>1.3134524063603006</v>
      </c>
      <c r="H20" s="17">
        <f t="shared" si="177"/>
        <v>5738634.3399999999</v>
      </c>
      <c r="I20" s="24">
        <f t="shared" si="177"/>
        <v>2000558.67</v>
      </c>
      <c r="J20" s="17">
        <f t="shared" si="177"/>
        <v>1504221.58</v>
      </c>
      <c r="K20" s="29">
        <f t="shared" si="94"/>
        <v>0.34861232681363002</v>
      </c>
      <c r="L20" s="29">
        <f t="shared" si="121"/>
        <v>1.329962750567639</v>
      </c>
      <c r="M20" s="46">
        <v>2453700</v>
      </c>
      <c r="N20" s="46">
        <v>1154142.69</v>
      </c>
      <c r="O20" s="46">
        <v>693321.15</v>
      </c>
      <c r="P20" s="29">
        <f t="shared" si="95"/>
        <v>0.47036829685780657</v>
      </c>
      <c r="Q20" s="29">
        <f t="shared" si="122"/>
        <v>1.6646581313724527</v>
      </c>
      <c r="R20" s="46">
        <v>1184934.3400000001</v>
      </c>
      <c r="S20" s="46">
        <v>319942.45</v>
      </c>
      <c r="T20" s="46">
        <v>248196.79</v>
      </c>
      <c r="U20" s="29">
        <f t="shared" si="96"/>
        <v>0.27000858967425989</v>
      </c>
      <c r="V20" s="29">
        <f t="shared" si="123"/>
        <v>1.2890676386265914</v>
      </c>
      <c r="W20" s="46"/>
      <c r="X20" s="9">
        <v>168</v>
      </c>
      <c r="Y20" s="9"/>
      <c r="Z20" s="29" t="str">
        <f t="shared" si="98"/>
        <v xml:space="preserve"> </v>
      </c>
      <c r="AA20" s="29" t="e">
        <f>IF(X20=0," ",IF(X20/Y20*100&gt;200,"св.200",X20/Y20))</f>
        <v>#DIV/0!</v>
      </c>
      <c r="AB20" s="46">
        <v>200000</v>
      </c>
      <c r="AC20" s="46">
        <v>20760.14</v>
      </c>
      <c r="AD20" s="46">
        <v>33897.129999999997</v>
      </c>
      <c r="AE20" s="29">
        <f t="shared" si="99"/>
        <v>0.1038007</v>
      </c>
      <c r="AF20" s="29">
        <f t="shared" si="125"/>
        <v>0.6124453604184189</v>
      </c>
      <c r="AG20" s="46">
        <v>1900000</v>
      </c>
      <c r="AH20" s="46">
        <v>505545.39</v>
      </c>
      <c r="AI20" s="46">
        <v>528806.51</v>
      </c>
      <c r="AJ20" s="29">
        <f t="shared" si="101"/>
        <v>0.26607652105263158</v>
      </c>
      <c r="AK20" s="29">
        <f t="shared" si="126"/>
        <v>0.95601203926177081</v>
      </c>
      <c r="AL20" s="30"/>
      <c r="AM20" s="30"/>
      <c r="AN20" s="30"/>
      <c r="AO20" s="29" t="str">
        <f t="shared" si="178"/>
        <v xml:space="preserve"> </v>
      </c>
      <c r="AP20" s="29" t="str">
        <f t="shared" si="127"/>
        <v xml:space="preserve"> </v>
      </c>
      <c r="AQ20" s="9">
        <f t="shared" ref="AQ20:AQ23" si="181">AV20+BA20+BF20+BK20+BP20+BU20+BZ20+CE20+CY20+DD20+DL20+CT20</f>
        <v>780000</v>
      </c>
      <c r="AR20" s="9">
        <f t="shared" ref="AR20:AR23" si="182">AW20+BB20+BG20+BL20+BQ20+BV20+CA20+CF20+CZ20+DE20+DM20+CU20+DI20</f>
        <v>209016.5</v>
      </c>
      <c r="AS20" s="9">
        <f t="shared" ref="AS20:AS23" si="183">AX20+BC20+BH20+BM20+BR20+BW20+CB20+CG20+DA20+DF20+DN20+CV20+DJ20</f>
        <v>178043.53999999998</v>
      </c>
      <c r="AT20" s="29">
        <f t="shared" si="103"/>
        <v>0.26796987179487181</v>
      </c>
      <c r="AU20" s="29">
        <f t="shared" si="128"/>
        <v>1.1739628407747904</v>
      </c>
      <c r="AV20" s="46">
        <v>160000</v>
      </c>
      <c r="AW20" s="46">
        <v>24874.22</v>
      </c>
      <c r="AX20" s="46">
        <v>8392.14</v>
      </c>
      <c r="AY20" s="29">
        <f t="shared" si="104"/>
        <v>0.155463875</v>
      </c>
      <c r="AZ20" s="29" t="str">
        <f t="shared" si="129"/>
        <v>св.200</v>
      </c>
      <c r="BA20" s="30"/>
      <c r="BB20" s="30"/>
      <c r="BC20" s="36"/>
      <c r="BD20" s="29" t="str">
        <f t="shared" si="130"/>
        <v xml:space="preserve"> </v>
      </c>
      <c r="BE20" s="29" t="str">
        <f t="shared" si="131"/>
        <v xml:space="preserve"> </v>
      </c>
      <c r="BF20" s="30"/>
      <c r="BG20" s="30"/>
      <c r="BH20" s="30"/>
      <c r="BI20" s="29" t="str">
        <f t="shared" si="107"/>
        <v xml:space="preserve"> </v>
      </c>
      <c r="BJ20" s="29" t="str">
        <f t="shared" si="132"/>
        <v xml:space="preserve"> </v>
      </c>
      <c r="BK20" s="30"/>
      <c r="BL20" s="30"/>
      <c r="BM20" s="46"/>
      <c r="BN20" s="29" t="str">
        <f t="shared" si="172"/>
        <v xml:space="preserve"> </v>
      </c>
      <c r="BO20" s="29" t="str">
        <f t="shared" si="133"/>
        <v xml:space="preserve"> </v>
      </c>
      <c r="BP20" s="46">
        <v>350000</v>
      </c>
      <c r="BQ20" s="46">
        <v>98760.13</v>
      </c>
      <c r="BR20" s="46">
        <v>95513.76</v>
      </c>
      <c r="BS20" s="29">
        <f t="shared" si="108"/>
        <v>0.28217180000000003</v>
      </c>
      <c r="BT20" s="29">
        <f t="shared" si="166"/>
        <v>1.0339885059492999</v>
      </c>
      <c r="BU20" s="46">
        <v>170000</v>
      </c>
      <c r="BV20" s="46">
        <v>62364</v>
      </c>
      <c r="BW20" s="46">
        <v>42251.88</v>
      </c>
      <c r="BX20" s="29">
        <f t="shared" si="110"/>
        <v>0.36684705882352941</v>
      </c>
      <c r="BY20" s="29">
        <f t="shared" si="135"/>
        <v>1.4760053280469414</v>
      </c>
      <c r="BZ20" s="30"/>
      <c r="CA20" s="30"/>
      <c r="CB20" s="30"/>
      <c r="CC20" s="29" t="str">
        <f t="shared" si="173"/>
        <v xml:space="preserve"> </v>
      </c>
      <c r="CD20" s="29" t="str">
        <f t="shared" si="136"/>
        <v xml:space="preserve"> </v>
      </c>
      <c r="CE20" s="46">
        <v>100000</v>
      </c>
      <c r="CF20" s="46">
        <v>19495.849999999999</v>
      </c>
      <c r="CG20" s="46">
        <v>35485.64</v>
      </c>
      <c r="CH20" s="29">
        <f t="shared" si="137"/>
        <v>0.19495849999999998</v>
      </c>
      <c r="CI20" s="29">
        <f t="shared" si="151"/>
        <v>0.54940110985739576</v>
      </c>
      <c r="CJ20" s="46">
        <v>100000</v>
      </c>
      <c r="CK20" s="46">
        <v>19495.849999999999</v>
      </c>
      <c r="CL20" s="46">
        <v>35485.64</v>
      </c>
      <c r="CM20" s="29">
        <f t="shared" si="138"/>
        <v>0.19495849999999998</v>
      </c>
      <c r="CN20" s="29">
        <f t="shared" si="139"/>
        <v>0.54940110985739576</v>
      </c>
      <c r="CO20" s="30"/>
      <c r="CP20" s="30"/>
      <c r="CQ20" s="30"/>
      <c r="CR20" s="29" t="str">
        <f t="shared" si="140"/>
        <v xml:space="preserve"> </v>
      </c>
      <c r="CS20" s="29" t="str">
        <f t="shared" si="141"/>
        <v xml:space="preserve"> </v>
      </c>
      <c r="CT20" s="30"/>
      <c r="CU20" s="30"/>
      <c r="CV20" s="30"/>
      <c r="CW20" s="29" t="str">
        <f t="shared" si="142"/>
        <v xml:space="preserve"> </v>
      </c>
      <c r="CX20" s="29" t="str">
        <f t="shared" si="143"/>
        <v xml:space="preserve"> </v>
      </c>
      <c r="CY20" s="30"/>
      <c r="CZ20" s="30"/>
      <c r="DA20" s="30"/>
      <c r="DB20" s="29" t="str">
        <f t="shared" si="114"/>
        <v xml:space="preserve"> </v>
      </c>
      <c r="DC20" s="29" t="str">
        <f t="shared" si="144"/>
        <v xml:space="preserve"> </v>
      </c>
      <c r="DD20" s="30"/>
      <c r="DE20" s="37">
        <v>3000</v>
      </c>
      <c r="DF20" s="30"/>
      <c r="DG20" s="29" t="str">
        <f t="shared" si="116"/>
        <v xml:space="preserve"> </v>
      </c>
      <c r="DH20" s="29" t="str">
        <f t="shared" si="145"/>
        <v xml:space="preserve"> </v>
      </c>
      <c r="DI20" s="46"/>
      <c r="DJ20" s="46">
        <v>-3599.88</v>
      </c>
      <c r="DK20" s="29">
        <f t="shared" si="146"/>
        <v>0</v>
      </c>
      <c r="DL20" s="30"/>
      <c r="DM20" s="30">
        <v>522.29999999999995</v>
      </c>
      <c r="DN20" s="30"/>
      <c r="DO20" s="29" t="str">
        <f t="shared" si="117"/>
        <v xml:space="preserve"> </v>
      </c>
      <c r="DP20" s="29" t="str">
        <f t="shared" si="147"/>
        <v xml:space="preserve"> </v>
      </c>
    </row>
    <row r="21" spans="1:120" s="19" customFormat="1" ht="17.25" hidden="1" customHeight="1" outlineLevel="1" x14ac:dyDescent="0.25">
      <c r="A21" s="18">
        <v>13</v>
      </c>
      <c r="B21" s="8" t="s">
        <v>10</v>
      </c>
      <c r="C21" s="28">
        <f t="shared" si="176"/>
        <v>1340000</v>
      </c>
      <c r="D21" s="28">
        <f t="shared" si="176"/>
        <v>249711.64</v>
      </c>
      <c r="E21" s="28">
        <f t="shared" si="176"/>
        <v>214131.66</v>
      </c>
      <c r="F21" s="29">
        <f t="shared" si="93"/>
        <v>0.18635197014925375</v>
      </c>
      <c r="G21" s="29">
        <f t="shared" si="119"/>
        <v>1.1661593619551636</v>
      </c>
      <c r="H21" s="17">
        <f t="shared" si="177"/>
        <v>1270000</v>
      </c>
      <c r="I21" s="24">
        <f t="shared" si="177"/>
        <v>210801.14</v>
      </c>
      <c r="J21" s="17">
        <f t="shared" si="177"/>
        <v>192431.16</v>
      </c>
      <c r="K21" s="29">
        <f t="shared" si="94"/>
        <v>0.16598514960629923</v>
      </c>
      <c r="L21" s="29">
        <f t="shared" si="121"/>
        <v>1.0954626059521753</v>
      </c>
      <c r="M21" s="46">
        <v>200000</v>
      </c>
      <c r="N21" s="46">
        <v>23372.6</v>
      </c>
      <c r="O21" s="46">
        <v>23160.47</v>
      </c>
      <c r="P21" s="29">
        <f t="shared" si="95"/>
        <v>0.11686299999999999</v>
      </c>
      <c r="Q21" s="29">
        <f t="shared" si="122"/>
        <v>1.0091591405528471</v>
      </c>
      <c r="R21" s="30"/>
      <c r="S21" s="46"/>
      <c r="T21" s="46"/>
      <c r="U21" s="29" t="str">
        <f t="shared" si="96"/>
        <v xml:space="preserve"> </v>
      </c>
      <c r="V21" s="29" t="str">
        <f t="shared" ref="V21:V23" si="184">IF(S21=0," ",IF(S21/T21*100&gt;200,"св.200",S21/T21))</f>
        <v xml:space="preserve"> </v>
      </c>
      <c r="W21" s="46">
        <v>130000</v>
      </c>
      <c r="X21" s="46">
        <v>56185.2</v>
      </c>
      <c r="Y21" s="46">
        <v>21010.22</v>
      </c>
      <c r="Z21" s="29">
        <f t="shared" si="98"/>
        <v>0.43219384615384615</v>
      </c>
      <c r="AA21" s="29" t="str">
        <f t="shared" si="124"/>
        <v>св.200</v>
      </c>
      <c r="AB21" s="46">
        <v>40000</v>
      </c>
      <c r="AC21" s="46">
        <v>7432.54</v>
      </c>
      <c r="AD21" s="46">
        <v>5275.34</v>
      </c>
      <c r="AE21" s="29">
        <f t="shared" si="99"/>
        <v>0.18581349999999999</v>
      </c>
      <c r="AF21" s="29">
        <f t="shared" si="125"/>
        <v>1.4089215102723236</v>
      </c>
      <c r="AG21" s="46">
        <v>900000</v>
      </c>
      <c r="AH21" s="46">
        <v>123810.8</v>
      </c>
      <c r="AI21" s="46">
        <v>142985.13</v>
      </c>
      <c r="AJ21" s="29">
        <f t="shared" si="101"/>
        <v>0.13756755555555555</v>
      </c>
      <c r="AK21" s="29">
        <f t="shared" si="126"/>
        <v>0.86589983168179796</v>
      </c>
      <c r="AL21" s="30"/>
      <c r="AM21" s="30"/>
      <c r="AN21" s="30"/>
      <c r="AO21" s="29" t="str">
        <f t="shared" si="178"/>
        <v xml:space="preserve"> </v>
      </c>
      <c r="AP21" s="29" t="str">
        <f t="shared" si="127"/>
        <v xml:space="preserve"> </v>
      </c>
      <c r="AQ21" s="9">
        <f t="shared" si="181"/>
        <v>70000</v>
      </c>
      <c r="AR21" s="9">
        <f t="shared" si="182"/>
        <v>38910.5</v>
      </c>
      <c r="AS21" s="9">
        <f t="shared" si="183"/>
        <v>21700.5</v>
      </c>
      <c r="AT21" s="29">
        <f t="shared" si="103"/>
        <v>0.5558642857142857</v>
      </c>
      <c r="AU21" s="29">
        <f t="shared" si="128"/>
        <v>1.7930692841178775</v>
      </c>
      <c r="AV21" s="9"/>
      <c r="AW21" s="9"/>
      <c r="AX21" s="9"/>
      <c r="AY21" s="29" t="str">
        <f t="shared" si="104"/>
        <v xml:space="preserve"> </v>
      </c>
      <c r="AZ21" s="29" t="str">
        <f t="shared" si="129"/>
        <v xml:space="preserve"> </v>
      </c>
      <c r="BA21" s="30"/>
      <c r="BB21" s="30"/>
      <c r="BC21" s="36"/>
      <c r="BD21" s="29" t="str">
        <f t="shared" si="130"/>
        <v xml:space="preserve"> </v>
      </c>
      <c r="BE21" s="29" t="str">
        <f t="shared" si="131"/>
        <v xml:space="preserve"> </v>
      </c>
      <c r="BF21" s="30"/>
      <c r="BG21" s="30"/>
      <c r="BH21" s="30"/>
      <c r="BI21" s="29" t="str">
        <f t="shared" si="107"/>
        <v xml:space="preserve"> </v>
      </c>
      <c r="BJ21" s="29" t="str">
        <f t="shared" si="132"/>
        <v xml:space="preserve"> </v>
      </c>
      <c r="BK21" s="30"/>
      <c r="BL21" s="30"/>
      <c r="BM21" s="46"/>
      <c r="BN21" s="29" t="str">
        <f t="shared" si="172"/>
        <v xml:space="preserve"> </v>
      </c>
      <c r="BO21" s="29" t="str">
        <f t="shared" si="133"/>
        <v xml:space="preserve"> </v>
      </c>
      <c r="BP21" s="46">
        <v>50000</v>
      </c>
      <c r="BQ21" s="46">
        <v>12460.5</v>
      </c>
      <c r="BR21" s="46">
        <v>10297.5</v>
      </c>
      <c r="BS21" s="29">
        <f t="shared" si="108"/>
        <v>0.24920999999999999</v>
      </c>
      <c r="BT21" s="29">
        <f t="shared" si="166"/>
        <v>1.2100509832483612</v>
      </c>
      <c r="BU21" s="46">
        <v>20000</v>
      </c>
      <c r="BV21" s="46">
        <v>26450</v>
      </c>
      <c r="BW21" s="46">
        <v>12240</v>
      </c>
      <c r="BX21" s="29">
        <f t="shared" si="110"/>
        <v>1.3225</v>
      </c>
      <c r="BY21" s="29" t="str">
        <f t="shared" si="135"/>
        <v>св.200</v>
      </c>
      <c r="BZ21" s="30"/>
      <c r="CA21" s="30"/>
      <c r="CB21" s="30"/>
      <c r="CC21" s="29" t="str">
        <f t="shared" si="173"/>
        <v xml:space="preserve"> </v>
      </c>
      <c r="CD21" s="29" t="str">
        <f t="shared" si="136"/>
        <v xml:space="preserve"> </v>
      </c>
      <c r="CE21" s="34"/>
      <c r="CF21" s="9"/>
      <c r="CG21" s="30"/>
      <c r="CH21" s="29" t="str">
        <f t="shared" si="137"/>
        <v xml:space="preserve"> </v>
      </c>
      <c r="CI21" s="29" t="str">
        <f t="shared" si="151"/>
        <v xml:space="preserve"> </v>
      </c>
      <c r="CJ21" s="30"/>
      <c r="CK21" s="30"/>
      <c r="CL21" s="30"/>
      <c r="CM21" s="29" t="str">
        <f t="shared" si="138"/>
        <v xml:space="preserve"> </v>
      </c>
      <c r="CN21" s="29" t="str">
        <f t="shared" si="139"/>
        <v xml:space="preserve"> </v>
      </c>
      <c r="CO21" s="30"/>
      <c r="CP21" s="30"/>
      <c r="CQ21" s="30"/>
      <c r="CR21" s="29" t="str">
        <f t="shared" si="140"/>
        <v xml:space="preserve"> </v>
      </c>
      <c r="CS21" s="29" t="str">
        <f t="shared" si="141"/>
        <v xml:space="preserve"> </v>
      </c>
      <c r="CT21" s="30"/>
      <c r="CU21" s="30"/>
      <c r="CV21" s="30"/>
      <c r="CW21" s="29" t="str">
        <f t="shared" si="142"/>
        <v xml:space="preserve"> </v>
      </c>
      <c r="CX21" s="29" t="str">
        <f t="shared" si="143"/>
        <v xml:space="preserve"> </v>
      </c>
      <c r="CY21" s="30"/>
      <c r="CZ21" s="30"/>
      <c r="DA21" s="30"/>
      <c r="DB21" s="29" t="str">
        <f t="shared" si="114"/>
        <v xml:space="preserve"> </v>
      </c>
      <c r="DC21" s="29" t="str">
        <f t="shared" si="144"/>
        <v xml:space="preserve"> </v>
      </c>
      <c r="DD21" s="30"/>
      <c r="DE21" s="37"/>
      <c r="DF21" s="30"/>
      <c r="DG21" s="29" t="str">
        <f t="shared" si="116"/>
        <v xml:space="preserve"> </v>
      </c>
      <c r="DH21" s="29" t="str">
        <f t="shared" si="145"/>
        <v xml:space="preserve"> </v>
      </c>
      <c r="DI21" s="46"/>
      <c r="DJ21" s="46">
        <v>-837</v>
      </c>
      <c r="DK21" s="29">
        <f t="shared" si="146"/>
        <v>0</v>
      </c>
      <c r="DL21" s="30"/>
      <c r="DM21" s="30"/>
      <c r="DN21" s="30"/>
      <c r="DO21" s="29" t="str">
        <f t="shared" si="117"/>
        <v xml:space="preserve"> </v>
      </c>
      <c r="DP21" s="29" t="str">
        <f t="shared" si="147"/>
        <v xml:space="preserve"> </v>
      </c>
    </row>
    <row r="22" spans="1:120" s="19" customFormat="1" ht="17.25" hidden="1" customHeight="1" outlineLevel="1" x14ac:dyDescent="0.25">
      <c r="A22" s="18">
        <v>14</v>
      </c>
      <c r="B22" s="8" t="s">
        <v>22</v>
      </c>
      <c r="C22" s="28">
        <f t="shared" si="176"/>
        <v>3099653</v>
      </c>
      <c r="D22" s="28">
        <f t="shared" si="176"/>
        <v>464207.2</v>
      </c>
      <c r="E22" s="28">
        <f t="shared" si="176"/>
        <v>474808.75</v>
      </c>
      <c r="F22" s="29">
        <f t="shared" si="93"/>
        <v>0.14976102163693808</v>
      </c>
      <c r="G22" s="29">
        <f t="shared" si="119"/>
        <v>0.97767195739337154</v>
      </c>
      <c r="H22" s="17">
        <f t="shared" si="177"/>
        <v>3068653</v>
      </c>
      <c r="I22" s="24">
        <f t="shared" si="177"/>
        <v>458207.2</v>
      </c>
      <c r="J22" s="17">
        <f t="shared" si="177"/>
        <v>464808.75</v>
      </c>
      <c r="K22" s="29">
        <f t="shared" si="94"/>
        <v>0.14931867500170271</v>
      </c>
      <c r="L22" s="29">
        <f t="shared" si="121"/>
        <v>0.98579727683697871</v>
      </c>
      <c r="M22" s="46">
        <v>960000</v>
      </c>
      <c r="N22" s="46">
        <v>30133.95</v>
      </c>
      <c r="O22" s="46">
        <v>175029.12</v>
      </c>
      <c r="P22" s="29">
        <f t="shared" si="95"/>
        <v>3.1389531249999998E-2</v>
      </c>
      <c r="Q22" s="29">
        <f t="shared" si="122"/>
        <v>0.17216535168547956</v>
      </c>
      <c r="R22" s="30"/>
      <c r="S22" s="46"/>
      <c r="T22" s="46"/>
      <c r="U22" s="29" t="str">
        <f t="shared" si="96"/>
        <v xml:space="preserve"> </v>
      </c>
      <c r="V22" s="29" t="str">
        <f t="shared" si="184"/>
        <v xml:space="preserve"> </v>
      </c>
      <c r="W22" s="46">
        <v>4000</v>
      </c>
      <c r="X22" s="46">
        <v>5604.9</v>
      </c>
      <c r="Y22" s="46">
        <v>13252.4</v>
      </c>
      <c r="Z22" s="29">
        <f t="shared" si="98"/>
        <v>1.4012249999999999</v>
      </c>
      <c r="AA22" s="29">
        <f t="shared" si="124"/>
        <v>0.42293471371223323</v>
      </c>
      <c r="AB22" s="46">
        <v>39000</v>
      </c>
      <c r="AC22" s="46">
        <v>7179.99</v>
      </c>
      <c r="AD22" s="46">
        <v>6611.57</v>
      </c>
      <c r="AE22" s="29">
        <f t="shared" si="99"/>
        <v>0.18410230769230768</v>
      </c>
      <c r="AF22" s="29">
        <f t="shared" si="125"/>
        <v>1.0859735282240073</v>
      </c>
      <c r="AG22" s="46">
        <v>2065653</v>
      </c>
      <c r="AH22" s="46">
        <v>415288.36</v>
      </c>
      <c r="AI22" s="46">
        <v>269915.65999999997</v>
      </c>
      <c r="AJ22" s="29">
        <f t="shared" si="101"/>
        <v>0.20104458977379067</v>
      </c>
      <c r="AK22" s="29">
        <f t="shared" si="126"/>
        <v>1.5385856456050013</v>
      </c>
      <c r="AL22" s="30"/>
      <c r="AM22" s="30"/>
      <c r="AN22" s="30"/>
      <c r="AO22" s="29" t="str">
        <f t="shared" si="178"/>
        <v xml:space="preserve"> </v>
      </c>
      <c r="AP22" s="29" t="str">
        <f t="shared" si="127"/>
        <v xml:space="preserve"> </v>
      </c>
      <c r="AQ22" s="9">
        <f t="shared" si="181"/>
        <v>31000</v>
      </c>
      <c r="AR22" s="9">
        <f t="shared" si="182"/>
        <v>6000</v>
      </c>
      <c r="AS22" s="9">
        <f t="shared" si="183"/>
        <v>10000</v>
      </c>
      <c r="AT22" s="29">
        <f t="shared" si="103"/>
        <v>0.19354838709677419</v>
      </c>
      <c r="AU22" s="29">
        <f t="shared" si="128"/>
        <v>0.6</v>
      </c>
      <c r="AV22" s="9"/>
      <c r="AW22" s="9"/>
      <c r="AX22" s="9"/>
      <c r="AY22" s="29" t="str">
        <f t="shared" si="104"/>
        <v xml:space="preserve"> </v>
      </c>
      <c r="AZ22" s="29" t="str">
        <f t="shared" si="129"/>
        <v xml:space="preserve"> </v>
      </c>
      <c r="BA22" s="30"/>
      <c r="BB22" s="30"/>
      <c r="BC22" s="36"/>
      <c r="BD22" s="29" t="str">
        <f t="shared" si="130"/>
        <v xml:space="preserve"> </v>
      </c>
      <c r="BE22" s="29" t="str">
        <f t="shared" si="131"/>
        <v xml:space="preserve"> </v>
      </c>
      <c r="BF22" s="30"/>
      <c r="BG22" s="30"/>
      <c r="BH22" s="30"/>
      <c r="BI22" s="29" t="str">
        <f t="shared" si="107"/>
        <v xml:space="preserve"> </v>
      </c>
      <c r="BJ22" s="29" t="str">
        <f t="shared" si="132"/>
        <v xml:space="preserve"> </v>
      </c>
      <c r="BK22" s="30"/>
      <c r="BL22" s="30"/>
      <c r="BM22" s="46"/>
      <c r="BN22" s="29" t="str">
        <f t="shared" si="172"/>
        <v xml:space="preserve"> </v>
      </c>
      <c r="BO22" s="29" t="str">
        <f t="shared" si="133"/>
        <v xml:space="preserve"> </v>
      </c>
      <c r="BP22" s="46">
        <v>10000</v>
      </c>
      <c r="BQ22" s="30">
        <v>0</v>
      </c>
      <c r="BR22" s="30"/>
      <c r="BS22" s="29" t="str">
        <f t="shared" si="108"/>
        <v xml:space="preserve"> </v>
      </c>
      <c r="BT22" s="29" t="str">
        <f t="shared" si="166"/>
        <v xml:space="preserve"> </v>
      </c>
      <c r="BU22" s="46">
        <v>21000</v>
      </c>
      <c r="BV22" s="46">
        <v>6000</v>
      </c>
      <c r="BW22" s="46">
        <v>10000</v>
      </c>
      <c r="BX22" s="29">
        <f t="shared" si="110"/>
        <v>0.2857142857142857</v>
      </c>
      <c r="BY22" s="29">
        <f t="shared" si="135"/>
        <v>0.6</v>
      </c>
      <c r="BZ22" s="30"/>
      <c r="CA22" s="30"/>
      <c r="CB22" s="30"/>
      <c r="CC22" s="29" t="str">
        <f t="shared" si="173"/>
        <v xml:space="preserve"> </v>
      </c>
      <c r="CD22" s="29" t="str">
        <f t="shared" si="136"/>
        <v xml:space="preserve"> </v>
      </c>
      <c r="CE22" s="34"/>
      <c r="CF22" s="9"/>
      <c r="CG22" s="30"/>
      <c r="CH22" s="29" t="str">
        <f t="shared" si="137"/>
        <v xml:space="preserve"> </v>
      </c>
      <c r="CI22" s="29" t="str">
        <f t="shared" si="151"/>
        <v xml:space="preserve"> </v>
      </c>
      <c r="CJ22" s="30"/>
      <c r="CK22" s="30"/>
      <c r="CL22" s="30"/>
      <c r="CM22" s="29" t="str">
        <f t="shared" si="138"/>
        <v xml:space="preserve"> </v>
      </c>
      <c r="CN22" s="29" t="str">
        <f t="shared" si="139"/>
        <v xml:space="preserve"> </v>
      </c>
      <c r="CO22" s="30"/>
      <c r="CP22" s="30"/>
      <c r="CQ22" s="30"/>
      <c r="CR22" s="29" t="str">
        <f t="shared" si="140"/>
        <v xml:space="preserve"> </v>
      </c>
      <c r="CS22" s="29" t="str">
        <f t="shared" si="141"/>
        <v xml:space="preserve"> </v>
      </c>
      <c r="CT22" s="30"/>
      <c r="CU22" s="30"/>
      <c r="CV22" s="30"/>
      <c r="CW22" s="29" t="str">
        <f t="shared" si="142"/>
        <v xml:space="preserve"> </v>
      </c>
      <c r="CX22" s="29" t="str">
        <f t="shared" si="143"/>
        <v xml:space="preserve"> </v>
      </c>
      <c r="CY22" s="30"/>
      <c r="CZ22" s="30"/>
      <c r="DA22" s="30"/>
      <c r="DB22" s="29" t="str">
        <f t="shared" si="114"/>
        <v xml:space="preserve"> </v>
      </c>
      <c r="DC22" s="29" t="str">
        <f t="shared" si="144"/>
        <v xml:space="preserve"> </v>
      </c>
      <c r="DD22" s="30"/>
      <c r="DE22" s="37"/>
      <c r="DF22" s="30"/>
      <c r="DG22" s="29" t="str">
        <f t="shared" si="116"/>
        <v xml:space="preserve"> </v>
      </c>
      <c r="DH22" s="29" t="str">
        <f t="shared" si="145"/>
        <v xml:space="preserve"> </v>
      </c>
      <c r="DI22" s="30"/>
      <c r="DJ22" s="30"/>
      <c r="DK22" s="29" t="str">
        <f>IF(DI22=0," ",IF(DI22/DJ22*100&gt;200,"св.200",DI22/DJ22))</f>
        <v xml:space="preserve"> </v>
      </c>
      <c r="DL22" s="30"/>
      <c r="DM22" s="30"/>
      <c r="DN22" s="30"/>
      <c r="DO22" s="29" t="str">
        <f t="shared" si="117"/>
        <v xml:space="preserve"> </v>
      </c>
      <c r="DP22" s="29" t="str">
        <f t="shared" si="147"/>
        <v xml:space="preserve"> </v>
      </c>
    </row>
    <row r="23" spans="1:120" s="19" customFormat="1" ht="17.25" hidden="1" customHeight="1" outlineLevel="1" x14ac:dyDescent="0.25">
      <c r="A23" s="18">
        <v>15</v>
      </c>
      <c r="B23" s="8" t="s">
        <v>39</v>
      </c>
      <c r="C23" s="28">
        <f t="shared" si="176"/>
        <v>4308450</v>
      </c>
      <c r="D23" s="28">
        <f t="shared" si="176"/>
        <v>3339743.37</v>
      </c>
      <c r="E23" s="28">
        <f t="shared" si="176"/>
        <v>718162.86</v>
      </c>
      <c r="F23" s="29">
        <f t="shared" si="93"/>
        <v>0.77516122271350485</v>
      </c>
      <c r="G23" s="29" t="str">
        <f t="shared" si="119"/>
        <v>св.200</v>
      </c>
      <c r="H23" s="17">
        <f t="shared" si="177"/>
        <v>4170000</v>
      </c>
      <c r="I23" s="24">
        <f t="shared" si="177"/>
        <v>3222713.37</v>
      </c>
      <c r="J23" s="17">
        <f t="shared" si="177"/>
        <v>696162.86</v>
      </c>
      <c r="K23" s="29">
        <f t="shared" si="94"/>
        <v>0.77283294244604317</v>
      </c>
      <c r="L23" s="29" t="str">
        <f t="shared" si="121"/>
        <v>св.200</v>
      </c>
      <c r="M23" s="46">
        <v>1200000</v>
      </c>
      <c r="N23" s="46">
        <v>272691.08</v>
      </c>
      <c r="O23" s="46">
        <v>291701.18</v>
      </c>
      <c r="P23" s="29">
        <f t="shared" si="95"/>
        <v>0.22724256666666667</v>
      </c>
      <c r="Q23" s="29">
        <f t="shared" si="122"/>
        <v>0.9348302259181811</v>
      </c>
      <c r="R23" s="30"/>
      <c r="S23" s="30"/>
      <c r="T23" s="30"/>
      <c r="U23" s="29" t="str">
        <f t="shared" si="96"/>
        <v xml:space="preserve"> </v>
      </c>
      <c r="V23" s="29" t="str">
        <f t="shared" si="184"/>
        <v xml:space="preserve"> </v>
      </c>
      <c r="W23" s="46">
        <v>900000</v>
      </c>
      <c r="X23" s="46">
        <v>2206343.4</v>
      </c>
      <c r="Y23" s="46">
        <v>-292037.09999999998</v>
      </c>
      <c r="Z23" s="29" t="str">
        <f t="shared" si="98"/>
        <v>СВ.200</v>
      </c>
      <c r="AA23" s="29">
        <f t="shared" si="124"/>
        <v>-7.5550106476197723</v>
      </c>
      <c r="AB23" s="46">
        <v>50000</v>
      </c>
      <c r="AC23" s="46">
        <v>7253.77</v>
      </c>
      <c r="AD23" s="46">
        <v>1052.0999999999999</v>
      </c>
      <c r="AE23" s="29">
        <f t="shared" si="99"/>
        <v>0.14507540000000002</v>
      </c>
      <c r="AF23" s="29" t="str">
        <f t="shared" si="125"/>
        <v>св.200</v>
      </c>
      <c r="AG23" s="46">
        <v>2020000</v>
      </c>
      <c r="AH23" s="46">
        <v>736425.12</v>
      </c>
      <c r="AI23" s="46">
        <v>695446.68</v>
      </c>
      <c r="AJ23" s="29">
        <f t="shared" si="101"/>
        <v>0.36456689108910889</v>
      </c>
      <c r="AK23" s="29">
        <f t="shared" si="126"/>
        <v>1.0589239134767312</v>
      </c>
      <c r="AL23" s="30"/>
      <c r="AM23" s="30"/>
      <c r="AN23" s="30"/>
      <c r="AO23" s="29" t="str">
        <f t="shared" si="178"/>
        <v xml:space="preserve"> </v>
      </c>
      <c r="AP23" s="29" t="str">
        <f t="shared" si="127"/>
        <v xml:space="preserve"> </v>
      </c>
      <c r="AQ23" s="9">
        <f t="shared" si="181"/>
        <v>138450</v>
      </c>
      <c r="AR23" s="9">
        <f t="shared" si="182"/>
        <v>117030</v>
      </c>
      <c r="AS23" s="9">
        <f t="shared" si="183"/>
        <v>22000</v>
      </c>
      <c r="AT23" s="29">
        <f t="shared" si="103"/>
        <v>0.8452871072589383</v>
      </c>
      <c r="AU23" s="29" t="str">
        <f t="shared" si="128"/>
        <v>св.200</v>
      </c>
      <c r="AV23" s="9"/>
      <c r="AW23" s="9"/>
      <c r="AX23" s="9"/>
      <c r="AY23" s="29" t="str">
        <f t="shared" si="104"/>
        <v xml:space="preserve"> </v>
      </c>
      <c r="AZ23" s="29" t="str">
        <f t="shared" si="129"/>
        <v xml:space="preserve"> </v>
      </c>
      <c r="BA23" s="30"/>
      <c r="BB23" s="30"/>
      <c r="BC23" s="36"/>
      <c r="BD23" s="29" t="str">
        <f t="shared" si="130"/>
        <v xml:space="preserve"> </v>
      </c>
      <c r="BE23" s="29" t="str">
        <f t="shared" si="131"/>
        <v xml:space="preserve"> </v>
      </c>
      <c r="BF23" s="30"/>
      <c r="BG23" s="30"/>
      <c r="BH23" s="30"/>
      <c r="BI23" s="29" t="str">
        <f t="shared" si="107"/>
        <v xml:space="preserve"> </v>
      </c>
      <c r="BJ23" s="29" t="str">
        <f t="shared" si="132"/>
        <v xml:space="preserve"> </v>
      </c>
      <c r="BK23" s="30"/>
      <c r="BL23" s="30"/>
      <c r="BM23" s="46"/>
      <c r="BN23" s="29" t="str">
        <f t="shared" si="172"/>
        <v xml:space="preserve"> </v>
      </c>
      <c r="BO23" s="29" t="str">
        <f t="shared" si="133"/>
        <v xml:space="preserve"> </v>
      </c>
      <c r="BP23" s="46">
        <v>103450</v>
      </c>
      <c r="BQ23" s="30">
        <v>84310</v>
      </c>
      <c r="BR23" s="30"/>
      <c r="BS23" s="29">
        <f t="shared" si="108"/>
        <v>0.81498308361527305</v>
      </c>
      <c r="BT23" s="29" t="str">
        <f t="shared" si="166"/>
        <v xml:space="preserve"> </v>
      </c>
      <c r="BU23" s="46">
        <v>35000</v>
      </c>
      <c r="BV23" s="46">
        <v>32720</v>
      </c>
      <c r="BW23" s="46">
        <v>22000</v>
      </c>
      <c r="BX23" s="29">
        <f t="shared" si="110"/>
        <v>0.93485714285714283</v>
      </c>
      <c r="BY23" s="29">
        <f t="shared" si="135"/>
        <v>1.4872727272727273</v>
      </c>
      <c r="BZ23" s="30"/>
      <c r="CA23" s="30"/>
      <c r="CB23" s="30"/>
      <c r="CC23" s="29" t="str">
        <f t="shared" si="173"/>
        <v xml:space="preserve"> </v>
      </c>
      <c r="CD23" s="29" t="str">
        <f t="shared" si="136"/>
        <v xml:space="preserve"> </v>
      </c>
      <c r="CE23" s="34"/>
      <c r="CF23" s="9"/>
      <c r="CG23" s="30"/>
      <c r="CH23" s="29" t="str">
        <f t="shared" si="137"/>
        <v xml:space="preserve"> </v>
      </c>
      <c r="CI23" s="29" t="str">
        <f t="shared" si="151"/>
        <v xml:space="preserve"> </v>
      </c>
      <c r="CJ23" s="30"/>
      <c r="CK23" s="30"/>
      <c r="CL23" s="30"/>
      <c r="CM23" s="29" t="str">
        <f t="shared" si="138"/>
        <v xml:space="preserve"> </v>
      </c>
      <c r="CN23" s="29" t="str">
        <f t="shared" si="139"/>
        <v xml:space="preserve"> </v>
      </c>
      <c r="CO23" s="30"/>
      <c r="CP23" s="30"/>
      <c r="CQ23" s="30"/>
      <c r="CR23" s="29" t="str">
        <f t="shared" si="140"/>
        <v xml:space="preserve"> </v>
      </c>
      <c r="CS23" s="29" t="str">
        <f t="shared" si="141"/>
        <v xml:space="preserve"> </v>
      </c>
      <c r="CT23" s="30"/>
      <c r="CU23" s="30"/>
      <c r="CV23" s="30"/>
      <c r="CW23" s="29" t="str">
        <f t="shared" si="142"/>
        <v xml:space="preserve"> </v>
      </c>
      <c r="CX23" s="29" t="str">
        <f t="shared" si="143"/>
        <v xml:space="preserve"> </v>
      </c>
      <c r="CY23" s="30"/>
      <c r="CZ23" s="30"/>
      <c r="DA23" s="30"/>
      <c r="DB23" s="29" t="str">
        <f t="shared" si="114"/>
        <v xml:space="preserve"> </v>
      </c>
      <c r="DC23" s="29" t="str">
        <f t="shared" si="144"/>
        <v xml:space="preserve"> </v>
      </c>
      <c r="DD23" s="30"/>
      <c r="DE23" s="37"/>
      <c r="DF23" s="30"/>
      <c r="DG23" s="29" t="str">
        <f t="shared" si="116"/>
        <v xml:space="preserve"> </v>
      </c>
      <c r="DH23" s="29" t="str">
        <f t="shared" si="145"/>
        <v xml:space="preserve"> </v>
      </c>
      <c r="DI23" s="30"/>
      <c r="DJ23" s="30"/>
      <c r="DK23" s="29" t="str">
        <f t="shared" si="146"/>
        <v xml:space="preserve"> </v>
      </c>
      <c r="DL23" s="30"/>
      <c r="DM23" s="30"/>
      <c r="DN23" s="30"/>
      <c r="DO23" s="29" t="str">
        <f t="shared" si="117"/>
        <v xml:space="preserve"> </v>
      </c>
      <c r="DP23" s="29" t="str">
        <f t="shared" si="147"/>
        <v xml:space="preserve"> </v>
      </c>
    </row>
    <row r="24" spans="1:120" s="21" customFormat="1" ht="32.1" customHeight="1" collapsed="1" x14ac:dyDescent="0.25">
      <c r="A24" s="20"/>
      <c r="B24" s="7" t="s">
        <v>140</v>
      </c>
      <c r="C24" s="35">
        <f>SUM(C25:C29)</f>
        <v>48122886</v>
      </c>
      <c r="D24" s="35">
        <f>SUM(D25:D29)</f>
        <v>10172115.550000001</v>
      </c>
      <c r="E24" s="35">
        <f>SUM(E25:E29)</f>
        <v>11487025.869999999</v>
      </c>
      <c r="F24" s="26">
        <f t="shared" si="93"/>
        <v>0.21137792006073786</v>
      </c>
      <c r="G24" s="26">
        <f t="shared" si="119"/>
        <v>0.88553082974818798</v>
      </c>
      <c r="H24" s="25">
        <f>SUM(H25:H29)</f>
        <v>45217906</v>
      </c>
      <c r="I24" s="25">
        <f>SUM(I25:I29)</f>
        <v>9207310.9200000018</v>
      </c>
      <c r="J24" s="25">
        <f>SUM(J25:J29)</f>
        <v>10472967.190000001</v>
      </c>
      <c r="K24" s="26">
        <f t="shared" si="94"/>
        <v>0.20362090451512729</v>
      </c>
      <c r="L24" s="26">
        <f t="shared" si="121"/>
        <v>0.87915017329487122</v>
      </c>
      <c r="M24" s="25">
        <f>SUM(M25:M29)</f>
        <v>33372200</v>
      </c>
      <c r="N24" s="25">
        <f>SUM(N25:N29)</f>
        <v>7144586.5999999996</v>
      </c>
      <c r="O24" s="25">
        <f>SUM(O25:O29)</f>
        <v>7715861.8100000005</v>
      </c>
      <c r="P24" s="26">
        <f t="shared" si="95"/>
        <v>0.21408797142531807</v>
      </c>
      <c r="Q24" s="26">
        <f t="shared" si="122"/>
        <v>0.92596093293692605</v>
      </c>
      <c r="R24" s="25">
        <f>SUM(R25:R29)</f>
        <v>1650000</v>
      </c>
      <c r="S24" s="25">
        <f>SUM(S25:S29)</f>
        <v>484878.31</v>
      </c>
      <c r="T24" s="25">
        <f>SUM(T25:T29)</f>
        <v>381205.95</v>
      </c>
      <c r="U24" s="26">
        <f t="shared" si="96"/>
        <v>0.2938656424242424</v>
      </c>
      <c r="V24" s="26">
        <f t="shared" si="123"/>
        <v>1.2719589240409286</v>
      </c>
      <c r="W24" s="25">
        <f>SUM(W25:W29)</f>
        <v>20000</v>
      </c>
      <c r="X24" s="25">
        <f>SUM(X25:X29)</f>
        <v>10585.78</v>
      </c>
      <c r="Y24" s="25">
        <f>SUM(Y25:Y29)</f>
        <v>3432</v>
      </c>
      <c r="Z24" s="26">
        <f t="shared" si="98"/>
        <v>0.52928900000000001</v>
      </c>
      <c r="AA24" s="26" t="str">
        <f t="shared" si="124"/>
        <v>св.200</v>
      </c>
      <c r="AB24" s="25">
        <f>SUM(AB25:AB29)</f>
        <v>1662706</v>
      </c>
      <c r="AC24" s="25">
        <f>SUM(AC25:AC29)</f>
        <v>152873.07</v>
      </c>
      <c r="AD24" s="25">
        <f>SUM(AD25:AD29)</f>
        <v>89941.92</v>
      </c>
      <c r="AE24" s="26">
        <f t="shared" si="99"/>
        <v>9.1942333761951905E-2</v>
      </c>
      <c r="AF24" s="26">
        <f t="shared" si="125"/>
        <v>1.6996865310413656</v>
      </c>
      <c r="AG24" s="25">
        <f>SUM(AG25:AG29)</f>
        <v>8505000</v>
      </c>
      <c r="AH24" s="25">
        <f>SUM(AH25:AH29)</f>
        <v>1411643.1600000001</v>
      </c>
      <c r="AI24" s="25">
        <f>SUM(AI25:AI29)</f>
        <v>2280690.5099999998</v>
      </c>
      <c r="AJ24" s="26">
        <f t="shared" si="101"/>
        <v>0.16597803174603176</v>
      </c>
      <c r="AK24" s="26">
        <f t="shared" si="126"/>
        <v>0.61895428327975999</v>
      </c>
      <c r="AL24" s="25">
        <f>SUM(AL25:AL29)</f>
        <v>8000</v>
      </c>
      <c r="AM24" s="25">
        <f>SUM(AM25:AM29)</f>
        <v>2744</v>
      </c>
      <c r="AN24" s="25">
        <f>SUM(AN25:AN29)</f>
        <v>1835</v>
      </c>
      <c r="AO24" s="26">
        <f t="shared" si="178"/>
        <v>0.34300000000000003</v>
      </c>
      <c r="AP24" s="26">
        <f t="shared" si="127"/>
        <v>1.4953678474114442</v>
      </c>
      <c r="AQ24" s="25">
        <f>SUM(AQ25:AQ29)</f>
        <v>2904980</v>
      </c>
      <c r="AR24" s="25">
        <f t="shared" ref="AR24:AS24" si="185">SUM(AR25:AR29)</f>
        <v>964804.62999999989</v>
      </c>
      <c r="AS24" s="25">
        <f t="shared" si="185"/>
        <v>1014058.6799999999</v>
      </c>
      <c r="AT24" s="26">
        <f t="shared" si="103"/>
        <v>0.3321209199374866</v>
      </c>
      <c r="AU24" s="26">
        <f t="shared" si="128"/>
        <v>0.95142879700018934</v>
      </c>
      <c r="AV24" s="25">
        <f>SUM(AV25:AV29)</f>
        <v>500000</v>
      </c>
      <c r="AW24" s="25">
        <f>SUM(AW25:AW29)</f>
        <v>113015.78</v>
      </c>
      <c r="AX24" s="25">
        <f>SUM(AX25:AX29)</f>
        <v>233781.88</v>
      </c>
      <c r="AY24" s="26">
        <f t="shared" si="104"/>
        <v>0.22603155999999999</v>
      </c>
      <c r="AZ24" s="26">
        <f t="shared" si="129"/>
        <v>0.48342403611434726</v>
      </c>
      <c r="BA24" s="27">
        <f>SUM(BA25:BA29)</f>
        <v>0</v>
      </c>
      <c r="BB24" s="27">
        <f t="shared" ref="BB24" si="186">SUM(BB25:BB29)</f>
        <v>0</v>
      </c>
      <c r="BC24" s="32">
        <f>SUM(BC25:BC29)</f>
        <v>0</v>
      </c>
      <c r="BD24" s="26" t="str">
        <f t="shared" si="130"/>
        <v xml:space="preserve"> </v>
      </c>
      <c r="BE24" s="26" t="str">
        <f t="shared" si="131"/>
        <v xml:space="preserve"> </v>
      </c>
      <c r="BF24" s="27">
        <f>SUM(BF25:BF29)</f>
        <v>227300</v>
      </c>
      <c r="BG24" s="27">
        <f>SUM(BG25:BG29)</f>
        <v>58725.440000000002</v>
      </c>
      <c r="BH24" s="27">
        <f>SUM(BH25:BH29)</f>
        <v>132221.81</v>
      </c>
      <c r="BI24" s="26">
        <f t="shared" si="107"/>
        <v>0.25836093268807742</v>
      </c>
      <c r="BJ24" s="26">
        <f t="shared" si="132"/>
        <v>0.44414336787554187</v>
      </c>
      <c r="BK24" s="25">
        <f>SUM(BK25:BK29)</f>
        <v>0</v>
      </c>
      <c r="BL24" s="25">
        <f>SUM(BL25:BL29)</f>
        <v>0</v>
      </c>
      <c r="BM24" s="25">
        <f>SUM(BM25:BM29)</f>
        <v>0</v>
      </c>
      <c r="BN24" s="26" t="str">
        <f t="shared" si="172"/>
        <v xml:space="preserve"> </v>
      </c>
      <c r="BO24" s="26" t="str">
        <f t="shared" si="133"/>
        <v xml:space="preserve"> </v>
      </c>
      <c r="BP24" s="25">
        <f>SUM(BP25:BP29)</f>
        <v>1176000</v>
      </c>
      <c r="BQ24" s="25">
        <f>SUM(BQ25:BQ29)</f>
        <v>296581.48</v>
      </c>
      <c r="BR24" s="25">
        <f>SUM(BR25:BR29)</f>
        <v>14466.67</v>
      </c>
      <c r="BS24" s="26">
        <f t="shared" si="108"/>
        <v>0.25219513605442173</v>
      </c>
      <c r="BT24" s="26" t="str">
        <f t="shared" si="166"/>
        <v>св.200</v>
      </c>
      <c r="BU24" s="25">
        <f>SUM(BU25:BU29)</f>
        <v>599180</v>
      </c>
      <c r="BV24" s="25">
        <f>SUM(BV25:BV29)</f>
        <v>117018.36</v>
      </c>
      <c r="BW24" s="25">
        <f>SUM(BW25:BW29)</f>
        <v>117717.39</v>
      </c>
      <c r="BX24" s="26">
        <f t="shared" si="110"/>
        <v>0.19529750659234288</v>
      </c>
      <c r="BY24" s="26">
        <f t="shared" si="135"/>
        <v>0.99406179494805313</v>
      </c>
      <c r="BZ24" s="25">
        <f>SUM(BZ25:BZ29)</f>
        <v>0</v>
      </c>
      <c r="CA24" s="25">
        <f t="shared" ref="CA24:CB24" si="187">SUM(CA25:CA29)</f>
        <v>0</v>
      </c>
      <c r="CB24" s="25">
        <f t="shared" si="187"/>
        <v>0</v>
      </c>
      <c r="CC24" s="26" t="str">
        <f t="shared" si="173"/>
        <v xml:space="preserve"> </v>
      </c>
      <c r="CD24" s="26" t="str">
        <f t="shared" si="136"/>
        <v xml:space="preserve"> </v>
      </c>
      <c r="CE24" s="52">
        <f>SUM(CE25:CE29)</f>
        <v>400000</v>
      </c>
      <c r="CF24" s="52">
        <f t="shared" ref="CF24:CG24" si="188">SUM(CF25:CF29)</f>
        <v>245772.84</v>
      </c>
      <c r="CG24" s="66">
        <f t="shared" si="188"/>
        <v>100607.43</v>
      </c>
      <c r="CH24" s="26">
        <f t="shared" si="137"/>
        <v>0.61443210000000004</v>
      </c>
      <c r="CI24" s="26" t="str">
        <f t="shared" si="151"/>
        <v>св.200</v>
      </c>
      <c r="CJ24" s="27">
        <f>SUM(CJ25:CJ29)</f>
        <v>400000</v>
      </c>
      <c r="CK24" s="27">
        <f>SUM(CK25:CK29)</f>
        <v>245772.84</v>
      </c>
      <c r="CL24" s="27">
        <f>SUM(CL25:CL29)</f>
        <v>100607.43</v>
      </c>
      <c r="CM24" s="26">
        <f t="shared" si="138"/>
        <v>0.61443210000000004</v>
      </c>
      <c r="CN24" s="26" t="str">
        <f t="shared" si="139"/>
        <v>св.200</v>
      </c>
      <c r="CO24" s="27">
        <f>SUM(CO25:CO29)</f>
        <v>0</v>
      </c>
      <c r="CP24" s="27">
        <f t="shared" ref="CP24:CQ24" si="189">SUM(CP25:CP29)</f>
        <v>0</v>
      </c>
      <c r="CQ24" s="27">
        <f t="shared" si="189"/>
        <v>0</v>
      </c>
      <c r="CR24" s="26" t="str">
        <f t="shared" si="140"/>
        <v xml:space="preserve"> </v>
      </c>
      <c r="CS24" s="26" t="str">
        <f t="shared" si="141"/>
        <v xml:space="preserve"> </v>
      </c>
      <c r="CT24" s="27">
        <f>SUM(CT25:CT29)</f>
        <v>0</v>
      </c>
      <c r="CU24" s="27">
        <f t="shared" ref="CU24:CV24" si="190">SUM(CU25:CU29)</f>
        <v>0</v>
      </c>
      <c r="CV24" s="27">
        <f t="shared" si="190"/>
        <v>0</v>
      </c>
      <c r="CW24" s="69" t="str">
        <f t="shared" si="142"/>
        <v xml:space="preserve"> </v>
      </c>
      <c r="CX24" s="69" t="str">
        <f t="shared" si="143"/>
        <v xml:space="preserve"> </v>
      </c>
      <c r="CY24" s="25">
        <f>SUM(CY25:CY29)</f>
        <v>0</v>
      </c>
      <c r="CZ24" s="25">
        <f>SUM(CZ25:CZ29)</f>
        <v>0</v>
      </c>
      <c r="DA24" s="25">
        <f>SUM(DA25:DA29)</f>
        <v>0</v>
      </c>
      <c r="DB24" s="26" t="str">
        <f t="shared" si="114"/>
        <v xml:space="preserve"> </v>
      </c>
      <c r="DC24" s="26" t="str">
        <f t="shared" si="144"/>
        <v xml:space="preserve"> </v>
      </c>
      <c r="DD24" s="25">
        <f>SUM(DD25:DD29)</f>
        <v>2500</v>
      </c>
      <c r="DE24" s="38">
        <f>SUM(DE25:DE29)</f>
        <v>104851.83</v>
      </c>
      <c r="DF24" s="25">
        <f>SUM(DF25:DF29)</f>
        <v>51220</v>
      </c>
      <c r="DG24" s="26" t="str">
        <f t="shared" si="116"/>
        <v>СВ.200</v>
      </c>
      <c r="DH24" s="26" t="str">
        <f t="shared" si="145"/>
        <v>св.200</v>
      </c>
      <c r="DI24" s="25">
        <f>SUM(DI25:DI29)</f>
        <v>0</v>
      </c>
      <c r="DJ24" s="25">
        <f>SUM(DJ25:DJ29)</f>
        <v>4648</v>
      </c>
      <c r="DK24" s="26" t="str">
        <f>IF(DI24&lt;=0," ",IF(DI24/DJ24*100&gt;200,"св.200",DI24/DJ24))</f>
        <v xml:space="preserve"> </v>
      </c>
      <c r="DL24" s="25">
        <f>SUM(DL25:DL29)</f>
        <v>0</v>
      </c>
      <c r="DM24" s="25">
        <f>SUM(DM25:DM29)</f>
        <v>28838.9</v>
      </c>
      <c r="DN24" s="25">
        <f>SUM(DN25:DN29)</f>
        <v>359395.5</v>
      </c>
      <c r="DO24" s="26" t="str">
        <f t="shared" si="117"/>
        <v xml:space="preserve"> </v>
      </c>
      <c r="DP24" s="26">
        <f t="shared" si="147"/>
        <v>8.0242796584820905E-2</v>
      </c>
    </row>
    <row r="25" spans="1:120" s="19" customFormat="1" ht="16.5" hidden="1" customHeight="1" outlineLevel="1" x14ac:dyDescent="0.25">
      <c r="A25" s="18">
        <v>16</v>
      </c>
      <c r="B25" s="8" t="s">
        <v>61</v>
      </c>
      <c r="C25" s="28">
        <f t="shared" ref="C25:E29" si="191">H25+AQ25</f>
        <v>42081006</v>
      </c>
      <c r="D25" s="28">
        <f t="shared" si="191"/>
        <v>9243024.2899999991</v>
      </c>
      <c r="E25" s="28">
        <f t="shared" si="191"/>
        <v>9905760.0199999996</v>
      </c>
      <c r="F25" s="29">
        <f t="shared" si="93"/>
        <v>0.21964836795964429</v>
      </c>
      <c r="G25" s="29">
        <f t="shared" si="119"/>
        <v>0.9330959231132272</v>
      </c>
      <c r="H25" s="17">
        <f t="shared" ref="H25:J29" si="192">W25++AG25+M25+AB25+AL25+R25</f>
        <v>39303706</v>
      </c>
      <c r="I25" s="24">
        <f t="shared" si="192"/>
        <v>8342734.9199999999</v>
      </c>
      <c r="J25" s="17">
        <f t="shared" si="192"/>
        <v>8946826.1699999999</v>
      </c>
      <c r="K25" s="29">
        <f t="shared" si="94"/>
        <v>0.21226331481311203</v>
      </c>
      <c r="L25" s="29">
        <f t="shared" si="121"/>
        <v>0.93247982708934196</v>
      </c>
      <c r="M25" s="46">
        <v>32730000</v>
      </c>
      <c r="N25" s="46">
        <v>7000212.6100000003</v>
      </c>
      <c r="O25" s="46">
        <v>7577312.4199999999</v>
      </c>
      <c r="P25" s="29">
        <f t="shared" si="95"/>
        <v>0.21387756217537429</v>
      </c>
      <c r="Q25" s="29">
        <f t="shared" si="122"/>
        <v>0.92383845643255136</v>
      </c>
      <c r="R25" s="46">
        <v>1650000</v>
      </c>
      <c r="S25" s="46">
        <v>484878.31</v>
      </c>
      <c r="T25" s="46">
        <v>381205.95</v>
      </c>
      <c r="U25" s="29">
        <f t="shared" si="96"/>
        <v>0.2938656424242424</v>
      </c>
      <c r="V25" s="29">
        <f t="shared" ref="V25:V29" si="193">IF(S25=0," ",IF(S25/T25*100&gt;200,"св.200",S25/T25))</f>
        <v>1.2719589240409286</v>
      </c>
      <c r="W25" s="9"/>
      <c r="X25" s="9"/>
      <c r="Y25" s="9"/>
      <c r="Z25" s="29" t="str">
        <f t="shared" si="98"/>
        <v xml:space="preserve"> </v>
      </c>
      <c r="AA25" s="29" t="str">
        <f t="shared" si="124"/>
        <v xml:space="preserve"> </v>
      </c>
      <c r="AB25" s="46">
        <v>1323706</v>
      </c>
      <c r="AC25" s="46">
        <v>106775.94</v>
      </c>
      <c r="AD25" s="46">
        <v>62315.42</v>
      </c>
      <c r="AE25" s="29">
        <f t="shared" si="99"/>
        <v>8.0664392244199246E-2</v>
      </c>
      <c r="AF25" s="29">
        <f t="shared" si="125"/>
        <v>1.7134754126667204</v>
      </c>
      <c r="AG25" s="46">
        <v>3600000</v>
      </c>
      <c r="AH25" s="46">
        <v>750868.06</v>
      </c>
      <c r="AI25" s="46">
        <v>925992.38</v>
      </c>
      <c r="AJ25" s="29">
        <f t="shared" si="101"/>
        <v>0.20857446111111114</v>
      </c>
      <c r="AK25" s="29">
        <f t="shared" si="126"/>
        <v>0.81087930766773697</v>
      </c>
      <c r="AL25" s="9"/>
      <c r="AM25" s="9"/>
      <c r="AN25" s="9"/>
      <c r="AO25" s="29" t="str">
        <f t="shared" si="178"/>
        <v xml:space="preserve"> </v>
      </c>
      <c r="AP25" s="29" t="str">
        <f t="shared" si="127"/>
        <v xml:space="preserve"> </v>
      </c>
      <c r="AQ25" s="9">
        <f>AV25+BA25+BF25+BK25++BP25+BU25+BZ25+CE25+CY25+DD25+DL25+CT25</f>
        <v>2777300</v>
      </c>
      <c r="AR25" s="9">
        <f t="shared" ref="AR25" si="194">AW25+BB25+BG25+BL25+BQ25+BV25+CA25+CF25+CZ25+DE25+DM25+CU25+DI25</f>
        <v>900289.36999999988</v>
      </c>
      <c r="AS25" s="9">
        <f t="shared" ref="AS25" si="195">AX25+BC25+BH25+BM25+BR25+BW25+CB25+CG25+DA25+DF25+DN25+CV25+DJ25</f>
        <v>958933.85</v>
      </c>
      <c r="AT25" s="29">
        <f t="shared" si="103"/>
        <v>0.32415992870773769</v>
      </c>
      <c r="AU25" s="29">
        <f t="shared" si="128"/>
        <v>0.93884408189365709</v>
      </c>
      <c r="AV25" s="46">
        <v>500000</v>
      </c>
      <c r="AW25" s="46">
        <v>113015.78</v>
      </c>
      <c r="AX25" s="46">
        <v>233781.88</v>
      </c>
      <c r="AY25" s="29">
        <f t="shared" si="104"/>
        <v>0.22603155999999999</v>
      </c>
      <c r="AZ25" s="29">
        <f t="shared" si="129"/>
        <v>0.48342403611434726</v>
      </c>
      <c r="BA25" s="30"/>
      <c r="BB25" s="30"/>
      <c r="BC25" s="36"/>
      <c r="BD25" s="29" t="str">
        <f t="shared" si="130"/>
        <v xml:space="preserve"> </v>
      </c>
      <c r="BE25" s="29" t="str">
        <f t="shared" ref="BE25:BE31" si="196">IF(BC25=0," ",IF(BB25/BC25*100&gt;200,"св.200",BB25/BC25))</f>
        <v xml:space="preserve"> </v>
      </c>
      <c r="BF25" s="46">
        <v>227300</v>
      </c>
      <c r="BG25" s="46">
        <v>58725.440000000002</v>
      </c>
      <c r="BH25" s="46">
        <v>132221.81</v>
      </c>
      <c r="BI25" s="29">
        <f t="shared" si="107"/>
        <v>0.25836093268807742</v>
      </c>
      <c r="BJ25" s="29">
        <f t="shared" si="132"/>
        <v>0.44414336787554187</v>
      </c>
      <c r="BK25" s="30"/>
      <c r="BL25" s="30"/>
      <c r="BM25" s="30"/>
      <c r="BN25" s="29" t="str">
        <f t="shared" si="172"/>
        <v xml:space="preserve"> </v>
      </c>
      <c r="BO25" s="29" t="str">
        <f t="shared" si="133"/>
        <v xml:space="preserve"> </v>
      </c>
      <c r="BP25" s="30">
        <v>1176000</v>
      </c>
      <c r="BQ25" s="30">
        <v>296581.48</v>
      </c>
      <c r="BR25" s="30"/>
      <c r="BS25" s="29">
        <f t="shared" si="108"/>
        <v>0.25219513605442173</v>
      </c>
      <c r="BT25" s="29" t="str">
        <f t="shared" si="166"/>
        <v xml:space="preserve"> </v>
      </c>
      <c r="BU25" s="46">
        <v>474000</v>
      </c>
      <c r="BV25" s="46">
        <v>81892</v>
      </c>
      <c r="BW25" s="46">
        <v>90716</v>
      </c>
      <c r="BX25" s="29">
        <f t="shared" si="110"/>
        <v>0.17276793248945146</v>
      </c>
      <c r="BY25" s="29">
        <f t="shared" si="135"/>
        <v>0.90272939723973722</v>
      </c>
      <c r="BZ25" s="30"/>
      <c r="CA25" s="30"/>
      <c r="CB25" s="30"/>
      <c r="CC25" s="29" t="str">
        <f t="shared" si="173"/>
        <v xml:space="preserve"> </v>
      </c>
      <c r="CD25" s="29" t="str">
        <f t="shared" si="136"/>
        <v xml:space="preserve"> </v>
      </c>
      <c r="CE25" s="46">
        <v>400000</v>
      </c>
      <c r="CF25" s="46">
        <v>245772.84</v>
      </c>
      <c r="CG25" s="46">
        <v>100607.43</v>
      </c>
      <c r="CH25" s="29">
        <f t="shared" si="137"/>
        <v>0.61443210000000004</v>
      </c>
      <c r="CI25" s="29" t="str">
        <f t="shared" si="151"/>
        <v>св.200</v>
      </c>
      <c r="CJ25" s="46">
        <v>400000</v>
      </c>
      <c r="CK25" s="46">
        <v>245772.84</v>
      </c>
      <c r="CL25" s="46">
        <v>100607.43</v>
      </c>
      <c r="CM25" s="29">
        <f t="shared" si="138"/>
        <v>0.61443210000000004</v>
      </c>
      <c r="CN25" s="29" t="str">
        <f t="shared" si="139"/>
        <v>св.200</v>
      </c>
      <c r="CO25" s="30"/>
      <c r="CP25" s="30"/>
      <c r="CQ25" s="30"/>
      <c r="CR25" s="29" t="str">
        <f t="shared" si="140"/>
        <v xml:space="preserve"> </v>
      </c>
      <c r="CS25" s="29" t="str">
        <f t="shared" si="141"/>
        <v xml:space="preserve"> </v>
      </c>
      <c r="CT25" s="30"/>
      <c r="CU25" s="30"/>
      <c r="CV25" s="30"/>
      <c r="CW25" s="29" t="str">
        <f t="shared" si="142"/>
        <v xml:space="preserve"> </v>
      </c>
      <c r="CX25" s="29" t="str">
        <f t="shared" si="143"/>
        <v xml:space="preserve"> </v>
      </c>
      <c r="CY25" s="9"/>
      <c r="CZ25" s="9"/>
      <c r="DA25" s="30"/>
      <c r="DB25" s="29" t="str">
        <f t="shared" si="114"/>
        <v xml:space="preserve"> </v>
      </c>
      <c r="DC25" s="29" t="str">
        <f t="shared" si="144"/>
        <v xml:space="preserve"> </v>
      </c>
      <c r="DD25" s="9"/>
      <c r="DE25" s="46">
        <v>104301.83</v>
      </c>
      <c r="DF25" s="46">
        <v>50670</v>
      </c>
      <c r="DG25" s="29" t="str">
        <f t="shared" si="116"/>
        <v xml:space="preserve"> </v>
      </c>
      <c r="DH25" s="29" t="str">
        <f t="shared" si="145"/>
        <v>св.200</v>
      </c>
      <c r="DI25" s="30"/>
      <c r="DJ25" s="30"/>
      <c r="DK25" s="29" t="str">
        <f t="shared" si="146"/>
        <v xml:space="preserve"> </v>
      </c>
      <c r="DL25" s="46"/>
      <c r="DM25" s="46"/>
      <c r="DN25" s="46">
        <v>350936.73</v>
      </c>
      <c r="DO25" s="29" t="str">
        <f t="shared" si="117"/>
        <v xml:space="preserve"> </v>
      </c>
      <c r="DP25" s="29">
        <f t="shared" si="147"/>
        <v>0</v>
      </c>
    </row>
    <row r="26" spans="1:120" s="19" customFormat="1" ht="15.75" hidden="1" customHeight="1" outlineLevel="1" x14ac:dyDescent="0.25">
      <c r="A26" s="18">
        <v>17</v>
      </c>
      <c r="B26" s="8" t="s">
        <v>67</v>
      </c>
      <c r="C26" s="28">
        <f t="shared" si="191"/>
        <v>1513000</v>
      </c>
      <c r="D26" s="28">
        <f t="shared" si="191"/>
        <v>126177.56</v>
      </c>
      <c r="E26" s="28">
        <f t="shared" si="191"/>
        <v>144432.02000000002</v>
      </c>
      <c r="F26" s="29">
        <f t="shared" si="93"/>
        <v>8.3395611368142761E-2</v>
      </c>
      <c r="G26" s="29">
        <f t="shared" si="119"/>
        <v>0.87361209792676153</v>
      </c>
      <c r="H26" s="17">
        <f t="shared" si="192"/>
        <v>1468000</v>
      </c>
      <c r="I26" s="24">
        <f t="shared" si="192"/>
        <v>113777.56</v>
      </c>
      <c r="J26" s="17">
        <f t="shared" si="192"/>
        <v>129767.32</v>
      </c>
      <c r="K26" s="29">
        <f t="shared" si="94"/>
        <v>7.7505149863760212E-2</v>
      </c>
      <c r="L26" s="29">
        <f t="shared" si="121"/>
        <v>0.87678130364409157</v>
      </c>
      <c r="M26" s="46">
        <v>181000</v>
      </c>
      <c r="N26" s="46">
        <v>37516.86</v>
      </c>
      <c r="O26" s="46">
        <v>32755.19</v>
      </c>
      <c r="P26" s="29">
        <f t="shared" si="95"/>
        <v>0.20727546961325968</v>
      </c>
      <c r="Q26" s="29">
        <f t="shared" si="122"/>
        <v>1.1453714663233521</v>
      </c>
      <c r="R26" s="30"/>
      <c r="S26" s="30"/>
      <c r="T26" s="30"/>
      <c r="U26" s="29" t="str">
        <f t="shared" si="96"/>
        <v xml:space="preserve"> </v>
      </c>
      <c r="V26" s="29" t="str">
        <f t="shared" si="193"/>
        <v xml:space="preserve"> </v>
      </c>
      <c r="W26" s="9"/>
      <c r="X26" s="9"/>
      <c r="Y26" s="9"/>
      <c r="Z26" s="29" t="str">
        <f t="shared" si="98"/>
        <v xml:space="preserve"> </v>
      </c>
      <c r="AA26" s="29" t="str">
        <f t="shared" si="124"/>
        <v xml:space="preserve"> </v>
      </c>
      <c r="AB26" s="46">
        <v>145000</v>
      </c>
      <c r="AC26" s="46">
        <v>7872</v>
      </c>
      <c r="AD26" s="46">
        <v>17743.14</v>
      </c>
      <c r="AE26" s="29">
        <f t="shared" si="99"/>
        <v>5.4289655172413791E-2</v>
      </c>
      <c r="AF26" s="29">
        <f t="shared" si="125"/>
        <v>0.4436644246734231</v>
      </c>
      <c r="AG26" s="46">
        <v>1140000</v>
      </c>
      <c r="AH26" s="46">
        <v>68088.7</v>
      </c>
      <c r="AI26" s="46">
        <v>79068.990000000005</v>
      </c>
      <c r="AJ26" s="29">
        <f t="shared" si="101"/>
        <v>5.9726929824561403E-2</v>
      </c>
      <c r="AK26" s="29">
        <f t="shared" si="126"/>
        <v>0.86113026105430202</v>
      </c>
      <c r="AL26" s="46">
        <v>2000</v>
      </c>
      <c r="AM26" s="46">
        <v>300</v>
      </c>
      <c r="AN26" s="46">
        <v>200</v>
      </c>
      <c r="AO26" s="29">
        <f t="shared" si="178"/>
        <v>0.15</v>
      </c>
      <c r="AP26" s="29">
        <f t="shared" si="127"/>
        <v>1.5</v>
      </c>
      <c r="AQ26" s="9">
        <f t="shared" ref="AQ26:AQ29" si="197">AV26+BA26+BF26+BK26++BP26+BU26+BZ26+CE26+CY26+DD26+DL26+CT26</f>
        <v>45000</v>
      </c>
      <c r="AR26" s="9">
        <f t="shared" ref="AR26:AR29" si="198">AW26+BB26+BG26+BL26+BQ26+BV26+CA26+CF26+CZ26+DE26+DM26+CU26+DI26</f>
        <v>12400</v>
      </c>
      <c r="AS26" s="9">
        <f t="shared" ref="AS26:AS29" si="199">AX26+BC26+BH26+BM26+BR26+BW26+CB26+CG26+DA26+DF26+DN26+CV26+DJ26</f>
        <v>14664.7</v>
      </c>
      <c r="AT26" s="29">
        <f t="shared" si="103"/>
        <v>0.27555555555555555</v>
      </c>
      <c r="AU26" s="29">
        <f t="shared" si="128"/>
        <v>0.84556792842676631</v>
      </c>
      <c r="AV26" s="9"/>
      <c r="AW26" s="9"/>
      <c r="AX26" s="30"/>
      <c r="AY26" s="29" t="str">
        <f t="shared" si="104"/>
        <v xml:space="preserve"> </v>
      </c>
      <c r="AZ26" s="29" t="str">
        <f t="shared" si="129"/>
        <v xml:space="preserve"> </v>
      </c>
      <c r="BA26" s="30"/>
      <c r="BB26" s="30"/>
      <c r="BC26" s="36"/>
      <c r="BD26" s="29" t="str">
        <f t="shared" si="130"/>
        <v xml:space="preserve"> </v>
      </c>
      <c r="BE26" s="29" t="str">
        <f t="shared" si="196"/>
        <v xml:space="preserve"> </v>
      </c>
      <c r="BF26" s="30"/>
      <c r="BG26" s="30"/>
      <c r="BH26" s="30"/>
      <c r="BI26" s="29" t="str">
        <f t="shared" si="107"/>
        <v xml:space="preserve"> </v>
      </c>
      <c r="BJ26" s="29" t="str">
        <f t="shared" si="132"/>
        <v xml:space="preserve"> </v>
      </c>
      <c r="BK26" s="30"/>
      <c r="BL26" s="30"/>
      <c r="BM26" s="30"/>
      <c r="BN26" s="29" t="str">
        <f t="shared" si="172"/>
        <v xml:space="preserve"> </v>
      </c>
      <c r="BO26" s="29" t="str">
        <f t="shared" si="133"/>
        <v xml:space="preserve"> </v>
      </c>
      <c r="BP26" s="30"/>
      <c r="BQ26" s="30"/>
      <c r="BR26" s="30"/>
      <c r="BS26" s="29" t="str">
        <f t="shared" si="108"/>
        <v xml:space="preserve"> </v>
      </c>
      <c r="BT26" s="29" t="str">
        <f t="shared" si="166"/>
        <v xml:space="preserve"> </v>
      </c>
      <c r="BU26" s="46">
        <v>45000</v>
      </c>
      <c r="BV26" s="46">
        <v>12400</v>
      </c>
      <c r="BW26" s="46">
        <v>4500</v>
      </c>
      <c r="BX26" s="29">
        <f>IF(BV26&lt;=0," ",IF(BU26&lt;=0," ",IF(BV26/BU26*100&gt;200,"СВ.200",BV26/BU26)))</f>
        <v>0.27555555555555555</v>
      </c>
      <c r="BY26" s="29" t="str">
        <f t="shared" si="135"/>
        <v>св.200</v>
      </c>
      <c r="BZ26" s="46"/>
      <c r="CA26" s="46"/>
      <c r="CB26" s="30"/>
      <c r="CC26" s="29" t="str">
        <f t="shared" si="173"/>
        <v xml:space="preserve"> </v>
      </c>
      <c r="CD26" s="29" t="str">
        <f t="shared" si="136"/>
        <v xml:space="preserve"> </v>
      </c>
      <c r="CE26" s="34"/>
      <c r="CF26" s="9"/>
      <c r="CG26" s="30"/>
      <c r="CH26" s="29" t="str">
        <f t="shared" si="137"/>
        <v xml:space="preserve"> </v>
      </c>
      <c r="CI26" s="29" t="str">
        <f t="shared" si="151"/>
        <v xml:space="preserve"> </v>
      </c>
      <c r="CJ26" s="30"/>
      <c r="CK26" s="30"/>
      <c r="CL26" s="30"/>
      <c r="CM26" s="29" t="str">
        <f t="shared" si="138"/>
        <v xml:space="preserve"> </v>
      </c>
      <c r="CN26" s="29" t="str">
        <f t="shared" si="139"/>
        <v xml:space="preserve"> </v>
      </c>
      <c r="CO26" s="30"/>
      <c r="CP26" s="30"/>
      <c r="CQ26" s="30"/>
      <c r="CR26" s="29" t="str">
        <f t="shared" si="140"/>
        <v xml:space="preserve"> </v>
      </c>
      <c r="CS26" s="29" t="str">
        <f t="shared" si="141"/>
        <v xml:space="preserve"> </v>
      </c>
      <c r="CT26" s="30"/>
      <c r="CU26" s="30"/>
      <c r="CV26" s="30"/>
      <c r="CW26" s="29" t="str">
        <f t="shared" si="142"/>
        <v xml:space="preserve"> </v>
      </c>
      <c r="CX26" s="29" t="str">
        <f t="shared" si="143"/>
        <v xml:space="preserve"> </v>
      </c>
      <c r="CY26" s="30"/>
      <c r="CZ26" s="30"/>
      <c r="DA26" s="30"/>
      <c r="DB26" s="29" t="str">
        <f t="shared" si="114"/>
        <v xml:space="preserve"> </v>
      </c>
      <c r="DC26" s="29" t="str">
        <f t="shared" si="144"/>
        <v xml:space="preserve"> </v>
      </c>
      <c r="DD26" s="30"/>
      <c r="DE26" s="30"/>
      <c r="DF26" s="30"/>
      <c r="DG26" s="29" t="str">
        <f t="shared" si="116"/>
        <v xml:space="preserve"> </v>
      </c>
      <c r="DH26" s="29" t="str">
        <f t="shared" si="145"/>
        <v xml:space="preserve"> </v>
      </c>
      <c r="DI26" s="46"/>
      <c r="DJ26" s="46">
        <v>4648</v>
      </c>
      <c r="DK26" s="29">
        <f t="shared" si="146"/>
        <v>0</v>
      </c>
      <c r="DL26" s="46"/>
      <c r="DM26" s="46"/>
      <c r="DN26" s="46">
        <v>5516.7</v>
      </c>
      <c r="DO26" s="29" t="str">
        <f t="shared" si="117"/>
        <v xml:space="preserve"> </v>
      </c>
      <c r="DP26" s="29">
        <f t="shared" si="147"/>
        <v>0</v>
      </c>
    </row>
    <row r="27" spans="1:120" s="19" customFormat="1" ht="15.75" hidden="1" customHeight="1" outlineLevel="1" x14ac:dyDescent="0.25">
      <c r="A27" s="18">
        <v>18</v>
      </c>
      <c r="B27" s="8" t="s">
        <v>38</v>
      </c>
      <c r="C27" s="28">
        <f t="shared" si="191"/>
        <v>463500</v>
      </c>
      <c r="D27" s="28">
        <f t="shared" si="191"/>
        <v>143173.15</v>
      </c>
      <c r="E27" s="28">
        <f t="shared" si="191"/>
        <v>136616.28</v>
      </c>
      <c r="F27" s="29">
        <f t="shared" si="93"/>
        <v>0.30889568500539372</v>
      </c>
      <c r="G27" s="29">
        <f t="shared" si="119"/>
        <v>1.0479947924215181</v>
      </c>
      <c r="H27" s="17">
        <f t="shared" si="192"/>
        <v>460500</v>
      </c>
      <c r="I27" s="24">
        <f t="shared" si="192"/>
        <v>143173.15</v>
      </c>
      <c r="J27" s="17">
        <f t="shared" si="192"/>
        <v>115929.64</v>
      </c>
      <c r="K27" s="29">
        <f t="shared" si="94"/>
        <v>0.31090803474484258</v>
      </c>
      <c r="L27" s="29">
        <f t="shared" si="121"/>
        <v>1.2350003847161088</v>
      </c>
      <c r="M27" s="46">
        <v>77500</v>
      </c>
      <c r="N27" s="46">
        <v>19926.8</v>
      </c>
      <c r="O27" s="46">
        <v>15750.38</v>
      </c>
      <c r="P27" s="29">
        <f t="shared" si="95"/>
        <v>0.25712000000000002</v>
      </c>
      <c r="Q27" s="29">
        <f t="shared" si="122"/>
        <v>1.2651631262229863</v>
      </c>
      <c r="R27" s="30"/>
      <c r="S27" s="30"/>
      <c r="T27" s="30"/>
      <c r="U27" s="29" t="str">
        <f t="shared" si="96"/>
        <v xml:space="preserve"> </v>
      </c>
      <c r="V27" s="29" t="str">
        <f t="shared" si="193"/>
        <v xml:space="preserve"> </v>
      </c>
      <c r="W27" s="46">
        <v>10000</v>
      </c>
      <c r="X27" s="46">
        <v>-1334.76</v>
      </c>
      <c r="Y27" s="46">
        <v>1000.8</v>
      </c>
      <c r="Z27" s="29" t="str">
        <f t="shared" si="98"/>
        <v xml:space="preserve"> </v>
      </c>
      <c r="AA27" s="29">
        <f t="shared" si="124"/>
        <v>-1.3336930455635492</v>
      </c>
      <c r="AB27" s="46">
        <v>11000</v>
      </c>
      <c r="AC27" s="46">
        <v>281.37</v>
      </c>
      <c r="AD27" s="46">
        <v>322.87</v>
      </c>
      <c r="AE27" s="29">
        <f t="shared" si="99"/>
        <v>2.5579090909090909E-2</v>
      </c>
      <c r="AF27" s="29">
        <f>IF(AC27&lt;=0," ",IF(AC27/AD27*100&gt;200,"св.200",AC27/AD27))</f>
        <v>0.87146529562982</v>
      </c>
      <c r="AG27" s="46">
        <v>360000</v>
      </c>
      <c r="AH27" s="46">
        <v>123799.74</v>
      </c>
      <c r="AI27" s="46">
        <v>98140.59</v>
      </c>
      <c r="AJ27" s="29">
        <f t="shared" si="101"/>
        <v>0.34388816666666666</v>
      </c>
      <c r="AK27" s="29">
        <f t="shared" si="126"/>
        <v>1.261452982909518</v>
      </c>
      <c r="AL27" s="46">
        <v>2000</v>
      </c>
      <c r="AM27" s="46">
        <v>500</v>
      </c>
      <c r="AN27" s="46">
        <v>715</v>
      </c>
      <c r="AO27" s="29">
        <f t="shared" si="178"/>
        <v>0.25</v>
      </c>
      <c r="AP27" s="29">
        <f t="shared" si="127"/>
        <v>0.69930069930069927</v>
      </c>
      <c r="AQ27" s="9">
        <f t="shared" si="197"/>
        <v>3000</v>
      </c>
      <c r="AR27" s="9">
        <f t="shared" si="198"/>
        <v>0</v>
      </c>
      <c r="AS27" s="9">
        <f t="shared" si="199"/>
        <v>20686.64</v>
      </c>
      <c r="AT27" s="29" t="str">
        <f t="shared" si="103"/>
        <v xml:space="preserve"> </v>
      </c>
      <c r="AU27" s="29">
        <f t="shared" si="128"/>
        <v>0</v>
      </c>
      <c r="AV27" s="9"/>
      <c r="AW27" s="9"/>
      <c r="AX27" s="30"/>
      <c r="AY27" s="29" t="str">
        <f t="shared" si="104"/>
        <v xml:space="preserve"> </v>
      </c>
      <c r="AZ27" s="29" t="str">
        <f t="shared" si="129"/>
        <v xml:space="preserve"> </v>
      </c>
      <c r="BA27" s="30"/>
      <c r="BB27" s="30"/>
      <c r="BC27" s="36"/>
      <c r="BD27" s="29" t="str">
        <f t="shared" si="130"/>
        <v xml:space="preserve"> </v>
      </c>
      <c r="BE27" s="29" t="str">
        <f t="shared" si="196"/>
        <v xml:space="preserve"> </v>
      </c>
      <c r="BF27" s="30"/>
      <c r="BG27" s="30"/>
      <c r="BH27" s="30"/>
      <c r="BI27" s="29" t="str">
        <f t="shared" si="107"/>
        <v xml:space="preserve"> </v>
      </c>
      <c r="BJ27" s="29" t="str">
        <f t="shared" si="132"/>
        <v xml:space="preserve"> </v>
      </c>
      <c r="BK27" s="30"/>
      <c r="BL27" s="30"/>
      <c r="BM27" s="30"/>
      <c r="BN27" s="29" t="str">
        <f t="shared" si="172"/>
        <v xml:space="preserve"> </v>
      </c>
      <c r="BO27" s="29" t="str">
        <f t="shared" si="133"/>
        <v xml:space="preserve"> </v>
      </c>
      <c r="BP27" s="46"/>
      <c r="BQ27" s="46"/>
      <c r="BR27" s="46">
        <v>14466.67</v>
      </c>
      <c r="BS27" s="29" t="str">
        <f t="shared" si="108"/>
        <v xml:space="preserve"> </v>
      </c>
      <c r="BT27" s="29">
        <f t="shared" si="166"/>
        <v>0</v>
      </c>
      <c r="BU27" s="46">
        <v>3000</v>
      </c>
      <c r="BV27" s="46"/>
      <c r="BW27" s="46">
        <v>6219.97</v>
      </c>
      <c r="BX27" s="29" t="str">
        <f>IF(BV27&lt;=0," ",IF(BU27&lt;=0," ",IF(BV27/BU27*100&gt;200,"СВ.200",BV27/BU27)))</f>
        <v xml:space="preserve"> </v>
      </c>
      <c r="BY27" s="29">
        <f t="shared" si="135"/>
        <v>0</v>
      </c>
      <c r="BZ27" s="9"/>
      <c r="CA27" s="30"/>
      <c r="CB27" s="30"/>
      <c r="CC27" s="29" t="str">
        <f t="shared" si="173"/>
        <v xml:space="preserve"> </v>
      </c>
      <c r="CD27" s="29" t="str">
        <f t="shared" si="136"/>
        <v xml:space="preserve"> </v>
      </c>
      <c r="CE27" s="34"/>
      <c r="CF27" s="9"/>
      <c r="CG27" s="30"/>
      <c r="CH27" s="29" t="str">
        <f t="shared" si="137"/>
        <v xml:space="preserve"> </v>
      </c>
      <c r="CI27" s="29" t="str">
        <f t="shared" si="151"/>
        <v xml:space="preserve"> </v>
      </c>
      <c r="CJ27" s="30"/>
      <c r="CK27" s="30"/>
      <c r="CL27" s="30"/>
      <c r="CM27" s="29" t="str">
        <f t="shared" si="138"/>
        <v xml:space="preserve"> </v>
      </c>
      <c r="CN27" s="29" t="str">
        <f t="shared" si="139"/>
        <v xml:space="preserve"> </v>
      </c>
      <c r="CO27" s="30"/>
      <c r="CP27" s="30"/>
      <c r="CQ27" s="30"/>
      <c r="CR27" s="29" t="str">
        <f t="shared" si="140"/>
        <v xml:space="preserve"> </v>
      </c>
      <c r="CS27" s="29" t="str">
        <f t="shared" si="141"/>
        <v xml:space="preserve"> </v>
      </c>
      <c r="CT27" s="30"/>
      <c r="CU27" s="30"/>
      <c r="CV27" s="30"/>
      <c r="CW27" s="29" t="str">
        <f t="shared" si="142"/>
        <v xml:space="preserve"> </v>
      </c>
      <c r="CX27" s="29" t="str">
        <f t="shared" si="143"/>
        <v xml:space="preserve"> </v>
      </c>
      <c r="CY27" s="30"/>
      <c r="CZ27" s="30"/>
      <c r="DA27" s="30"/>
      <c r="DB27" s="29" t="str">
        <f t="shared" si="114"/>
        <v xml:space="preserve"> </v>
      </c>
      <c r="DC27" s="29" t="str">
        <f t="shared" si="144"/>
        <v xml:space="preserve"> </v>
      </c>
      <c r="DD27" s="30"/>
      <c r="DE27" s="30"/>
      <c r="DF27" s="30"/>
      <c r="DG27" s="29" t="str">
        <f t="shared" si="116"/>
        <v xml:space="preserve"> </v>
      </c>
      <c r="DH27" s="29" t="str">
        <f t="shared" si="145"/>
        <v xml:space="preserve"> </v>
      </c>
      <c r="DI27" s="30"/>
      <c r="DJ27" s="30"/>
      <c r="DK27" s="29" t="str">
        <f t="shared" si="146"/>
        <v xml:space="preserve"> </v>
      </c>
      <c r="DL27" s="9"/>
      <c r="DM27" s="46"/>
      <c r="DN27" s="46">
        <v>0</v>
      </c>
      <c r="DO27" s="29" t="str">
        <f t="shared" si="117"/>
        <v xml:space="preserve"> </v>
      </c>
      <c r="DP27" s="29" t="str">
        <f>IF(DM27=0," ",IF(DM27/DN27*100&gt;200,"св.200",DM27/DN27))</f>
        <v xml:space="preserve"> </v>
      </c>
    </row>
    <row r="28" spans="1:120" s="19" customFormat="1" ht="16.5" hidden="1" customHeight="1" outlineLevel="1" x14ac:dyDescent="0.25">
      <c r="A28" s="18">
        <v>19</v>
      </c>
      <c r="B28" s="8" t="s">
        <v>109</v>
      </c>
      <c r="C28" s="28">
        <f t="shared" si="191"/>
        <v>2107500</v>
      </c>
      <c r="D28" s="28">
        <f t="shared" si="191"/>
        <v>297619.32</v>
      </c>
      <c r="E28" s="28">
        <f t="shared" si="191"/>
        <v>531601.32999999996</v>
      </c>
      <c r="F28" s="29">
        <f t="shared" si="93"/>
        <v>0.14121913167259786</v>
      </c>
      <c r="G28" s="29">
        <f t="shared" si="119"/>
        <v>0.5598543555186366</v>
      </c>
      <c r="H28" s="17">
        <f t="shared" si="192"/>
        <v>2060500</v>
      </c>
      <c r="I28" s="24">
        <f t="shared" si="192"/>
        <v>256734.06000000003</v>
      </c>
      <c r="J28" s="17">
        <f t="shared" si="192"/>
        <v>522659.26</v>
      </c>
      <c r="K28" s="29">
        <f t="shared" si="94"/>
        <v>0.12459794224702743</v>
      </c>
      <c r="L28" s="29">
        <f t="shared" si="121"/>
        <v>0.49120733075694484</v>
      </c>
      <c r="M28" s="46">
        <v>345500</v>
      </c>
      <c r="N28" s="46">
        <v>69561.31</v>
      </c>
      <c r="O28" s="46">
        <v>72358.67</v>
      </c>
      <c r="P28" s="29">
        <f t="shared" si="95"/>
        <v>0.20133519536903038</v>
      </c>
      <c r="Q28" s="29">
        <f t="shared" si="122"/>
        <v>0.96134036183915483</v>
      </c>
      <c r="R28" s="30"/>
      <c r="S28" s="30"/>
      <c r="T28" s="30"/>
      <c r="U28" s="29" t="str">
        <f>IF(S28&lt;=0," ",IF(R28&lt;=0," ",IF(S28/R28*100&gt;200,"СВ.200",S28/R28)))</f>
        <v xml:space="preserve"> </v>
      </c>
      <c r="V28" s="29" t="str">
        <f t="shared" si="193"/>
        <v xml:space="preserve"> </v>
      </c>
      <c r="W28" s="46">
        <v>10000</v>
      </c>
      <c r="X28" s="46">
        <v>11920.54</v>
      </c>
      <c r="Y28" s="46">
        <v>2431.1999999999998</v>
      </c>
      <c r="Z28" s="29">
        <f t="shared" si="98"/>
        <v>1.1920540000000002</v>
      </c>
      <c r="AA28" s="29" t="str">
        <f t="shared" si="124"/>
        <v>св.200</v>
      </c>
      <c r="AB28" s="46">
        <v>73000</v>
      </c>
      <c r="AC28" s="46">
        <v>2733.82</v>
      </c>
      <c r="AD28" s="46">
        <v>4347.3599999999997</v>
      </c>
      <c r="AE28" s="29">
        <f t="shared" si="99"/>
        <v>3.7449589041095896E-2</v>
      </c>
      <c r="AF28" s="29">
        <f t="shared" si="125"/>
        <v>0.6288460122925178</v>
      </c>
      <c r="AG28" s="46">
        <v>1630000</v>
      </c>
      <c r="AH28" s="46">
        <v>171474.39</v>
      </c>
      <c r="AI28" s="46">
        <v>443172.03</v>
      </c>
      <c r="AJ28" s="29">
        <f t="shared" si="101"/>
        <v>0.10519901226993866</v>
      </c>
      <c r="AK28" s="29">
        <f t="shared" si="126"/>
        <v>0.38692511799537532</v>
      </c>
      <c r="AL28" s="46">
        <v>2000</v>
      </c>
      <c r="AM28" s="46">
        <v>1044</v>
      </c>
      <c r="AN28" s="46">
        <v>350</v>
      </c>
      <c r="AO28" s="29">
        <f t="shared" si="178"/>
        <v>0.52200000000000002</v>
      </c>
      <c r="AP28" s="29" t="str">
        <f t="shared" si="127"/>
        <v>св.200</v>
      </c>
      <c r="AQ28" s="9">
        <f t="shared" si="197"/>
        <v>47000</v>
      </c>
      <c r="AR28" s="9">
        <f t="shared" si="198"/>
        <v>40885.26</v>
      </c>
      <c r="AS28" s="9">
        <f t="shared" si="199"/>
        <v>8942.07</v>
      </c>
      <c r="AT28" s="29">
        <f t="shared" si="103"/>
        <v>0.86989914893617026</v>
      </c>
      <c r="AU28" s="29" t="str">
        <f t="shared" si="128"/>
        <v>св.200</v>
      </c>
      <c r="AV28" s="9"/>
      <c r="AW28" s="9"/>
      <c r="AX28" s="30"/>
      <c r="AY28" s="29" t="str">
        <f t="shared" si="104"/>
        <v xml:space="preserve"> </v>
      </c>
      <c r="AZ28" s="29" t="str">
        <f t="shared" si="129"/>
        <v xml:space="preserve"> </v>
      </c>
      <c r="BA28" s="30"/>
      <c r="BB28" s="30"/>
      <c r="BC28" s="36"/>
      <c r="BD28" s="29" t="str">
        <f t="shared" si="130"/>
        <v xml:space="preserve"> </v>
      </c>
      <c r="BE28" s="29" t="str">
        <f t="shared" si="196"/>
        <v xml:space="preserve"> </v>
      </c>
      <c r="BF28" s="30"/>
      <c r="BG28" s="30"/>
      <c r="BH28" s="30"/>
      <c r="BI28" s="29" t="str">
        <f t="shared" si="107"/>
        <v xml:space="preserve"> </v>
      </c>
      <c r="BJ28" s="29" t="str">
        <f t="shared" si="132"/>
        <v xml:space="preserve"> </v>
      </c>
      <c r="BK28" s="30"/>
      <c r="BL28" s="30"/>
      <c r="BM28" s="30"/>
      <c r="BN28" s="29" t="str">
        <f t="shared" si="172"/>
        <v xml:space="preserve"> </v>
      </c>
      <c r="BO28" s="29" t="str">
        <f t="shared" si="133"/>
        <v xml:space="preserve"> </v>
      </c>
      <c r="BP28" s="30"/>
      <c r="BQ28" s="30"/>
      <c r="BR28" s="30"/>
      <c r="BS28" s="29" t="str">
        <f t="shared" si="108"/>
        <v xml:space="preserve"> </v>
      </c>
      <c r="BT28" s="29" t="str">
        <f t="shared" si="166"/>
        <v xml:space="preserve"> </v>
      </c>
      <c r="BU28" s="46">
        <v>47000</v>
      </c>
      <c r="BV28" s="46">
        <v>12046.36</v>
      </c>
      <c r="BW28" s="46">
        <v>6000</v>
      </c>
      <c r="BX28" s="29">
        <f>IF(BV28&lt;=0," ",IF(BU28&lt;=0," ",IF(BV28/BU28*100&gt;200,"СВ.200",BV28/BU28)))</f>
        <v>0.25630553191489364</v>
      </c>
      <c r="BY28" s="29" t="str">
        <f t="shared" si="135"/>
        <v>св.200</v>
      </c>
      <c r="BZ28" s="30"/>
      <c r="CA28" s="30"/>
      <c r="CB28" s="30"/>
      <c r="CC28" s="29" t="str">
        <f t="shared" si="173"/>
        <v xml:space="preserve"> </v>
      </c>
      <c r="CD28" s="29" t="str">
        <f t="shared" si="136"/>
        <v xml:space="preserve"> </v>
      </c>
      <c r="CE28" s="34"/>
      <c r="CF28" s="9"/>
      <c r="CG28" s="30"/>
      <c r="CH28" s="29" t="str">
        <f t="shared" si="137"/>
        <v xml:space="preserve"> </v>
      </c>
      <c r="CI28" s="29" t="str">
        <f t="shared" si="151"/>
        <v xml:space="preserve"> </v>
      </c>
      <c r="CJ28" s="30"/>
      <c r="CK28" s="30"/>
      <c r="CL28" s="30"/>
      <c r="CM28" s="29" t="str">
        <f t="shared" si="138"/>
        <v xml:space="preserve"> </v>
      </c>
      <c r="CN28" s="29" t="str">
        <f t="shared" si="139"/>
        <v xml:space="preserve"> </v>
      </c>
      <c r="CO28" s="30"/>
      <c r="CP28" s="30"/>
      <c r="CQ28" s="30"/>
      <c r="CR28" s="29" t="str">
        <f t="shared" si="140"/>
        <v xml:space="preserve"> </v>
      </c>
      <c r="CS28" s="29" t="str">
        <f t="shared" si="141"/>
        <v xml:space="preserve"> </v>
      </c>
      <c r="CT28" s="30"/>
      <c r="CU28" s="30"/>
      <c r="CV28" s="30"/>
      <c r="CW28" s="29" t="str">
        <f t="shared" si="142"/>
        <v xml:space="preserve"> </v>
      </c>
      <c r="CX28" s="29" t="str">
        <f t="shared" si="143"/>
        <v xml:space="preserve"> </v>
      </c>
      <c r="CY28" s="30"/>
      <c r="CZ28" s="30"/>
      <c r="DA28" s="30"/>
      <c r="DB28" s="29" t="str">
        <f t="shared" si="114"/>
        <v xml:space="preserve"> </v>
      </c>
      <c r="DC28" s="29" t="str">
        <f t="shared" si="144"/>
        <v xml:space="preserve"> </v>
      </c>
      <c r="DD28" s="30"/>
      <c r="DE28" s="30"/>
      <c r="DF28" s="30"/>
      <c r="DG28" s="29" t="str">
        <f t="shared" si="116"/>
        <v xml:space="preserve"> </v>
      </c>
      <c r="DH28" s="29" t="str">
        <f t="shared" si="145"/>
        <v xml:space="preserve"> </v>
      </c>
      <c r="DI28" s="30"/>
      <c r="DJ28" s="30"/>
      <c r="DK28" s="29" t="str">
        <f>IF(DI28=0," ",IF(DI28/DJ28*100&gt;200,"св.200",DI28/DJ28))</f>
        <v xml:space="preserve"> </v>
      </c>
      <c r="DL28" s="9"/>
      <c r="DM28" s="46">
        <v>28838.9</v>
      </c>
      <c r="DN28" s="46">
        <v>2942.07</v>
      </c>
      <c r="DO28" s="29" t="str">
        <f t="shared" si="117"/>
        <v xml:space="preserve"> </v>
      </c>
      <c r="DP28" s="29" t="str">
        <f t="shared" si="147"/>
        <v>св.200</v>
      </c>
    </row>
    <row r="29" spans="1:120" s="19" customFormat="1" ht="15.75" hidden="1" customHeight="1" outlineLevel="1" x14ac:dyDescent="0.25">
      <c r="A29" s="18">
        <v>20</v>
      </c>
      <c r="B29" s="8" t="s">
        <v>86</v>
      </c>
      <c r="C29" s="28">
        <f t="shared" si="191"/>
        <v>1957880</v>
      </c>
      <c r="D29" s="28">
        <f t="shared" si="191"/>
        <v>362121.23000000004</v>
      </c>
      <c r="E29" s="28">
        <f t="shared" si="191"/>
        <v>768616.22000000009</v>
      </c>
      <c r="F29" s="29">
        <f t="shared" si="93"/>
        <v>0.18495578380697492</v>
      </c>
      <c r="G29" s="29">
        <f t="shared" si="119"/>
        <v>0.4711339945441172</v>
      </c>
      <c r="H29" s="17">
        <f t="shared" si="192"/>
        <v>1925200</v>
      </c>
      <c r="I29" s="24">
        <f t="shared" si="192"/>
        <v>350891.23000000004</v>
      </c>
      <c r="J29" s="17">
        <f t="shared" si="192"/>
        <v>757784.8</v>
      </c>
      <c r="K29" s="29">
        <f t="shared" si="94"/>
        <v>0.18226222210679413</v>
      </c>
      <c r="L29" s="29">
        <f t="shared" si="121"/>
        <v>0.46304865180721494</v>
      </c>
      <c r="M29" s="46">
        <v>38200</v>
      </c>
      <c r="N29" s="46">
        <v>17369.02</v>
      </c>
      <c r="O29" s="46">
        <v>17685.150000000001</v>
      </c>
      <c r="P29" s="29">
        <f t="shared" si="95"/>
        <v>0.45468638743455497</v>
      </c>
      <c r="Q29" s="29">
        <f t="shared" si="122"/>
        <v>0.98212455082371364</v>
      </c>
      <c r="R29" s="30"/>
      <c r="S29" s="30"/>
      <c r="T29" s="30"/>
      <c r="U29" s="29" t="str">
        <f t="shared" si="96"/>
        <v xml:space="preserve"> </v>
      </c>
      <c r="V29" s="29" t="str">
        <f t="shared" si="193"/>
        <v xml:space="preserve"> </v>
      </c>
      <c r="W29" s="9"/>
      <c r="X29" s="9"/>
      <c r="Y29" s="9"/>
      <c r="Z29" s="29" t="str">
        <f t="shared" si="98"/>
        <v xml:space="preserve"> </v>
      </c>
      <c r="AA29" s="29" t="str">
        <f t="shared" si="124"/>
        <v xml:space="preserve"> </v>
      </c>
      <c r="AB29" s="46">
        <v>110000</v>
      </c>
      <c r="AC29" s="46">
        <v>35209.94</v>
      </c>
      <c r="AD29" s="46">
        <v>5213.13</v>
      </c>
      <c r="AE29" s="29">
        <f t="shared" si="99"/>
        <v>0.32009036363636367</v>
      </c>
      <c r="AF29" s="29" t="str">
        <f t="shared" si="125"/>
        <v>св.200</v>
      </c>
      <c r="AG29" s="46">
        <v>1775000</v>
      </c>
      <c r="AH29" s="46">
        <v>297412.27</v>
      </c>
      <c r="AI29" s="46">
        <v>734316.52</v>
      </c>
      <c r="AJ29" s="29">
        <f t="shared" si="101"/>
        <v>0.16755620845070424</v>
      </c>
      <c r="AK29" s="29">
        <f t="shared" si="126"/>
        <v>0.40501917347576494</v>
      </c>
      <c r="AL29" s="46">
        <v>2000</v>
      </c>
      <c r="AM29" s="46">
        <v>900</v>
      </c>
      <c r="AN29" s="46">
        <v>570</v>
      </c>
      <c r="AO29" s="29">
        <f t="shared" si="178"/>
        <v>0.45</v>
      </c>
      <c r="AP29" s="29">
        <f t="shared" si="127"/>
        <v>1.5789473684210527</v>
      </c>
      <c r="AQ29" s="9">
        <f t="shared" si="197"/>
        <v>32680</v>
      </c>
      <c r="AR29" s="9">
        <f t="shared" si="198"/>
        <v>11230</v>
      </c>
      <c r="AS29" s="9">
        <f t="shared" si="199"/>
        <v>10831.42</v>
      </c>
      <c r="AT29" s="29">
        <f t="shared" si="103"/>
        <v>0.34363525091799263</v>
      </c>
      <c r="AU29" s="29">
        <f t="shared" si="128"/>
        <v>1.0367984991810861</v>
      </c>
      <c r="AV29" s="9"/>
      <c r="AW29" s="9"/>
      <c r="AX29" s="30"/>
      <c r="AY29" s="29" t="str">
        <f t="shared" si="104"/>
        <v xml:space="preserve"> </v>
      </c>
      <c r="AZ29" s="29" t="str">
        <f t="shared" si="129"/>
        <v xml:space="preserve"> </v>
      </c>
      <c r="BA29" s="30"/>
      <c r="BB29" s="30"/>
      <c r="BC29" s="36"/>
      <c r="BD29" s="29" t="str">
        <f t="shared" si="130"/>
        <v xml:space="preserve"> </v>
      </c>
      <c r="BE29" s="29" t="str">
        <f t="shared" si="196"/>
        <v xml:space="preserve"> </v>
      </c>
      <c r="BF29" s="30"/>
      <c r="BG29" s="30"/>
      <c r="BH29" s="30"/>
      <c r="BI29" s="29" t="str">
        <f t="shared" si="107"/>
        <v xml:space="preserve"> </v>
      </c>
      <c r="BJ29" s="29" t="str">
        <f t="shared" si="132"/>
        <v xml:space="preserve"> </v>
      </c>
      <c r="BK29" s="30"/>
      <c r="BL29" s="30"/>
      <c r="BM29" s="30"/>
      <c r="BN29" s="29" t="str">
        <f t="shared" si="172"/>
        <v xml:space="preserve"> </v>
      </c>
      <c r="BO29" s="29" t="str">
        <f t="shared" si="133"/>
        <v xml:space="preserve"> </v>
      </c>
      <c r="BP29" s="30"/>
      <c r="BQ29" s="30"/>
      <c r="BR29" s="30"/>
      <c r="BS29" s="29" t="str">
        <f t="shared" si="108"/>
        <v xml:space="preserve"> </v>
      </c>
      <c r="BT29" s="29" t="str">
        <f t="shared" si="166"/>
        <v xml:space="preserve"> </v>
      </c>
      <c r="BU29" s="46">
        <v>30180</v>
      </c>
      <c r="BV29" s="46">
        <v>10680</v>
      </c>
      <c r="BW29" s="46">
        <v>10281.42</v>
      </c>
      <c r="BX29" s="29">
        <f>IF(BV29&lt;=0," ",IF(BU29&lt;=0," ",IF(BV29/BU29*100&gt;200,"СВ.200",BV29/BU29)))</f>
        <v>0.35387673956262428</v>
      </c>
      <c r="BY29" s="29">
        <f t="shared" si="135"/>
        <v>1.0387670185635836</v>
      </c>
      <c r="BZ29" s="30"/>
      <c r="CA29" s="30"/>
      <c r="CB29" s="30"/>
      <c r="CC29" s="29" t="str">
        <f t="shared" si="173"/>
        <v xml:space="preserve"> </v>
      </c>
      <c r="CD29" s="29" t="str">
        <f t="shared" si="136"/>
        <v xml:space="preserve"> </v>
      </c>
      <c r="CE29" s="34"/>
      <c r="CF29" s="9"/>
      <c r="CG29" s="30"/>
      <c r="CH29" s="29" t="str">
        <f t="shared" si="137"/>
        <v xml:space="preserve"> </v>
      </c>
      <c r="CI29" s="29" t="str">
        <f t="shared" si="151"/>
        <v xml:space="preserve"> </v>
      </c>
      <c r="CJ29" s="30"/>
      <c r="CK29" s="30"/>
      <c r="CL29" s="30"/>
      <c r="CM29" s="29" t="str">
        <f t="shared" si="138"/>
        <v xml:space="preserve"> </v>
      </c>
      <c r="CN29" s="29" t="str">
        <f t="shared" si="139"/>
        <v xml:space="preserve"> </v>
      </c>
      <c r="CO29" s="30"/>
      <c r="CP29" s="30"/>
      <c r="CQ29" s="30"/>
      <c r="CR29" s="29" t="str">
        <f t="shared" si="140"/>
        <v xml:space="preserve"> </v>
      </c>
      <c r="CS29" s="29" t="str">
        <f t="shared" si="141"/>
        <v xml:space="preserve"> </v>
      </c>
      <c r="CT29" s="30"/>
      <c r="CU29" s="30"/>
      <c r="CV29" s="30"/>
      <c r="CW29" s="29" t="str">
        <f t="shared" si="142"/>
        <v xml:space="preserve"> </v>
      </c>
      <c r="CX29" s="29" t="str">
        <f t="shared" si="143"/>
        <v xml:space="preserve"> </v>
      </c>
      <c r="CY29" s="30"/>
      <c r="CZ29" s="30"/>
      <c r="DA29" s="30"/>
      <c r="DB29" s="29" t="str">
        <f t="shared" si="114"/>
        <v xml:space="preserve"> </v>
      </c>
      <c r="DC29" s="29" t="str">
        <f t="shared" si="144"/>
        <v xml:space="preserve"> </v>
      </c>
      <c r="DD29" s="46">
        <v>2500</v>
      </c>
      <c r="DE29" s="46">
        <v>550</v>
      </c>
      <c r="DF29" s="46">
        <v>550</v>
      </c>
      <c r="DG29" s="29">
        <f t="shared" si="116"/>
        <v>0.22</v>
      </c>
      <c r="DH29" s="29">
        <f t="shared" si="145"/>
        <v>1</v>
      </c>
      <c r="DI29" s="30"/>
      <c r="DJ29" s="30"/>
      <c r="DK29" s="29" t="str">
        <f t="shared" si="146"/>
        <v xml:space="preserve"> </v>
      </c>
      <c r="DL29" s="9"/>
      <c r="DM29" s="46"/>
      <c r="DN29" s="46">
        <v>0</v>
      </c>
      <c r="DO29" s="29" t="str">
        <f t="shared" si="117"/>
        <v xml:space="preserve"> </v>
      </c>
      <c r="DP29" s="29" t="str">
        <f t="shared" si="147"/>
        <v xml:space="preserve"> </v>
      </c>
    </row>
    <row r="30" spans="1:120" s="21" customFormat="1" ht="32.1" customHeight="1" collapsed="1" x14ac:dyDescent="0.25">
      <c r="A30" s="20"/>
      <c r="B30" s="7" t="s">
        <v>141</v>
      </c>
      <c r="C30" s="35">
        <f>SUM(C31:C41)</f>
        <v>75825640</v>
      </c>
      <c r="D30" s="35">
        <f>SUM(D31:D41)</f>
        <v>21081699.359999996</v>
      </c>
      <c r="E30" s="35">
        <f>SUM(E31:E41)</f>
        <v>17134275.379999999</v>
      </c>
      <c r="F30" s="26">
        <f t="shared" si="93"/>
        <v>0.27802863727889399</v>
      </c>
      <c r="G30" s="26">
        <f t="shared" si="119"/>
        <v>1.2303817285794083</v>
      </c>
      <c r="H30" s="25">
        <f t="shared" ref="H30" si="200">SUM(H31:H41)</f>
        <v>71870550</v>
      </c>
      <c r="I30" s="65">
        <f>SUM(I31:I41)</f>
        <v>19812685.119999997</v>
      </c>
      <c r="J30" s="25">
        <f>SUM(J31:J41)</f>
        <v>16022886.799999999</v>
      </c>
      <c r="K30" s="26">
        <f t="shared" si="94"/>
        <v>0.27567181717685474</v>
      </c>
      <c r="L30" s="26">
        <f t="shared" si="121"/>
        <v>1.2365240650642304</v>
      </c>
      <c r="M30" s="25">
        <f>SUM(M31:M41)</f>
        <v>19751250</v>
      </c>
      <c r="N30" s="25">
        <f>SUM(N31:N41)</f>
        <v>4987626.76</v>
      </c>
      <c r="O30" s="25">
        <f>SUM(O31:O41)</f>
        <v>4713358.3699999992</v>
      </c>
      <c r="P30" s="26">
        <f t="shared" si="95"/>
        <v>0.25252208138725396</v>
      </c>
      <c r="Q30" s="26">
        <f t="shared" si="122"/>
        <v>1.0581895897722711</v>
      </c>
      <c r="R30" s="25">
        <f t="shared" ref="R30" si="201">SUM(R31:R41)</f>
        <v>0</v>
      </c>
      <c r="S30" s="25">
        <f>SUM(S31:S41)</f>
        <v>0</v>
      </c>
      <c r="T30" s="25">
        <f>SUM(T31:T41)</f>
        <v>0</v>
      </c>
      <c r="U30" s="26" t="str">
        <f t="shared" si="96"/>
        <v xml:space="preserve"> </v>
      </c>
      <c r="V30" s="26" t="str">
        <f t="shared" si="123"/>
        <v xml:space="preserve"> </v>
      </c>
      <c r="W30" s="25">
        <f t="shared" ref="W30:Y30" si="202">SUM(W31:W41)</f>
        <v>3300</v>
      </c>
      <c r="X30" s="25">
        <f>SUM(X31:X41)</f>
        <v>7711.2</v>
      </c>
      <c r="Y30" s="25">
        <f t="shared" si="202"/>
        <v>12086.779999999999</v>
      </c>
      <c r="Z30" s="26" t="str">
        <f t="shared" si="98"/>
        <v>СВ.200</v>
      </c>
      <c r="AA30" s="26">
        <f t="shared" si="124"/>
        <v>0.63798629577108212</v>
      </c>
      <c r="AB30" s="25">
        <f>SUM(AB31:AB41)</f>
        <v>3515000</v>
      </c>
      <c r="AC30" s="25">
        <f>SUM(AC31:AC41)</f>
        <v>296371.84000000003</v>
      </c>
      <c r="AD30" s="25">
        <f>SUM(AD31:AD41)</f>
        <v>337848.43</v>
      </c>
      <c r="AE30" s="26">
        <f t="shared" si="99"/>
        <v>8.4316312944523478E-2</v>
      </c>
      <c r="AF30" s="26">
        <f t="shared" si="125"/>
        <v>0.87723314268472408</v>
      </c>
      <c r="AG30" s="25">
        <f>SUM(AG31:AG41)</f>
        <v>48580000</v>
      </c>
      <c r="AH30" s="25">
        <f>SUM(AH31:AH41)</f>
        <v>14509095.32</v>
      </c>
      <c r="AI30" s="25">
        <f>SUM(AI31:AI41)</f>
        <v>10953658.219999999</v>
      </c>
      <c r="AJ30" s="26">
        <f t="shared" si="101"/>
        <v>0.29866396294771513</v>
      </c>
      <c r="AK30" s="26">
        <f t="shared" si="126"/>
        <v>1.3245890120533632</v>
      </c>
      <c r="AL30" s="25">
        <f>SUM(AL31:AL41)</f>
        <v>21000</v>
      </c>
      <c r="AM30" s="25">
        <f>SUM(AM31:AM41)</f>
        <v>11880</v>
      </c>
      <c r="AN30" s="25">
        <f>SUM(AN31:AN41)</f>
        <v>6100</v>
      </c>
      <c r="AO30" s="26">
        <f t="shared" si="178"/>
        <v>0.56571428571428573</v>
      </c>
      <c r="AP30" s="26">
        <f t="shared" si="127"/>
        <v>1.9475409836065574</v>
      </c>
      <c r="AQ30" s="25">
        <f>SUM(AQ31:AQ41)</f>
        <v>3955090</v>
      </c>
      <c r="AR30" s="25">
        <f t="shared" ref="AR30:AS30" si="203">SUM(AR31:AR41)</f>
        <v>1269014.24</v>
      </c>
      <c r="AS30" s="25">
        <f t="shared" si="203"/>
        <v>1111388.58</v>
      </c>
      <c r="AT30" s="26">
        <f t="shared" si="103"/>
        <v>0.32085597040775304</v>
      </c>
      <c r="AU30" s="26">
        <f t="shared" si="128"/>
        <v>1.1418276765089668</v>
      </c>
      <c r="AV30" s="25">
        <f>SUM(AV31:AV41)</f>
        <v>0</v>
      </c>
      <c r="AW30" s="25">
        <f>SUM(AW31:AW41)</f>
        <v>0</v>
      </c>
      <c r="AX30" s="25">
        <f>SUM(AX31:AX41)</f>
        <v>0</v>
      </c>
      <c r="AY30" s="26" t="str">
        <f t="shared" si="104"/>
        <v xml:space="preserve"> </v>
      </c>
      <c r="AZ30" s="26" t="str">
        <f t="shared" si="129"/>
        <v xml:space="preserve"> </v>
      </c>
      <c r="BA30" s="27">
        <f>SUM(BA31:BA41)</f>
        <v>6640</v>
      </c>
      <c r="BB30" s="27">
        <f t="shared" ref="BB30" si="204">SUM(BB31:BB41)</f>
        <v>45.45</v>
      </c>
      <c r="BC30" s="32">
        <f>SUM(BC31:BC41)</f>
        <v>0</v>
      </c>
      <c r="BD30" s="26">
        <f t="shared" si="130"/>
        <v>6.8448795180722898E-3</v>
      </c>
      <c r="BE30" s="26" t="str">
        <f t="shared" si="196"/>
        <v xml:space="preserve"> </v>
      </c>
      <c r="BF30" s="27">
        <f t="shared" ref="BF30:BH30" si="205">SUM(BF31:BF41)</f>
        <v>187300</v>
      </c>
      <c r="BG30" s="27">
        <f>SUM(BG31:BG41)</f>
        <v>16325.04</v>
      </c>
      <c r="BH30" s="27">
        <f t="shared" si="205"/>
        <v>32561.88</v>
      </c>
      <c r="BI30" s="26">
        <f t="shared" si="107"/>
        <v>8.715985050720769E-2</v>
      </c>
      <c r="BJ30" s="26">
        <f t="shared" si="132"/>
        <v>0.50135434440517568</v>
      </c>
      <c r="BK30" s="25">
        <f>SUM(BK31:BK41)</f>
        <v>105150</v>
      </c>
      <c r="BL30" s="25">
        <f>SUM(BL31:BL41)</f>
        <v>25065.239999999998</v>
      </c>
      <c r="BM30" s="25">
        <f>SUM(BM31:BM41)</f>
        <v>45577.16</v>
      </c>
      <c r="BN30" s="26">
        <f t="shared" si="172"/>
        <v>0.23837603423680453</v>
      </c>
      <c r="BO30" s="26">
        <f t="shared" si="133"/>
        <v>0.54995177409035567</v>
      </c>
      <c r="BP30" s="25">
        <f>SUM(BP31:BP41)</f>
        <v>3181000</v>
      </c>
      <c r="BQ30" s="25">
        <f>SUM(BQ31:BQ41)</f>
        <v>732907.05999999994</v>
      </c>
      <c r="BR30" s="25">
        <f>SUM(BR31:BR41)</f>
        <v>772002.86</v>
      </c>
      <c r="BS30" s="26">
        <f t="shared" si="108"/>
        <v>0.23040146494812949</v>
      </c>
      <c r="BT30" s="26">
        <f t="shared" si="166"/>
        <v>0.9493579596324293</v>
      </c>
      <c r="BU30" s="25">
        <f>SUM(BU31:BU41)</f>
        <v>475000</v>
      </c>
      <c r="BV30" s="25">
        <f>SUM(BV31:BV41)</f>
        <v>177304.85</v>
      </c>
      <c r="BW30" s="25">
        <f>SUM(BW31:BW41)</f>
        <v>137281.89000000001</v>
      </c>
      <c r="BX30" s="26">
        <f t="shared" si="110"/>
        <v>0.37327336842105263</v>
      </c>
      <c r="BY30" s="26">
        <f t="shared" si="135"/>
        <v>1.2915385270409665</v>
      </c>
      <c r="BZ30" s="25">
        <f>SUM(BZ31:BZ41)</f>
        <v>0</v>
      </c>
      <c r="CA30" s="25">
        <f>SUM(CA31:CA41)</f>
        <v>302366.59999999998</v>
      </c>
      <c r="CB30" s="25">
        <f>SUM(CB31:CB41)</f>
        <v>0</v>
      </c>
      <c r="CC30" s="26" t="str">
        <f t="shared" si="173"/>
        <v xml:space="preserve"> </v>
      </c>
      <c r="CD30" s="26" t="str">
        <f t="shared" si="136"/>
        <v xml:space="preserve"> </v>
      </c>
      <c r="CE30" s="52">
        <f>SUM(CE31:CE41)</f>
        <v>0</v>
      </c>
      <c r="CF30" s="52">
        <f>SUM(CF31:CF41)</f>
        <v>0</v>
      </c>
      <c r="CG30" s="25">
        <f>SUM(CG31:CG41)</f>
        <v>17340</v>
      </c>
      <c r="CH30" s="26" t="str">
        <f t="shared" si="137"/>
        <v xml:space="preserve"> </v>
      </c>
      <c r="CI30" s="26">
        <f t="shared" si="151"/>
        <v>0</v>
      </c>
      <c r="CJ30" s="27">
        <f>SUM(CJ31:CJ41)</f>
        <v>0</v>
      </c>
      <c r="CK30" s="27">
        <f>SUM(CK31:CK41)</f>
        <v>0</v>
      </c>
      <c r="CL30" s="27">
        <f>SUM(CL31:CL41)</f>
        <v>0</v>
      </c>
      <c r="CM30" s="26" t="str">
        <f t="shared" si="138"/>
        <v xml:space="preserve"> </v>
      </c>
      <c r="CN30" s="26" t="str">
        <f t="shared" si="139"/>
        <v xml:space="preserve"> </v>
      </c>
      <c r="CO30" s="27">
        <f>SUM(CO31:CO41)</f>
        <v>0</v>
      </c>
      <c r="CP30" s="27">
        <f t="shared" ref="CP30:CQ30" si="206">SUM(CP31:CP41)</f>
        <v>0</v>
      </c>
      <c r="CQ30" s="27">
        <f t="shared" si="206"/>
        <v>17340</v>
      </c>
      <c r="CR30" s="26" t="str">
        <f t="shared" si="140"/>
        <v xml:space="preserve"> </v>
      </c>
      <c r="CS30" s="26">
        <f t="shared" si="141"/>
        <v>0</v>
      </c>
      <c r="CT30" s="27">
        <f>SUM(CT31:CT41)</f>
        <v>0</v>
      </c>
      <c r="CU30" s="27">
        <f t="shared" ref="CU30:CV30" si="207">SUM(CU31:CU41)</f>
        <v>0</v>
      </c>
      <c r="CV30" s="27">
        <f t="shared" si="207"/>
        <v>0</v>
      </c>
      <c r="CW30" s="69" t="str">
        <f t="shared" si="142"/>
        <v xml:space="preserve"> </v>
      </c>
      <c r="CX30" s="69" t="str">
        <f t="shared" si="143"/>
        <v xml:space="preserve"> </v>
      </c>
      <c r="CY30" s="25">
        <f>SUM(CY31:CY41)</f>
        <v>0</v>
      </c>
      <c r="CZ30" s="25">
        <f>SUM(CZ31:CZ41)</f>
        <v>0</v>
      </c>
      <c r="DA30" s="25">
        <f>SUM(DA31:DA41)</f>
        <v>0</v>
      </c>
      <c r="DB30" s="26" t="str">
        <f t="shared" si="114"/>
        <v xml:space="preserve"> </v>
      </c>
      <c r="DC30" s="26" t="str">
        <f t="shared" si="144"/>
        <v xml:space="preserve"> </v>
      </c>
      <c r="DD30" s="25">
        <f>SUM(DD31:DD41)</f>
        <v>0</v>
      </c>
      <c r="DE30" s="38">
        <f>SUM(DE31:DE41)</f>
        <v>15000</v>
      </c>
      <c r="DF30" s="25">
        <f>SUM(DF31:DF41)</f>
        <v>106624.79000000001</v>
      </c>
      <c r="DG30" s="26" t="str">
        <f t="shared" si="116"/>
        <v xml:space="preserve"> </v>
      </c>
      <c r="DH30" s="26">
        <f t="shared" si="145"/>
        <v>0.14068023017911688</v>
      </c>
      <c r="DI30" s="25">
        <f>SUM(DI31:DI41)</f>
        <v>0</v>
      </c>
      <c r="DJ30" s="25">
        <f>SUM(DJ31:DJ41)</f>
        <v>0</v>
      </c>
      <c r="DK30" s="26" t="str">
        <f t="shared" si="146"/>
        <v xml:space="preserve"> </v>
      </c>
      <c r="DL30" s="25">
        <f>SUM(DL31:DL41)</f>
        <v>0</v>
      </c>
      <c r="DM30" s="25">
        <f>SUM(DM31:DM41)</f>
        <v>0</v>
      </c>
      <c r="DN30" s="25">
        <f>SUM(DN31:DN41)</f>
        <v>0</v>
      </c>
      <c r="DO30" s="26" t="str">
        <f t="shared" si="117"/>
        <v xml:space="preserve"> </v>
      </c>
      <c r="DP30" s="26" t="str">
        <f t="shared" si="147"/>
        <v xml:space="preserve"> </v>
      </c>
    </row>
    <row r="31" spans="1:120" s="43" customFormat="1" ht="16.5" hidden="1" customHeight="1" outlineLevel="1" x14ac:dyDescent="0.25">
      <c r="A31" s="18">
        <f>A29+1</f>
        <v>21</v>
      </c>
      <c r="B31" s="8" t="s">
        <v>73</v>
      </c>
      <c r="C31" s="28">
        <f t="shared" ref="C31:C41" si="208">H31+AQ31</f>
        <v>2040600</v>
      </c>
      <c r="D31" s="28">
        <f t="shared" ref="D31:D41" si="209">I31+AR31</f>
        <v>566034.11</v>
      </c>
      <c r="E31" s="28">
        <f t="shared" ref="E31:E41" si="210">J31+AS31</f>
        <v>385357.29</v>
      </c>
      <c r="F31" s="29">
        <f t="shared" si="93"/>
        <v>0.27738611682838382</v>
      </c>
      <c r="G31" s="29">
        <f t="shared" si="119"/>
        <v>1.468855331632626</v>
      </c>
      <c r="H31" s="17">
        <f>W31++AG31+M31+AB31+AL31+R31</f>
        <v>1965600</v>
      </c>
      <c r="I31" s="24">
        <f>X31++AH31+N31+AC31+AM31+S31</f>
        <v>541329.85</v>
      </c>
      <c r="J31" s="17">
        <f>Y31++AI31+O31+AD31+AN31+T31</f>
        <v>351961.02999999997</v>
      </c>
      <c r="K31" s="29">
        <f t="shared" si="94"/>
        <v>0.27540183658933659</v>
      </c>
      <c r="L31" s="29">
        <f t="shared" si="121"/>
        <v>1.538039168711377</v>
      </c>
      <c r="M31" s="46">
        <v>200100</v>
      </c>
      <c r="N31" s="46">
        <v>50916.55</v>
      </c>
      <c r="O31" s="46">
        <v>46960.25</v>
      </c>
      <c r="P31" s="29">
        <f t="shared" si="95"/>
        <v>0.25445552223888057</v>
      </c>
      <c r="Q31" s="29">
        <f t="shared" si="122"/>
        <v>1.0842478479139273</v>
      </c>
      <c r="R31" s="30"/>
      <c r="S31" s="30"/>
      <c r="T31" s="30"/>
      <c r="U31" s="29" t="str">
        <f t="shared" si="96"/>
        <v xml:space="preserve"> </v>
      </c>
      <c r="V31" s="29" t="str">
        <f t="shared" ref="V31:V41" si="211">IF(S31=0," ",IF(S31/T31*100&gt;200,"св.200",S31/T31))</f>
        <v xml:space="preserve"> </v>
      </c>
      <c r="W31" s="46">
        <v>3000</v>
      </c>
      <c r="X31" s="46">
        <v>6985.2</v>
      </c>
      <c r="Y31" s="46">
        <v>9438.2999999999993</v>
      </c>
      <c r="Z31" s="29" t="str">
        <f t="shared" si="98"/>
        <v>СВ.200</v>
      </c>
      <c r="AA31" s="29">
        <f t="shared" ref="AA31:AA37" si="212">IF(X31=0," ",IF(X31/Y31*100&gt;200,"св.200",X31/Y31))</f>
        <v>0.74009090620132867</v>
      </c>
      <c r="AB31" s="46">
        <v>110000</v>
      </c>
      <c r="AC31" s="46">
        <v>16057.88</v>
      </c>
      <c r="AD31" s="46">
        <v>-2046.69</v>
      </c>
      <c r="AE31" s="29">
        <f t="shared" si="99"/>
        <v>0.14598072727272726</v>
      </c>
      <c r="AF31" s="29">
        <f t="shared" si="125"/>
        <v>-7.8457802598341706</v>
      </c>
      <c r="AG31" s="46">
        <v>1650000</v>
      </c>
      <c r="AH31" s="46">
        <v>467070.22</v>
      </c>
      <c r="AI31" s="46">
        <v>297609.17</v>
      </c>
      <c r="AJ31" s="29">
        <f t="shared" si="101"/>
        <v>0.28307286060606057</v>
      </c>
      <c r="AK31" s="29">
        <f t="shared" si="126"/>
        <v>1.5694080259690923</v>
      </c>
      <c r="AL31" s="46">
        <v>2500</v>
      </c>
      <c r="AM31" s="46">
        <v>300</v>
      </c>
      <c r="AN31" s="46">
        <v>0</v>
      </c>
      <c r="AO31" s="29">
        <f t="shared" si="178"/>
        <v>0.12</v>
      </c>
      <c r="AP31" s="29" t="str">
        <f t="shared" si="127"/>
        <v xml:space="preserve"> </v>
      </c>
      <c r="AQ31" s="9">
        <f>AV31+BA31+BF31+BK31+BP31+BU31+BZ31+CE31+CY31+DD31+DL31+CT31</f>
        <v>75000</v>
      </c>
      <c r="AR31" s="9">
        <f t="shared" ref="AR31" si="213">AW31+BB31+BG31+BL31+BQ31+BV31+CA31+CF31+CZ31+DE31+DM31+CU31+DI31</f>
        <v>24704.26</v>
      </c>
      <c r="AS31" s="9">
        <f t="shared" ref="AS31" si="214">AX31+BC31+BH31+BM31+BR31+BW31+CB31+CG31+DA31+DF31+DN31+CV31+DJ31</f>
        <v>33396.26</v>
      </c>
      <c r="AT31" s="29">
        <f t="shared" si="103"/>
        <v>0.32939013333333333</v>
      </c>
      <c r="AU31" s="29">
        <f t="shared" si="128"/>
        <v>0.73973133518543688</v>
      </c>
      <c r="AV31" s="9"/>
      <c r="AW31" s="9"/>
      <c r="AX31" s="30"/>
      <c r="AY31" s="29" t="str">
        <f t="shared" si="104"/>
        <v xml:space="preserve"> </v>
      </c>
      <c r="AZ31" s="29" t="str">
        <f t="shared" si="129"/>
        <v xml:space="preserve"> </v>
      </c>
      <c r="BA31" s="30"/>
      <c r="BB31" s="30"/>
      <c r="BC31" s="36"/>
      <c r="BD31" s="29" t="str">
        <f t="shared" si="130"/>
        <v xml:space="preserve"> </v>
      </c>
      <c r="BE31" s="29" t="str">
        <f t="shared" si="196"/>
        <v xml:space="preserve"> </v>
      </c>
      <c r="BF31" s="9"/>
      <c r="BG31" s="9"/>
      <c r="BH31" s="9"/>
      <c r="BI31" s="29" t="str">
        <f t="shared" si="107"/>
        <v xml:space="preserve"> </v>
      </c>
      <c r="BJ31" s="29" t="str">
        <f t="shared" si="132"/>
        <v xml:space="preserve"> </v>
      </c>
      <c r="BK31" s="30">
        <v>0</v>
      </c>
      <c r="BL31" s="30">
        <v>0</v>
      </c>
      <c r="BM31" s="30"/>
      <c r="BN31" s="29" t="str">
        <f t="shared" si="172"/>
        <v xml:space="preserve"> </v>
      </c>
      <c r="BO31" s="29" t="str">
        <f t="shared" si="133"/>
        <v xml:space="preserve"> </v>
      </c>
      <c r="BP31" s="46">
        <v>75000</v>
      </c>
      <c r="BQ31" s="46">
        <v>24704.26</v>
      </c>
      <c r="BR31" s="46">
        <v>16056.26</v>
      </c>
      <c r="BS31" s="29">
        <f t="shared" si="108"/>
        <v>0.32939013333333333</v>
      </c>
      <c r="BT31" s="29">
        <f t="shared" si="166"/>
        <v>1.5386061262087185</v>
      </c>
      <c r="BU31" s="9"/>
      <c r="BV31" s="9"/>
      <c r="BW31" s="9"/>
      <c r="BX31" s="29" t="str">
        <f t="shared" si="110"/>
        <v xml:space="preserve"> </v>
      </c>
      <c r="BY31" s="29" t="str">
        <f t="shared" si="135"/>
        <v xml:space="preserve"> </v>
      </c>
      <c r="BZ31" s="30"/>
      <c r="CA31" s="30"/>
      <c r="CB31" s="30"/>
      <c r="CC31" s="29" t="str">
        <f t="shared" si="173"/>
        <v xml:space="preserve"> </v>
      </c>
      <c r="CD31" s="29" t="str">
        <f t="shared" si="136"/>
        <v xml:space="preserve"> </v>
      </c>
      <c r="CE31" s="9"/>
      <c r="CF31" s="46"/>
      <c r="CG31" s="46">
        <v>17340</v>
      </c>
      <c r="CH31" s="51" t="str">
        <f t="shared" si="137"/>
        <v xml:space="preserve"> </v>
      </c>
      <c r="CI31" s="29">
        <f t="shared" si="151"/>
        <v>0</v>
      </c>
      <c r="CJ31" s="30"/>
      <c r="CK31" s="30"/>
      <c r="CL31" s="30"/>
      <c r="CM31" s="29" t="str">
        <f t="shared" si="138"/>
        <v xml:space="preserve"> </v>
      </c>
      <c r="CN31" s="29" t="str">
        <f t="shared" si="139"/>
        <v xml:space="preserve"> </v>
      </c>
      <c r="CO31" s="30"/>
      <c r="CP31" s="46"/>
      <c r="CQ31" s="46">
        <v>17340</v>
      </c>
      <c r="CR31" s="29" t="str">
        <f t="shared" si="140"/>
        <v xml:space="preserve"> </v>
      </c>
      <c r="CS31" s="29">
        <f t="shared" si="141"/>
        <v>0</v>
      </c>
      <c r="CT31" s="30"/>
      <c r="CU31" s="30"/>
      <c r="CV31" s="30"/>
      <c r="CW31" s="29" t="str">
        <f t="shared" si="142"/>
        <v xml:space="preserve"> </v>
      </c>
      <c r="CX31" s="29" t="str">
        <f t="shared" si="143"/>
        <v xml:space="preserve"> </v>
      </c>
      <c r="CY31" s="30"/>
      <c r="CZ31" s="30"/>
      <c r="DA31" s="30"/>
      <c r="DB31" s="29" t="str">
        <f t="shared" si="114"/>
        <v xml:space="preserve"> </v>
      </c>
      <c r="DC31" s="29" t="str">
        <f t="shared" si="144"/>
        <v xml:space="preserve"> </v>
      </c>
      <c r="DD31" s="30"/>
      <c r="DE31" s="37"/>
      <c r="DF31" s="30"/>
      <c r="DG31" s="29" t="str">
        <f t="shared" si="116"/>
        <v xml:space="preserve"> </v>
      </c>
      <c r="DH31" s="29" t="str">
        <f t="shared" si="145"/>
        <v xml:space="preserve"> </v>
      </c>
      <c r="DI31" s="30"/>
      <c r="DJ31" s="30"/>
      <c r="DK31" s="29" t="str">
        <f t="shared" si="146"/>
        <v xml:space="preserve"> </v>
      </c>
      <c r="DL31" s="9"/>
      <c r="DM31" s="9"/>
      <c r="DN31" s="30"/>
      <c r="DO31" s="29" t="str">
        <f t="shared" si="117"/>
        <v xml:space="preserve"> </v>
      </c>
      <c r="DP31" s="29" t="str">
        <f t="shared" si="147"/>
        <v xml:space="preserve"> </v>
      </c>
    </row>
    <row r="32" spans="1:120" s="43" customFormat="1" ht="15.75" hidden="1" customHeight="1" outlineLevel="1" x14ac:dyDescent="0.25">
      <c r="A32" s="18">
        <v>22</v>
      </c>
      <c r="B32" s="8" t="s">
        <v>35</v>
      </c>
      <c r="C32" s="28">
        <f t="shared" si="208"/>
        <v>7064500</v>
      </c>
      <c r="D32" s="28">
        <f t="shared" si="209"/>
        <v>2395626.4</v>
      </c>
      <c r="E32" s="28">
        <f t="shared" si="210"/>
        <v>578726.97000000009</v>
      </c>
      <c r="F32" s="29">
        <f t="shared" si="93"/>
        <v>0.33910770755184372</v>
      </c>
      <c r="G32" s="29" t="str">
        <f t="shared" si="119"/>
        <v>св.200</v>
      </c>
      <c r="H32" s="17">
        <f t="shared" ref="H32:H41" si="215">W32++AG32+M32+AB32+AL32+R32</f>
        <v>7041500</v>
      </c>
      <c r="I32" s="24">
        <f t="shared" ref="I32:I41" si="216">X32++AH32+N32+AC32+AM32+S32</f>
        <v>2384221.65</v>
      </c>
      <c r="J32" s="17">
        <f>Y32++AI32+O32+AD32+AN32+T32-165</f>
        <v>569374.17000000004</v>
      </c>
      <c r="K32" s="29">
        <f t="shared" si="94"/>
        <v>0.33859570404033229</v>
      </c>
      <c r="L32" s="29" t="str">
        <f t="shared" si="121"/>
        <v>св.200</v>
      </c>
      <c r="M32" s="46">
        <v>820000</v>
      </c>
      <c r="N32" s="46">
        <v>266764.46000000002</v>
      </c>
      <c r="O32" s="46">
        <v>187414.9</v>
      </c>
      <c r="P32" s="29">
        <f t="shared" si="95"/>
        <v>0.32532251219512198</v>
      </c>
      <c r="Q32" s="29">
        <f t="shared" si="122"/>
        <v>1.4233898158577574</v>
      </c>
      <c r="R32" s="30"/>
      <c r="S32" s="30"/>
      <c r="T32" s="30"/>
      <c r="U32" s="29" t="str">
        <f t="shared" si="96"/>
        <v xml:space="preserve"> </v>
      </c>
      <c r="V32" s="29" t="str">
        <f t="shared" si="211"/>
        <v xml:space="preserve"> </v>
      </c>
      <c r="W32" s="46">
        <v>0</v>
      </c>
      <c r="X32" s="46">
        <v>0</v>
      </c>
      <c r="Y32" s="46">
        <v>0</v>
      </c>
      <c r="Z32" s="29" t="str">
        <f t="shared" si="98"/>
        <v xml:space="preserve"> </v>
      </c>
      <c r="AA32" s="29" t="str">
        <f t="shared" si="212"/>
        <v xml:space="preserve"> </v>
      </c>
      <c r="AB32" s="46">
        <v>220000</v>
      </c>
      <c r="AC32" s="46">
        <v>-93100.83</v>
      </c>
      <c r="AD32" s="46">
        <v>12233.38</v>
      </c>
      <c r="AE32" s="29" t="str">
        <f t="shared" si="99"/>
        <v xml:space="preserve"> </v>
      </c>
      <c r="AF32" s="29">
        <f t="shared" si="125"/>
        <v>-7.6103930393726023</v>
      </c>
      <c r="AG32" s="46">
        <v>6000000</v>
      </c>
      <c r="AH32" s="46">
        <v>2209558.02</v>
      </c>
      <c r="AI32" s="46">
        <v>369490.89</v>
      </c>
      <c r="AJ32" s="29">
        <f t="shared" si="101"/>
        <v>0.36825966999999998</v>
      </c>
      <c r="AK32" s="29" t="str">
        <f t="shared" si="126"/>
        <v>св.200</v>
      </c>
      <c r="AL32" s="46">
        <v>1500</v>
      </c>
      <c r="AM32" s="46">
        <v>1000</v>
      </c>
      <c r="AN32" s="46">
        <v>400</v>
      </c>
      <c r="AO32" s="29">
        <f t="shared" si="178"/>
        <v>0.66666666666666663</v>
      </c>
      <c r="AP32" s="29" t="str">
        <f t="shared" si="127"/>
        <v>св.200</v>
      </c>
      <c r="AQ32" s="9">
        <f t="shared" ref="AQ32:AQ41" si="217">AV32+BA32+BF32+BK32+BP32+BU32+BZ32+CE32+CY32+DD32+DL32+CT32</f>
        <v>23000</v>
      </c>
      <c r="AR32" s="9">
        <f t="shared" ref="AR32:AR41" si="218">AW32+BB32+BG32+BL32+BQ32+BV32+CA32+CF32+CZ32+DE32+DM32+CU32+DI32</f>
        <v>11404.75</v>
      </c>
      <c r="AS32" s="9">
        <f t="shared" ref="AS32:AS41" si="219">AX32+BC32+BH32+BM32+BR32+BW32+CB32+CG32+DA32+DF32+DN32+CV32+DJ32</f>
        <v>9352.7999999999993</v>
      </c>
      <c r="AT32" s="29">
        <f t="shared" si="103"/>
        <v>0.49585869565217389</v>
      </c>
      <c r="AU32" s="29">
        <f t="shared" si="128"/>
        <v>1.2193941921135918</v>
      </c>
      <c r="AV32" s="9"/>
      <c r="AW32" s="9"/>
      <c r="AX32" s="30"/>
      <c r="AY32" s="29" t="str">
        <f t="shared" si="104"/>
        <v xml:space="preserve"> </v>
      </c>
      <c r="AZ32" s="29" t="str">
        <f t="shared" si="129"/>
        <v xml:space="preserve"> </v>
      </c>
      <c r="BA32" s="30"/>
      <c r="BB32" s="30"/>
      <c r="BC32" s="36"/>
      <c r="BD32" s="29" t="str">
        <f t="shared" si="130"/>
        <v xml:space="preserve"> </v>
      </c>
      <c r="BE32" s="29" t="str">
        <f t="shared" si="131"/>
        <v xml:space="preserve"> </v>
      </c>
      <c r="BF32" s="9"/>
      <c r="BG32" s="9"/>
      <c r="BH32" s="9"/>
      <c r="BI32" s="29" t="str">
        <f t="shared" si="107"/>
        <v xml:space="preserve"> </v>
      </c>
      <c r="BJ32" s="29" t="str">
        <f t="shared" si="132"/>
        <v xml:space="preserve"> </v>
      </c>
      <c r="BK32" s="30">
        <v>0</v>
      </c>
      <c r="BL32" s="30">
        <v>0</v>
      </c>
      <c r="BM32" s="30"/>
      <c r="BN32" s="29" t="str">
        <f t="shared" si="172"/>
        <v xml:space="preserve"> </v>
      </c>
      <c r="BO32" s="29" t="str">
        <f t="shared" si="133"/>
        <v xml:space="preserve"> </v>
      </c>
      <c r="BP32" s="46">
        <v>23000</v>
      </c>
      <c r="BQ32" s="46">
        <v>11404.75</v>
      </c>
      <c r="BR32" s="46">
        <v>9352.7999999999993</v>
      </c>
      <c r="BS32" s="29">
        <f t="shared" si="108"/>
        <v>0.49585869565217389</v>
      </c>
      <c r="BT32" s="29">
        <f t="shared" si="166"/>
        <v>1.2193941921135918</v>
      </c>
      <c r="BU32" s="9"/>
      <c r="BV32" s="9"/>
      <c r="BW32" s="9"/>
      <c r="BX32" s="29" t="str">
        <f t="shared" si="110"/>
        <v xml:space="preserve"> </v>
      </c>
      <c r="BY32" s="29" t="str">
        <f t="shared" si="135"/>
        <v xml:space="preserve"> </v>
      </c>
      <c r="BZ32" s="30"/>
      <c r="CA32" s="30"/>
      <c r="CB32" s="30"/>
      <c r="CC32" s="29" t="str">
        <f t="shared" si="173"/>
        <v xml:space="preserve"> </v>
      </c>
      <c r="CD32" s="29" t="str">
        <f t="shared" si="136"/>
        <v xml:space="preserve"> </v>
      </c>
      <c r="CE32" s="9"/>
      <c r="CF32" s="9"/>
      <c r="CG32" s="30"/>
      <c r="CH32" s="51" t="str">
        <f t="shared" si="137"/>
        <v xml:space="preserve"> </v>
      </c>
      <c r="CI32" s="29" t="str">
        <f t="shared" si="151"/>
        <v xml:space="preserve"> </v>
      </c>
      <c r="CJ32" s="30"/>
      <c r="CK32" s="30"/>
      <c r="CL32" s="30"/>
      <c r="CM32" s="29" t="str">
        <f t="shared" si="138"/>
        <v xml:space="preserve"> </v>
      </c>
      <c r="CN32" s="29" t="str">
        <f t="shared" si="139"/>
        <v xml:space="preserve"> </v>
      </c>
      <c r="CO32" s="30"/>
      <c r="CP32" s="30"/>
      <c r="CQ32" s="30"/>
      <c r="CR32" s="29" t="str">
        <f t="shared" si="140"/>
        <v xml:space="preserve"> </v>
      </c>
      <c r="CS32" s="29" t="str">
        <f t="shared" si="141"/>
        <v xml:space="preserve"> </v>
      </c>
      <c r="CT32" s="30"/>
      <c r="CU32" s="30"/>
      <c r="CV32" s="30"/>
      <c r="CW32" s="29" t="str">
        <f t="shared" si="142"/>
        <v xml:space="preserve"> </v>
      </c>
      <c r="CX32" s="29" t="str">
        <f t="shared" si="143"/>
        <v xml:space="preserve"> </v>
      </c>
      <c r="CY32" s="30"/>
      <c r="CZ32" s="30"/>
      <c r="DA32" s="30"/>
      <c r="DB32" s="29" t="str">
        <f t="shared" si="114"/>
        <v xml:space="preserve"> </v>
      </c>
      <c r="DC32" s="29" t="str">
        <f t="shared" si="144"/>
        <v xml:space="preserve"> </v>
      </c>
      <c r="DD32" s="30"/>
      <c r="DE32" s="37"/>
      <c r="DF32" s="30"/>
      <c r="DG32" s="29" t="str">
        <f t="shared" si="116"/>
        <v xml:space="preserve"> </v>
      </c>
      <c r="DH32" s="29" t="str">
        <f t="shared" si="145"/>
        <v xml:space="preserve"> </v>
      </c>
      <c r="DI32" s="30"/>
      <c r="DJ32" s="30"/>
      <c r="DK32" s="29" t="str">
        <f t="shared" ref="DK32:DK34" si="220">IF(DI32=0," ",IF(DI32/DJ32*100&gt;200,"св.200",DI32/DJ32))</f>
        <v xml:space="preserve"> </v>
      </c>
      <c r="DL32" s="9"/>
      <c r="DM32" s="9"/>
      <c r="DN32" s="30"/>
      <c r="DO32" s="29" t="str">
        <f t="shared" si="117"/>
        <v xml:space="preserve"> </v>
      </c>
      <c r="DP32" s="29" t="str">
        <f t="shared" si="147"/>
        <v xml:space="preserve"> </v>
      </c>
    </row>
    <row r="33" spans="1:120" s="43" customFormat="1" ht="15.75" hidden="1" customHeight="1" outlineLevel="1" x14ac:dyDescent="0.25">
      <c r="A33" s="18">
        <v>23</v>
      </c>
      <c r="B33" s="8" t="s">
        <v>27</v>
      </c>
      <c r="C33" s="28">
        <f t="shared" si="208"/>
        <v>4458600</v>
      </c>
      <c r="D33" s="28">
        <f t="shared" si="209"/>
        <v>931062.44</v>
      </c>
      <c r="E33" s="28">
        <f t="shared" si="210"/>
        <v>929190.25999999989</v>
      </c>
      <c r="F33" s="29">
        <f t="shared" si="93"/>
        <v>0.20882394473601579</v>
      </c>
      <c r="G33" s="29">
        <f t="shared" si="119"/>
        <v>1.0020148510811984</v>
      </c>
      <c r="H33" s="17">
        <f t="shared" si="215"/>
        <v>4288600</v>
      </c>
      <c r="I33" s="24">
        <f t="shared" si="216"/>
        <v>890228.40999999992</v>
      </c>
      <c r="J33" s="17">
        <f t="shared" ref="J33:J41" si="221">Y33++AI33+O33+AD33+AN33+T33</f>
        <v>895350.61999999988</v>
      </c>
      <c r="K33" s="29">
        <f t="shared" si="94"/>
        <v>0.20758019167094155</v>
      </c>
      <c r="L33" s="29">
        <f t="shared" si="121"/>
        <v>0.99427910152114496</v>
      </c>
      <c r="M33" s="46">
        <v>1288600</v>
      </c>
      <c r="N33" s="46">
        <v>345501.1</v>
      </c>
      <c r="O33" s="46">
        <v>344638.31</v>
      </c>
      <c r="P33" s="29">
        <f t="shared" si="95"/>
        <v>0.26812129442806143</v>
      </c>
      <c r="Q33" s="29">
        <f t="shared" si="122"/>
        <v>1.0025034651545268</v>
      </c>
      <c r="R33" s="30"/>
      <c r="S33" s="30"/>
      <c r="T33" s="30"/>
      <c r="U33" s="29" t="str">
        <f t="shared" si="96"/>
        <v xml:space="preserve"> </v>
      </c>
      <c r="V33" s="29" t="str">
        <f t="shared" si="211"/>
        <v xml:space="preserve"> </v>
      </c>
      <c r="W33" s="46">
        <v>0</v>
      </c>
      <c r="X33" s="46">
        <v>0</v>
      </c>
      <c r="Y33" s="46">
        <v>1653.47</v>
      </c>
      <c r="Z33" s="29" t="str">
        <f t="shared" si="98"/>
        <v xml:space="preserve"> </v>
      </c>
      <c r="AA33" s="29" t="str">
        <f t="shared" si="212"/>
        <v xml:space="preserve"> </v>
      </c>
      <c r="AB33" s="46">
        <v>400000</v>
      </c>
      <c r="AC33" s="46">
        <v>55731.47</v>
      </c>
      <c r="AD33" s="46">
        <v>75546.48</v>
      </c>
      <c r="AE33" s="29">
        <f t="shared" si="99"/>
        <v>0.13932867500000001</v>
      </c>
      <c r="AF33" s="29">
        <f t="shared" si="125"/>
        <v>0.73771100916945442</v>
      </c>
      <c r="AG33" s="46">
        <v>2600000</v>
      </c>
      <c r="AH33" s="46">
        <v>488995.84000000003</v>
      </c>
      <c r="AI33" s="46">
        <v>473512.36</v>
      </c>
      <c r="AJ33" s="29">
        <f t="shared" si="101"/>
        <v>0.1880753230769231</v>
      </c>
      <c r="AK33" s="29">
        <f t="shared" si="126"/>
        <v>1.0326992097946504</v>
      </c>
      <c r="AL33" s="46">
        <v>0</v>
      </c>
      <c r="AM33" s="46">
        <v>0</v>
      </c>
      <c r="AN33" s="46">
        <v>0</v>
      </c>
      <c r="AO33" s="29" t="str">
        <f t="shared" si="178"/>
        <v xml:space="preserve"> </v>
      </c>
      <c r="AP33" s="29" t="str">
        <f t="shared" si="127"/>
        <v xml:space="preserve"> </v>
      </c>
      <c r="AQ33" s="9">
        <f t="shared" si="217"/>
        <v>170000</v>
      </c>
      <c r="AR33" s="9">
        <f t="shared" si="218"/>
        <v>40834.03</v>
      </c>
      <c r="AS33" s="9">
        <f t="shared" si="219"/>
        <v>33839.64</v>
      </c>
      <c r="AT33" s="29">
        <f t="shared" si="103"/>
        <v>0.24020017647058822</v>
      </c>
      <c r="AU33" s="29">
        <f t="shared" si="128"/>
        <v>1.206692210673636</v>
      </c>
      <c r="AV33" s="9"/>
      <c r="AW33" s="9"/>
      <c r="AX33" s="30"/>
      <c r="AY33" s="29" t="str">
        <f t="shared" si="104"/>
        <v xml:space="preserve"> </v>
      </c>
      <c r="AZ33" s="29" t="str">
        <f t="shared" si="129"/>
        <v xml:space="preserve"> </v>
      </c>
      <c r="BA33" s="30"/>
      <c r="BB33" s="30"/>
      <c r="BC33" s="36"/>
      <c r="BD33" s="29" t="str">
        <f t="shared" si="130"/>
        <v xml:space="preserve"> </v>
      </c>
      <c r="BE33" s="29" t="str">
        <f t="shared" si="131"/>
        <v xml:space="preserve"> </v>
      </c>
      <c r="BF33" s="9"/>
      <c r="BG33" s="9"/>
      <c r="BH33" s="9"/>
      <c r="BI33" s="29" t="str">
        <f t="shared" si="107"/>
        <v xml:space="preserve"> </v>
      </c>
      <c r="BJ33" s="29" t="str">
        <f t="shared" si="132"/>
        <v xml:space="preserve"> </v>
      </c>
      <c r="BK33" s="30">
        <v>0</v>
      </c>
      <c r="BL33" s="30">
        <v>0</v>
      </c>
      <c r="BM33" s="30"/>
      <c r="BN33" s="29" t="str">
        <f t="shared" si="172"/>
        <v xml:space="preserve"> </v>
      </c>
      <c r="BO33" s="29" t="str">
        <f t="shared" si="133"/>
        <v xml:space="preserve"> </v>
      </c>
      <c r="BP33" s="46">
        <v>170000</v>
      </c>
      <c r="BQ33" s="46">
        <v>40834.03</v>
      </c>
      <c r="BR33" s="46">
        <v>33839.64</v>
      </c>
      <c r="BS33" s="29">
        <f t="shared" si="108"/>
        <v>0.24020017647058822</v>
      </c>
      <c r="BT33" s="29">
        <f t="shared" si="166"/>
        <v>1.206692210673636</v>
      </c>
      <c r="BU33" s="30"/>
      <c r="BV33" s="30"/>
      <c r="BW33" s="30"/>
      <c r="BX33" s="29" t="str">
        <f t="shared" si="110"/>
        <v xml:space="preserve"> </v>
      </c>
      <c r="BY33" s="29" t="str">
        <f t="shared" si="135"/>
        <v xml:space="preserve"> </v>
      </c>
      <c r="BZ33" s="9"/>
      <c r="CA33" s="9"/>
      <c r="CB33" s="30"/>
      <c r="CC33" s="29" t="str">
        <f t="shared" si="173"/>
        <v xml:space="preserve"> </v>
      </c>
      <c r="CD33" s="29" t="str">
        <f t="shared" si="136"/>
        <v xml:space="preserve"> </v>
      </c>
      <c r="CE33" s="9"/>
      <c r="CF33" s="9"/>
      <c r="CG33" s="30"/>
      <c r="CH33" s="51" t="str">
        <f t="shared" si="137"/>
        <v xml:space="preserve"> </v>
      </c>
      <c r="CI33" s="29" t="str">
        <f t="shared" si="151"/>
        <v xml:space="preserve"> </v>
      </c>
      <c r="CJ33" s="30"/>
      <c r="CK33" s="30"/>
      <c r="CL33" s="30"/>
      <c r="CM33" s="29" t="str">
        <f t="shared" si="138"/>
        <v xml:space="preserve"> </v>
      </c>
      <c r="CN33" s="29" t="str">
        <f t="shared" si="139"/>
        <v xml:space="preserve"> </v>
      </c>
      <c r="CO33" s="30"/>
      <c r="CP33" s="30"/>
      <c r="CQ33" s="30"/>
      <c r="CR33" s="29" t="str">
        <f t="shared" si="140"/>
        <v xml:space="preserve"> </v>
      </c>
      <c r="CS33" s="29" t="str">
        <f t="shared" si="141"/>
        <v xml:space="preserve"> </v>
      </c>
      <c r="CT33" s="30"/>
      <c r="CU33" s="30"/>
      <c r="CV33" s="30"/>
      <c r="CW33" s="29" t="str">
        <f t="shared" si="142"/>
        <v xml:space="preserve"> </v>
      </c>
      <c r="CX33" s="29" t="str">
        <f t="shared" si="143"/>
        <v xml:space="preserve"> </v>
      </c>
      <c r="CY33" s="30"/>
      <c r="CZ33" s="30"/>
      <c r="DA33" s="30"/>
      <c r="DB33" s="29" t="str">
        <f t="shared" si="114"/>
        <v xml:space="preserve"> </v>
      </c>
      <c r="DC33" s="29" t="str">
        <f t="shared" si="144"/>
        <v xml:space="preserve"> </v>
      </c>
      <c r="DD33" s="30"/>
      <c r="DE33" s="37"/>
      <c r="DF33" s="30"/>
      <c r="DG33" s="29" t="str">
        <f t="shared" si="116"/>
        <v xml:space="preserve"> </v>
      </c>
      <c r="DH33" s="29" t="str">
        <f t="shared" si="145"/>
        <v xml:space="preserve"> </v>
      </c>
      <c r="DI33" s="30"/>
      <c r="DJ33" s="30"/>
      <c r="DK33" s="29" t="str">
        <f t="shared" si="220"/>
        <v xml:space="preserve"> </v>
      </c>
      <c r="DL33" s="9"/>
      <c r="DM33" s="9"/>
      <c r="DN33" s="30"/>
      <c r="DO33" s="29" t="str">
        <f t="shared" si="117"/>
        <v xml:space="preserve"> </v>
      </c>
      <c r="DP33" s="29" t="str">
        <f t="shared" si="147"/>
        <v xml:space="preserve"> </v>
      </c>
    </row>
    <row r="34" spans="1:120" s="43" customFormat="1" ht="15.75" hidden="1" customHeight="1" outlineLevel="1" x14ac:dyDescent="0.25">
      <c r="A34" s="18">
        <v>24</v>
      </c>
      <c r="B34" s="8" t="s">
        <v>65</v>
      </c>
      <c r="C34" s="28">
        <f t="shared" si="208"/>
        <v>9449500</v>
      </c>
      <c r="D34" s="28">
        <f t="shared" si="209"/>
        <v>2004064.1900000002</v>
      </c>
      <c r="E34" s="28">
        <f t="shared" si="210"/>
        <v>1786827.5400000003</v>
      </c>
      <c r="F34" s="29">
        <f t="shared" si="93"/>
        <v>0.21208150589978308</v>
      </c>
      <c r="G34" s="29">
        <f t="shared" si="119"/>
        <v>1.1215767303429853</v>
      </c>
      <c r="H34" s="17">
        <f t="shared" si="215"/>
        <v>9149500</v>
      </c>
      <c r="I34" s="24">
        <f t="shared" si="216"/>
        <v>1932716.09</v>
      </c>
      <c r="J34" s="17">
        <f t="shared" si="221"/>
        <v>1715148.6800000002</v>
      </c>
      <c r="K34" s="29">
        <f t="shared" si="94"/>
        <v>0.21123734521012077</v>
      </c>
      <c r="L34" s="29">
        <f t="shared" si="121"/>
        <v>1.1268504663980501</v>
      </c>
      <c r="M34" s="46">
        <v>1649500</v>
      </c>
      <c r="N34" s="46">
        <v>386527.11</v>
      </c>
      <c r="O34" s="46">
        <v>345613.62</v>
      </c>
      <c r="P34" s="29">
        <f t="shared" si="95"/>
        <v>0.23432986359502878</v>
      </c>
      <c r="Q34" s="29">
        <f t="shared" si="122"/>
        <v>1.1183792756778508</v>
      </c>
      <c r="R34" s="30"/>
      <c r="S34" s="30"/>
      <c r="T34" s="30"/>
      <c r="U34" s="29" t="str">
        <f t="shared" si="96"/>
        <v xml:space="preserve"> </v>
      </c>
      <c r="V34" s="29" t="str">
        <f t="shared" si="211"/>
        <v xml:space="preserve"> </v>
      </c>
      <c r="W34" s="46">
        <v>0</v>
      </c>
      <c r="X34" s="46">
        <v>0</v>
      </c>
      <c r="Y34" s="46">
        <v>0</v>
      </c>
      <c r="Z34" s="29" t="str">
        <f t="shared" si="98"/>
        <v xml:space="preserve"> </v>
      </c>
      <c r="AA34" s="29" t="str">
        <f t="shared" si="212"/>
        <v xml:space="preserve"> </v>
      </c>
      <c r="AB34" s="46">
        <v>300000</v>
      </c>
      <c r="AC34" s="46">
        <v>18877.14</v>
      </c>
      <c r="AD34" s="46">
        <v>19937</v>
      </c>
      <c r="AE34" s="29">
        <f t="shared" si="99"/>
        <v>6.2923800000000002E-2</v>
      </c>
      <c r="AF34" s="29">
        <f t="shared" si="125"/>
        <v>0.94683954456538089</v>
      </c>
      <c r="AG34" s="46">
        <v>7200000</v>
      </c>
      <c r="AH34" s="46">
        <v>1527311.84</v>
      </c>
      <c r="AI34" s="46">
        <v>1349598.06</v>
      </c>
      <c r="AJ34" s="29">
        <f t="shared" si="101"/>
        <v>0.21212664444444446</v>
      </c>
      <c r="AK34" s="29">
        <f t="shared" si="126"/>
        <v>1.1316790422772245</v>
      </c>
      <c r="AL34" s="46">
        <v>0</v>
      </c>
      <c r="AM34" s="46">
        <v>0</v>
      </c>
      <c r="AN34" s="46">
        <v>0</v>
      </c>
      <c r="AO34" s="29" t="str">
        <f t="shared" si="178"/>
        <v xml:space="preserve"> </v>
      </c>
      <c r="AP34" s="29" t="str">
        <f t="shared" si="127"/>
        <v xml:space="preserve"> </v>
      </c>
      <c r="AQ34" s="9">
        <f t="shared" si="217"/>
        <v>300000</v>
      </c>
      <c r="AR34" s="9">
        <f t="shared" si="218"/>
        <v>71348.100000000006</v>
      </c>
      <c r="AS34" s="9">
        <f t="shared" si="219"/>
        <v>71678.86</v>
      </c>
      <c r="AT34" s="29">
        <f t="shared" si="103"/>
        <v>0.23782700000000001</v>
      </c>
      <c r="AU34" s="29">
        <f t="shared" si="128"/>
        <v>0.99538552928994695</v>
      </c>
      <c r="AV34" s="9"/>
      <c r="AW34" s="9"/>
      <c r="AX34" s="30"/>
      <c r="AY34" s="29" t="str">
        <f t="shared" si="104"/>
        <v xml:space="preserve"> </v>
      </c>
      <c r="AZ34" s="29" t="str">
        <f t="shared" si="129"/>
        <v xml:space="preserve"> </v>
      </c>
      <c r="BA34" s="30"/>
      <c r="BB34" s="30"/>
      <c r="BC34" s="36"/>
      <c r="BD34" s="29" t="str">
        <f t="shared" si="130"/>
        <v xml:space="preserve"> </v>
      </c>
      <c r="BE34" s="29" t="str">
        <f t="shared" si="131"/>
        <v xml:space="preserve"> </v>
      </c>
      <c r="BF34" s="30"/>
      <c r="BG34" s="30"/>
      <c r="BH34" s="30"/>
      <c r="BI34" s="29" t="str">
        <f t="shared" si="107"/>
        <v xml:space="preserve"> </v>
      </c>
      <c r="BJ34" s="29" t="str">
        <f t="shared" si="132"/>
        <v xml:space="preserve"> </v>
      </c>
      <c r="BK34" s="30">
        <v>0</v>
      </c>
      <c r="BL34" s="30">
        <v>0</v>
      </c>
      <c r="BM34" s="30"/>
      <c r="BN34" s="29" t="str">
        <f t="shared" si="172"/>
        <v xml:space="preserve"> </v>
      </c>
      <c r="BO34" s="29" t="str">
        <f t="shared" si="133"/>
        <v xml:space="preserve"> </v>
      </c>
      <c r="BP34" s="46">
        <v>300000</v>
      </c>
      <c r="BQ34" s="46">
        <v>56348.1</v>
      </c>
      <c r="BR34" s="46">
        <v>71678.86</v>
      </c>
      <c r="BS34" s="29">
        <f t="shared" si="108"/>
        <v>0.18782699999999999</v>
      </c>
      <c r="BT34" s="29">
        <f t="shared" si="166"/>
        <v>0.78611880825113567</v>
      </c>
      <c r="BU34" s="30"/>
      <c r="BV34" s="30"/>
      <c r="BW34" s="30"/>
      <c r="BX34" s="29" t="str">
        <f t="shared" si="110"/>
        <v xml:space="preserve"> </v>
      </c>
      <c r="BY34" s="29" t="str">
        <f t="shared" si="135"/>
        <v xml:space="preserve"> </v>
      </c>
      <c r="BZ34" s="30"/>
      <c r="CA34" s="30"/>
      <c r="CB34" s="30"/>
      <c r="CC34" s="29" t="str">
        <f t="shared" si="173"/>
        <v xml:space="preserve"> </v>
      </c>
      <c r="CD34" s="29" t="str">
        <f t="shared" si="136"/>
        <v xml:space="preserve"> </v>
      </c>
      <c r="CE34" s="9"/>
      <c r="CF34" s="9"/>
      <c r="CG34" s="30"/>
      <c r="CH34" s="51" t="str">
        <f t="shared" si="137"/>
        <v xml:space="preserve"> </v>
      </c>
      <c r="CI34" s="29" t="str">
        <f t="shared" si="151"/>
        <v xml:space="preserve"> </v>
      </c>
      <c r="CJ34" s="30"/>
      <c r="CK34" s="30"/>
      <c r="CL34" s="30"/>
      <c r="CM34" s="29" t="str">
        <f t="shared" si="138"/>
        <v xml:space="preserve"> </v>
      </c>
      <c r="CN34" s="29" t="str">
        <f t="shared" si="139"/>
        <v xml:space="preserve"> </v>
      </c>
      <c r="CO34" s="30"/>
      <c r="CP34" s="30"/>
      <c r="CQ34" s="30"/>
      <c r="CR34" s="29" t="str">
        <f t="shared" si="140"/>
        <v xml:space="preserve"> </v>
      </c>
      <c r="CS34" s="29" t="str">
        <f t="shared" si="141"/>
        <v xml:space="preserve"> </v>
      </c>
      <c r="CT34" s="30"/>
      <c r="CU34" s="30"/>
      <c r="CV34" s="30"/>
      <c r="CW34" s="29" t="str">
        <f t="shared" si="142"/>
        <v xml:space="preserve"> </v>
      </c>
      <c r="CX34" s="29" t="str">
        <f t="shared" si="143"/>
        <v xml:space="preserve"> </v>
      </c>
      <c r="CY34" s="30"/>
      <c r="CZ34" s="30"/>
      <c r="DA34" s="30"/>
      <c r="DB34" s="29" t="str">
        <f t="shared" si="114"/>
        <v xml:space="preserve"> </v>
      </c>
      <c r="DC34" s="29" t="str">
        <f t="shared" si="144"/>
        <v xml:space="preserve"> </v>
      </c>
      <c r="DD34" s="30"/>
      <c r="DE34" s="37">
        <v>15000</v>
      </c>
      <c r="DF34" s="30"/>
      <c r="DG34" s="29" t="str">
        <f t="shared" si="116"/>
        <v xml:space="preserve"> </v>
      </c>
      <c r="DH34" s="29" t="str">
        <f t="shared" si="145"/>
        <v xml:space="preserve"> </v>
      </c>
      <c r="DI34" s="30"/>
      <c r="DJ34" s="30"/>
      <c r="DK34" s="29" t="str">
        <f t="shared" si="220"/>
        <v xml:space="preserve"> </v>
      </c>
      <c r="DL34" s="9"/>
      <c r="DM34" s="9"/>
      <c r="DN34" s="30"/>
      <c r="DO34" s="29" t="str">
        <f t="shared" si="117"/>
        <v xml:space="preserve"> </v>
      </c>
      <c r="DP34" s="29" t="str">
        <f t="shared" si="147"/>
        <v xml:space="preserve"> </v>
      </c>
    </row>
    <row r="35" spans="1:120" s="43" customFormat="1" ht="15.75" hidden="1" customHeight="1" outlineLevel="1" x14ac:dyDescent="0.25">
      <c r="A35" s="18">
        <v>25</v>
      </c>
      <c r="B35" s="8" t="s">
        <v>8</v>
      </c>
      <c r="C35" s="28">
        <f t="shared" si="208"/>
        <v>17395040</v>
      </c>
      <c r="D35" s="28">
        <f t="shared" si="209"/>
        <v>2891001.83</v>
      </c>
      <c r="E35" s="28">
        <f t="shared" si="210"/>
        <v>6024974.9700000007</v>
      </c>
      <c r="F35" s="29">
        <f t="shared" si="93"/>
        <v>0.16619690612956337</v>
      </c>
      <c r="G35" s="29">
        <f t="shared" si="119"/>
        <v>0.47983632204201504</v>
      </c>
      <c r="H35" s="17">
        <f t="shared" si="215"/>
        <v>17065000</v>
      </c>
      <c r="I35" s="24">
        <f t="shared" si="216"/>
        <v>2800589.35</v>
      </c>
      <c r="J35" s="17">
        <f t="shared" si="221"/>
        <v>5951416.0200000005</v>
      </c>
      <c r="K35" s="29">
        <f t="shared" si="94"/>
        <v>0.16411305889246997</v>
      </c>
      <c r="L35" s="29">
        <f t="shared" si="121"/>
        <v>0.47057529512110968</v>
      </c>
      <c r="M35" s="46">
        <v>6065000</v>
      </c>
      <c r="N35" s="46">
        <v>1516309.74</v>
      </c>
      <c r="O35" s="46">
        <v>1612437.59</v>
      </c>
      <c r="P35" s="29">
        <f t="shared" si="95"/>
        <v>0.2500098499587799</v>
      </c>
      <c r="Q35" s="29">
        <f t="shared" si="122"/>
        <v>0.94038352206859677</v>
      </c>
      <c r="R35" s="30"/>
      <c r="S35" s="30"/>
      <c r="T35" s="30"/>
      <c r="U35" s="29" t="str">
        <f t="shared" si="96"/>
        <v xml:space="preserve"> </v>
      </c>
      <c r="V35" s="29" t="str">
        <f t="shared" si="211"/>
        <v xml:space="preserve"> </v>
      </c>
      <c r="W35" s="46">
        <v>0</v>
      </c>
      <c r="X35" s="46">
        <v>0</v>
      </c>
      <c r="Y35" s="46">
        <v>0</v>
      </c>
      <c r="Z35" s="29" t="str">
        <f t="shared" si="98"/>
        <v xml:space="preserve"> </v>
      </c>
      <c r="AA35" s="29"/>
      <c r="AB35" s="46">
        <v>1000000</v>
      </c>
      <c r="AC35" s="46">
        <v>42487.02</v>
      </c>
      <c r="AD35" s="46">
        <v>163947.44</v>
      </c>
      <c r="AE35" s="29">
        <f t="shared" si="99"/>
        <v>4.2487019999999993E-2</v>
      </c>
      <c r="AF35" s="29">
        <f t="shared" si="125"/>
        <v>0.25915024961658439</v>
      </c>
      <c r="AG35" s="46">
        <v>10000000</v>
      </c>
      <c r="AH35" s="46">
        <v>1241792.5900000001</v>
      </c>
      <c r="AI35" s="46">
        <v>4175030.99</v>
      </c>
      <c r="AJ35" s="29">
        <f t="shared" si="101"/>
        <v>0.12417925900000001</v>
      </c>
      <c r="AK35" s="29">
        <f t="shared" si="126"/>
        <v>0.29743314312500468</v>
      </c>
      <c r="AL35" s="46">
        <v>0</v>
      </c>
      <c r="AM35" s="46">
        <v>0</v>
      </c>
      <c r="AN35" s="46">
        <v>0</v>
      </c>
      <c r="AO35" s="29" t="str">
        <f t="shared" si="178"/>
        <v xml:space="preserve"> </v>
      </c>
      <c r="AP35" s="29" t="str">
        <f t="shared" si="127"/>
        <v xml:space="preserve"> </v>
      </c>
      <c r="AQ35" s="9">
        <f t="shared" si="217"/>
        <v>330040</v>
      </c>
      <c r="AR35" s="9">
        <f t="shared" si="218"/>
        <v>90412.479999999996</v>
      </c>
      <c r="AS35" s="9">
        <f t="shared" si="219"/>
        <v>73558.95</v>
      </c>
      <c r="AT35" s="29">
        <f t="shared" si="103"/>
        <v>0.2739440067870561</v>
      </c>
      <c r="AU35" s="29">
        <f t="shared" si="128"/>
        <v>1.2291159675335224</v>
      </c>
      <c r="AV35" s="9"/>
      <c r="AW35" s="9"/>
      <c r="AX35" s="30"/>
      <c r="AY35" s="29" t="str">
        <f t="shared" si="104"/>
        <v xml:space="preserve"> </v>
      </c>
      <c r="AZ35" s="29" t="str">
        <f t="shared" si="129"/>
        <v xml:space="preserve"> </v>
      </c>
      <c r="BA35" s="46">
        <v>40</v>
      </c>
      <c r="BB35" s="30">
        <v>45.45</v>
      </c>
      <c r="BC35" s="30"/>
      <c r="BD35" s="29">
        <f t="shared" si="130"/>
        <v>1.13625</v>
      </c>
      <c r="BE35" s="29" t="str">
        <f t="shared" si="131"/>
        <v xml:space="preserve"> </v>
      </c>
      <c r="BF35" s="9"/>
      <c r="BG35" s="9"/>
      <c r="BH35" s="9"/>
      <c r="BI35" s="29" t="str">
        <f t="shared" si="107"/>
        <v xml:space="preserve"> </v>
      </c>
      <c r="BJ35" s="29" t="str">
        <f t="shared" si="132"/>
        <v xml:space="preserve"> </v>
      </c>
      <c r="BK35" s="30">
        <v>0</v>
      </c>
      <c r="BL35" s="30">
        <v>0</v>
      </c>
      <c r="BM35" s="30"/>
      <c r="BN35" s="29" t="str">
        <f t="shared" si="172"/>
        <v xml:space="preserve"> </v>
      </c>
      <c r="BO35" s="29" t="str">
        <f t="shared" si="133"/>
        <v xml:space="preserve"> </v>
      </c>
      <c r="BP35" s="46">
        <v>330000</v>
      </c>
      <c r="BQ35" s="46">
        <v>70669.78</v>
      </c>
      <c r="BR35" s="46">
        <v>70558.95</v>
      </c>
      <c r="BS35" s="29">
        <f t="shared" si="108"/>
        <v>0.21415084848484847</v>
      </c>
      <c r="BT35" s="29">
        <f t="shared" si="166"/>
        <v>1.0015707433288052</v>
      </c>
      <c r="BU35" s="9"/>
      <c r="BV35" s="9">
        <v>19697.25</v>
      </c>
      <c r="BW35" s="9"/>
      <c r="BX35" s="29" t="str">
        <f t="shared" si="110"/>
        <v xml:space="preserve"> </v>
      </c>
      <c r="BY35" s="29" t="e">
        <f t="shared" ref="BY35:BY36" si="222">IF(BV35=0," ",IF(BV35/BW35*100&gt;200,"св.200",BV35/BW35))</f>
        <v>#DIV/0!</v>
      </c>
      <c r="BZ35" s="30"/>
      <c r="CA35" s="30"/>
      <c r="CB35" s="30"/>
      <c r="CC35" s="29" t="str">
        <f t="shared" si="173"/>
        <v xml:space="preserve"> </v>
      </c>
      <c r="CD35" s="29" t="str">
        <f t="shared" si="136"/>
        <v xml:space="preserve"> </v>
      </c>
      <c r="CE35" s="9"/>
      <c r="CF35" s="9"/>
      <c r="CG35" s="30"/>
      <c r="CH35" s="51" t="str">
        <f t="shared" si="137"/>
        <v xml:space="preserve"> </v>
      </c>
      <c r="CI35" s="29" t="str">
        <f t="shared" si="151"/>
        <v xml:space="preserve"> </v>
      </c>
      <c r="CJ35" s="30"/>
      <c r="CK35" s="30"/>
      <c r="CL35" s="30"/>
      <c r="CM35" s="29" t="str">
        <f t="shared" si="138"/>
        <v xml:space="preserve"> </v>
      </c>
      <c r="CN35" s="29" t="str">
        <f t="shared" si="139"/>
        <v xml:space="preserve"> </v>
      </c>
      <c r="CO35" s="30"/>
      <c r="CP35" s="30"/>
      <c r="CQ35" s="30"/>
      <c r="CR35" s="29" t="str">
        <f t="shared" si="140"/>
        <v xml:space="preserve"> </v>
      </c>
      <c r="CS35" s="29" t="str">
        <f t="shared" si="141"/>
        <v xml:space="preserve"> </v>
      </c>
      <c r="CT35" s="30"/>
      <c r="CU35" s="30"/>
      <c r="CV35" s="30"/>
      <c r="CW35" s="29" t="str">
        <f t="shared" si="142"/>
        <v xml:space="preserve"> </v>
      </c>
      <c r="CX35" s="29" t="str">
        <f t="shared" si="143"/>
        <v xml:space="preserve"> </v>
      </c>
      <c r="CY35" s="30"/>
      <c r="CZ35" s="30"/>
      <c r="DA35" s="30"/>
      <c r="DB35" s="29" t="str">
        <f t="shared" si="114"/>
        <v xml:space="preserve"> </v>
      </c>
      <c r="DC35" s="29" t="str">
        <f t="shared" si="144"/>
        <v xml:space="preserve"> </v>
      </c>
      <c r="DD35" s="30"/>
      <c r="DE35" s="46"/>
      <c r="DF35" s="46">
        <v>3000</v>
      </c>
      <c r="DG35" s="29" t="str">
        <f t="shared" si="116"/>
        <v xml:space="preserve"> </v>
      </c>
      <c r="DH35" s="29">
        <f t="shared" si="145"/>
        <v>0</v>
      </c>
      <c r="DI35" s="9"/>
      <c r="DJ35" s="9"/>
      <c r="DK35" s="29" t="str">
        <f t="shared" si="146"/>
        <v xml:space="preserve"> </v>
      </c>
      <c r="DL35" s="9"/>
      <c r="DM35" s="9"/>
      <c r="DN35" s="30"/>
      <c r="DO35" s="29" t="str">
        <f t="shared" si="117"/>
        <v xml:space="preserve"> </v>
      </c>
      <c r="DP35" s="29" t="str">
        <f t="shared" si="147"/>
        <v xml:space="preserve"> </v>
      </c>
    </row>
    <row r="36" spans="1:120" s="43" customFormat="1" ht="15.75" hidden="1" customHeight="1" outlineLevel="1" x14ac:dyDescent="0.25">
      <c r="A36" s="18">
        <v>26</v>
      </c>
      <c r="B36" s="8" t="s">
        <v>88</v>
      </c>
      <c r="C36" s="28">
        <f t="shared" si="208"/>
        <v>2513300</v>
      </c>
      <c r="D36" s="28">
        <f t="shared" si="209"/>
        <v>783196.25</v>
      </c>
      <c r="E36" s="28">
        <f t="shared" si="210"/>
        <v>918335.93</v>
      </c>
      <c r="F36" s="29">
        <f t="shared" si="93"/>
        <v>0.31162067799307686</v>
      </c>
      <c r="G36" s="29">
        <f t="shared" si="119"/>
        <v>0.8528428698199797</v>
      </c>
      <c r="H36" s="17">
        <f t="shared" si="215"/>
        <v>2351800</v>
      </c>
      <c r="I36" s="24">
        <f t="shared" si="216"/>
        <v>737982.97</v>
      </c>
      <c r="J36" s="17">
        <f t="shared" si="221"/>
        <v>802819.16</v>
      </c>
      <c r="K36" s="29">
        <f t="shared" si="94"/>
        <v>0.31379495280210901</v>
      </c>
      <c r="L36" s="29">
        <f t="shared" si="121"/>
        <v>0.91923935896098929</v>
      </c>
      <c r="M36" s="46">
        <v>126800</v>
      </c>
      <c r="N36" s="46">
        <v>30220.6</v>
      </c>
      <c r="O36" s="46">
        <v>24933.8</v>
      </c>
      <c r="P36" s="29">
        <f t="shared" si="95"/>
        <v>0.23833280757097791</v>
      </c>
      <c r="Q36" s="29">
        <f t="shared" si="122"/>
        <v>1.2120334646142987</v>
      </c>
      <c r="R36" s="30"/>
      <c r="S36" s="30"/>
      <c r="T36" s="30"/>
      <c r="U36" s="29" t="str">
        <f t="shared" si="96"/>
        <v xml:space="preserve"> </v>
      </c>
      <c r="V36" s="29" t="str">
        <f t="shared" si="211"/>
        <v xml:space="preserve"> </v>
      </c>
      <c r="W36" s="46">
        <v>0</v>
      </c>
      <c r="X36" s="46">
        <v>726</v>
      </c>
      <c r="Y36" s="46">
        <v>0</v>
      </c>
      <c r="Z36" s="29" t="str">
        <f t="shared" si="98"/>
        <v xml:space="preserve"> </v>
      </c>
      <c r="AA36" s="29"/>
      <c r="AB36" s="46">
        <v>125000</v>
      </c>
      <c r="AC36" s="46">
        <v>52311.89</v>
      </c>
      <c r="AD36" s="46">
        <v>6149.84</v>
      </c>
      <c r="AE36" s="29">
        <f t="shared" si="99"/>
        <v>0.41849512</v>
      </c>
      <c r="AF36" s="29" t="str">
        <f>IF(AC36&lt;=0," ",IF(AC36/AD36*100&gt;200,"св.200",AC36/AD36))</f>
        <v>св.200</v>
      </c>
      <c r="AG36" s="46">
        <v>2100000</v>
      </c>
      <c r="AH36" s="46">
        <v>654724.48</v>
      </c>
      <c r="AI36" s="46">
        <v>771735.52</v>
      </c>
      <c r="AJ36" s="29">
        <f t="shared" si="101"/>
        <v>0.31177356190476191</v>
      </c>
      <c r="AK36" s="29">
        <f t="shared" si="126"/>
        <v>0.84837935151669575</v>
      </c>
      <c r="AL36" s="46">
        <v>0</v>
      </c>
      <c r="AM36" s="46">
        <v>0</v>
      </c>
      <c r="AN36" s="46">
        <v>0</v>
      </c>
      <c r="AO36" s="29" t="str">
        <f t="shared" si="178"/>
        <v xml:space="preserve"> </v>
      </c>
      <c r="AP36" s="29" t="str">
        <f t="shared" si="127"/>
        <v xml:space="preserve"> </v>
      </c>
      <c r="AQ36" s="9">
        <f t="shared" si="217"/>
        <v>161500</v>
      </c>
      <c r="AR36" s="9">
        <f t="shared" si="218"/>
        <v>45213.279999999999</v>
      </c>
      <c r="AS36" s="9">
        <f t="shared" si="219"/>
        <v>115516.77</v>
      </c>
      <c r="AT36" s="29">
        <f t="shared" si="103"/>
        <v>0.27995839009287926</v>
      </c>
      <c r="AU36" s="29">
        <f t="shared" si="128"/>
        <v>0.39140014042982674</v>
      </c>
      <c r="AV36" s="9"/>
      <c r="AW36" s="9"/>
      <c r="AX36" s="30"/>
      <c r="AY36" s="29" t="str">
        <f t="shared" si="104"/>
        <v xml:space="preserve"> </v>
      </c>
      <c r="AZ36" s="29" t="str">
        <f t="shared" si="129"/>
        <v xml:space="preserve"> </v>
      </c>
      <c r="BA36" s="46">
        <v>0</v>
      </c>
      <c r="BB36" s="30"/>
      <c r="BC36" s="36"/>
      <c r="BD36" s="29" t="str">
        <f t="shared" si="130"/>
        <v xml:space="preserve"> </v>
      </c>
      <c r="BE36" s="29" t="str">
        <f t="shared" si="131"/>
        <v xml:space="preserve"> </v>
      </c>
      <c r="BF36" s="9"/>
      <c r="BG36" s="9"/>
      <c r="BH36" s="9"/>
      <c r="BI36" s="29" t="str">
        <f t="shared" si="107"/>
        <v xml:space="preserve"> </v>
      </c>
      <c r="BJ36" s="29" t="str">
        <f t="shared" si="132"/>
        <v xml:space="preserve"> </v>
      </c>
      <c r="BK36" s="46">
        <v>11500</v>
      </c>
      <c r="BL36" s="46">
        <v>915.24</v>
      </c>
      <c r="BM36" s="46">
        <v>2886.09</v>
      </c>
      <c r="BN36" s="29">
        <f t="shared" si="172"/>
        <v>7.9586086956521737E-2</v>
      </c>
      <c r="BO36" s="29">
        <f>IF(BL36=0," ",IF(BL36/BM36*100&gt;200,"св.200",BL36/BM36))</f>
        <v>0.31712108769996777</v>
      </c>
      <c r="BP36" s="46">
        <v>90000</v>
      </c>
      <c r="BQ36" s="46">
        <v>24089.15</v>
      </c>
      <c r="BR36" s="46">
        <v>27701.57</v>
      </c>
      <c r="BS36" s="29">
        <f t="shared" si="108"/>
        <v>0.26765722222222221</v>
      </c>
      <c r="BT36" s="29">
        <f t="shared" si="166"/>
        <v>0.86959511681106894</v>
      </c>
      <c r="BU36" s="46">
        <v>60000</v>
      </c>
      <c r="BV36" s="46">
        <v>20208.89</v>
      </c>
      <c r="BW36" s="46">
        <v>84929.11</v>
      </c>
      <c r="BX36" s="29">
        <f t="shared" si="110"/>
        <v>0.33681483333333334</v>
      </c>
      <c r="BY36" s="29">
        <f t="shared" si="222"/>
        <v>0.23795009744008855</v>
      </c>
      <c r="BZ36" s="30"/>
      <c r="CA36" s="30"/>
      <c r="CB36" s="30"/>
      <c r="CC36" s="29" t="str">
        <f t="shared" si="173"/>
        <v xml:space="preserve"> </v>
      </c>
      <c r="CD36" s="29" t="str">
        <f t="shared" si="136"/>
        <v xml:space="preserve"> </v>
      </c>
      <c r="CE36" s="9"/>
      <c r="CF36" s="9"/>
      <c r="CG36" s="30"/>
      <c r="CH36" s="51" t="str">
        <f t="shared" si="137"/>
        <v xml:space="preserve"> </v>
      </c>
      <c r="CI36" s="29" t="str">
        <f t="shared" si="151"/>
        <v xml:space="preserve"> </v>
      </c>
      <c r="CJ36" s="30"/>
      <c r="CK36" s="30"/>
      <c r="CL36" s="30"/>
      <c r="CM36" s="29" t="str">
        <f t="shared" si="138"/>
        <v xml:space="preserve"> </v>
      </c>
      <c r="CN36" s="29" t="str">
        <f t="shared" si="139"/>
        <v xml:space="preserve"> </v>
      </c>
      <c r="CO36" s="30"/>
      <c r="CP36" s="30"/>
      <c r="CQ36" s="30"/>
      <c r="CR36" s="29" t="str">
        <f t="shared" si="140"/>
        <v xml:space="preserve"> </v>
      </c>
      <c r="CS36" s="29" t="str">
        <f t="shared" si="141"/>
        <v xml:space="preserve"> </v>
      </c>
      <c r="CT36" s="30"/>
      <c r="CU36" s="30"/>
      <c r="CV36" s="30"/>
      <c r="CW36" s="29" t="str">
        <f t="shared" si="142"/>
        <v xml:space="preserve"> </v>
      </c>
      <c r="CX36" s="29" t="str">
        <f t="shared" si="143"/>
        <v xml:space="preserve"> </v>
      </c>
      <c r="CY36" s="30"/>
      <c r="CZ36" s="30"/>
      <c r="DA36" s="30"/>
      <c r="DB36" s="29" t="str">
        <f t="shared" si="114"/>
        <v xml:space="preserve"> </v>
      </c>
      <c r="DC36" s="29" t="str">
        <f t="shared" si="144"/>
        <v xml:space="preserve"> </v>
      </c>
      <c r="DD36" s="30"/>
      <c r="DE36" s="46"/>
      <c r="DF36" s="46">
        <v>0</v>
      </c>
      <c r="DG36" s="29" t="str">
        <f t="shared" si="116"/>
        <v xml:space="preserve"> </v>
      </c>
      <c r="DH36" s="29" t="str">
        <f t="shared" si="145"/>
        <v xml:space="preserve"> </v>
      </c>
      <c r="DI36" s="30"/>
      <c r="DJ36" s="30"/>
      <c r="DK36" s="29" t="str">
        <f t="shared" si="146"/>
        <v xml:space="preserve"> </v>
      </c>
      <c r="DL36" s="9"/>
      <c r="DM36" s="9"/>
      <c r="DN36" s="30"/>
      <c r="DO36" s="29" t="str">
        <f t="shared" si="117"/>
        <v xml:space="preserve"> </v>
      </c>
      <c r="DP36" s="29" t="str">
        <f t="shared" si="147"/>
        <v xml:space="preserve"> </v>
      </c>
    </row>
    <row r="37" spans="1:120" s="43" customFormat="1" ht="15.75" hidden="1" customHeight="1" outlineLevel="1" x14ac:dyDescent="0.25">
      <c r="A37" s="18">
        <v>27</v>
      </c>
      <c r="B37" s="8" t="s">
        <v>3</v>
      </c>
      <c r="C37" s="28">
        <f t="shared" si="208"/>
        <v>23707700</v>
      </c>
      <c r="D37" s="28">
        <f t="shared" si="209"/>
        <v>8004941.9000000004</v>
      </c>
      <c r="E37" s="28">
        <f t="shared" si="210"/>
        <v>4339288.97</v>
      </c>
      <c r="F37" s="29">
        <f t="shared" si="93"/>
        <v>0.33765156046347811</v>
      </c>
      <c r="G37" s="29">
        <f t="shared" si="119"/>
        <v>1.8447588891504501</v>
      </c>
      <c r="H37" s="17">
        <f t="shared" si="215"/>
        <v>22479300</v>
      </c>
      <c r="I37" s="24">
        <f t="shared" si="216"/>
        <v>7701924.9700000007</v>
      </c>
      <c r="J37" s="17">
        <f t="shared" si="221"/>
        <v>3972584.3499999996</v>
      </c>
      <c r="K37" s="29">
        <f t="shared" si="94"/>
        <v>0.34262298959487175</v>
      </c>
      <c r="L37" s="29">
        <f t="shared" si="121"/>
        <v>1.9387693983137202</v>
      </c>
      <c r="M37" s="46">
        <v>6221000</v>
      </c>
      <c r="N37" s="46">
        <v>1575031.32</v>
      </c>
      <c r="O37" s="46">
        <v>1440937.8</v>
      </c>
      <c r="P37" s="29">
        <f t="shared" si="95"/>
        <v>0.25317976531104325</v>
      </c>
      <c r="Q37" s="29">
        <f t="shared" si="122"/>
        <v>1.0930598947435484</v>
      </c>
      <c r="R37" s="30"/>
      <c r="S37" s="30"/>
      <c r="T37" s="30"/>
      <c r="U37" s="29" t="str">
        <f t="shared" si="96"/>
        <v xml:space="preserve"> </v>
      </c>
      <c r="V37" s="29" t="str">
        <f t="shared" si="211"/>
        <v xml:space="preserve"> </v>
      </c>
      <c r="W37" s="46">
        <v>300</v>
      </c>
      <c r="X37" s="46">
        <v>0</v>
      </c>
      <c r="Y37" s="46">
        <v>995.01</v>
      </c>
      <c r="Z37" s="29" t="str">
        <f t="shared" si="98"/>
        <v xml:space="preserve"> </v>
      </c>
      <c r="AA37" s="29" t="str">
        <f t="shared" si="212"/>
        <v xml:space="preserve"> </v>
      </c>
      <c r="AB37" s="46">
        <v>1000000</v>
      </c>
      <c r="AC37" s="46">
        <v>133440.16</v>
      </c>
      <c r="AD37" s="46">
        <v>35092.75</v>
      </c>
      <c r="AE37" s="29">
        <f t="shared" si="99"/>
        <v>0.13344016</v>
      </c>
      <c r="AF37" s="29" t="str">
        <f t="shared" si="125"/>
        <v>св.200</v>
      </c>
      <c r="AG37" s="46">
        <v>15250000</v>
      </c>
      <c r="AH37" s="46">
        <v>5986293.4900000002</v>
      </c>
      <c r="AI37" s="46">
        <v>2495558.79</v>
      </c>
      <c r="AJ37" s="29">
        <f t="shared" si="101"/>
        <v>0.39254383540983606</v>
      </c>
      <c r="AK37" s="29" t="str">
        <f t="shared" si="126"/>
        <v>св.200</v>
      </c>
      <c r="AL37" s="46">
        <v>8000</v>
      </c>
      <c r="AM37" s="46">
        <v>7160</v>
      </c>
      <c r="AN37" s="46">
        <v>0</v>
      </c>
      <c r="AO37" s="29">
        <f t="shared" si="178"/>
        <v>0.89500000000000002</v>
      </c>
      <c r="AP37" s="29" t="str">
        <f t="shared" si="127"/>
        <v xml:space="preserve"> </v>
      </c>
      <c r="AQ37" s="9">
        <f t="shared" si="217"/>
        <v>1228400</v>
      </c>
      <c r="AR37" s="9">
        <f t="shared" si="218"/>
        <v>303016.93</v>
      </c>
      <c r="AS37" s="9">
        <f t="shared" si="219"/>
        <v>366704.62</v>
      </c>
      <c r="AT37" s="29">
        <f t="shared" si="103"/>
        <v>0.24667610713122762</v>
      </c>
      <c r="AU37" s="29">
        <f t="shared" si="128"/>
        <v>0.82632427701619904</v>
      </c>
      <c r="AV37" s="9"/>
      <c r="AW37" s="9"/>
      <c r="AX37" s="30"/>
      <c r="AY37" s="29" t="str">
        <f t="shared" si="104"/>
        <v xml:space="preserve"> </v>
      </c>
      <c r="AZ37" s="29" t="str">
        <f t="shared" si="129"/>
        <v xml:space="preserve"> </v>
      </c>
      <c r="BA37" s="46">
        <v>6600</v>
      </c>
      <c r="BB37" s="30"/>
      <c r="BC37" s="36"/>
      <c r="BD37" s="29" t="str">
        <f t="shared" si="130"/>
        <v xml:space="preserve"> </v>
      </c>
      <c r="BE37" s="29" t="str">
        <f t="shared" si="131"/>
        <v xml:space="preserve"> </v>
      </c>
      <c r="BF37" s="9"/>
      <c r="BG37" s="9"/>
      <c r="BH37" s="9"/>
      <c r="BI37" s="29" t="str">
        <f t="shared" si="107"/>
        <v xml:space="preserve"> </v>
      </c>
      <c r="BJ37" s="29" t="str">
        <f t="shared" si="132"/>
        <v xml:space="preserve"> </v>
      </c>
      <c r="BK37" s="46">
        <v>21800</v>
      </c>
      <c r="BL37" s="46">
        <v>13077</v>
      </c>
      <c r="BM37" s="46">
        <v>8247</v>
      </c>
      <c r="BN37" s="29">
        <f t="shared" si="172"/>
        <v>0.59986238532110092</v>
      </c>
      <c r="BO37" s="29">
        <f t="shared" si="133"/>
        <v>1.5856675154601674</v>
      </c>
      <c r="BP37" s="46">
        <v>1200000</v>
      </c>
      <c r="BQ37" s="46">
        <v>289939.93</v>
      </c>
      <c r="BR37" s="46">
        <v>321637.65000000002</v>
      </c>
      <c r="BS37" s="29">
        <f t="shared" si="108"/>
        <v>0.24161660833333332</v>
      </c>
      <c r="BT37" s="29">
        <f t="shared" si="166"/>
        <v>0.90144897526766521</v>
      </c>
      <c r="BU37" s="46"/>
      <c r="BV37" s="46"/>
      <c r="BW37" s="46">
        <v>0</v>
      </c>
      <c r="BX37" s="29" t="str">
        <f t="shared" si="110"/>
        <v xml:space="preserve"> </v>
      </c>
      <c r="BY37" s="29" t="str">
        <f t="shared" si="135"/>
        <v xml:space="preserve"> </v>
      </c>
      <c r="BZ37" s="9"/>
      <c r="CA37" s="30"/>
      <c r="CB37" s="30"/>
      <c r="CC37" s="29" t="str">
        <f t="shared" si="173"/>
        <v xml:space="preserve"> </v>
      </c>
      <c r="CD37" s="29" t="str">
        <f t="shared" si="136"/>
        <v xml:space="preserve"> </v>
      </c>
      <c r="CE37" s="9"/>
      <c r="CF37" s="9"/>
      <c r="CG37" s="30"/>
      <c r="CH37" s="51" t="str">
        <f t="shared" si="137"/>
        <v xml:space="preserve"> </v>
      </c>
      <c r="CI37" s="29" t="str">
        <f t="shared" si="151"/>
        <v xml:space="preserve"> </v>
      </c>
      <c r="CJ37" s="30"/>
      <c r="CK37" s="30"/>
      <c r="CL37" s="30"/>
      <c r="CM37" s="29" t="str">
        <f t="shared" si="138"/>
        <v xml:space="preserve"> </v>
      </c>
      <c r="CN37" s="29" t="str">
        <f t="shared" si="139"/>
        <v xml:space="preserve"> </v>
      </c>
      <c r="CO37" s="30"/>
      <c r="CP37" s="30"/>
      <c r="CQ37" s="30"/>
      <c r="CR37" s="29" t="str">
        <f t="shared" si="140"/>
        <v xml:space="preserve"> </v>
      </c>
      <c r="CS37" s="29" t="str">
        <f t="shared" si="141"/>
        <v xml:space="preserve"> </v>
      </c>
      <c r="CT37" s="30"/>
      <c r="CU37" s="30"/>
      <c r="CV37" s="30"/>
      <c r="CW37" s="29" t="str">
        <f t="shared" si="142"/>
        <v xml:space="preserve"> </v>
      </c>
      <c r="CX37" s="29" t="str">
        <f t="shared" si="143"/>
        <v xml:space="preserve"> </v>
      </c>
      <c r="CY37" s="30"/>
      <c r="CZ37" s="30"/>
      <c r="DA37" s="30"/>
      <c r="DB37" s="29" t="str">
        <f t="shared" si="114"/>
        <v xml:space="preserve"> </v>
      </c>
      <c r="DC37" s="29" t="str">
        <f t="shared" si="144"/>
        <v xml:space="preserve"> </v>
      </c>
      <c r="DD37" s="30"/>
      <c r="DE37" s="46"/>
      <c r="DF37" s="46">
        <v>36819.97</v>
      </c>
      <c r="DG37" s="29" t="str">
        <f t="shared" si="116"/>
        <v xml:space="preserve"> </v>
      </c>
      <c r="DH37" s="29">
        <f t="shared" si="145"/>
        <v>0</v>
      </c>
      <c r="DI37" s="30"/>
      <c r="DJ37" s="30"/>
      <c r="DK37" s="29" t="str">
        <f t="shared" si="146"/>
        <v xml:space="preserve"> </v>
      </c>
      <c r="DL37" s="9"/>
      <c r="DM37" s="9"/>
      <c r="DN37" s="30"/>
      <c r="DO37" s="29" t="str">
        <f t="shared" si="117"/>
        <v xml:space="preserve"> </v>
      </c>
      <c r="DP37" s="29" t="str">
        <f t="shared" si="147"/>
        <v xml:space="preserve"> </v>
      </c>
    </row>
    <row r="38" spans="1:120" s="43" customFormat="1" ht="15.75" hidden="1" customHeight="1" outlineLevel="1" x14ac:dyDescent="0.25">
      <c r="A38" s="18">
        <v>28</v>
      </c>
      <c r="B38" s="8" t="s">
        <v>46</v>
      </c>
      <c r="C38" s="28">
        <f t="shared" si="208"/>
        <v>1457100</v>
      </c>
      <c r="D38" s="28">
        <f t="shared" si="209"/>
        <v>240206.89</v>
      </c>
      <c r="E38" s="28">
        <f t="shared" si="210"/>
        <v>152376.87</v>
      </c>
      <c r="F38" s="29">
        <f t="shared" ref="F38:F64" si="223">IF(D38&lt;=0," ",IF(D38/C38*100&gt;200,"СВ.200",D38/C38))</f>
        <v>0.16485271429551851</v>
      </c>
      <c r="G38" s="29">
        <f t="shared" si="119"/>
        <v>1.5763999483648667</v>
      </c>
      <c r="H38" s="17">
        <f t="shared" si="215"/>
        <v>1320000</v>
      </c>
      <c r="I38" s="24">
        <f t="shared" si="216"/>
        <v>144107.04</v>
      </c>
      <c r="J38" s="17">
        <f t="shared" si="221"/>
        <v>117759.51</v>
      </c>
      <c r="K38" s="29">
        <f t="shared" ref="K38:K64" si="224">IF(I38&lt;=0," ",IF(I38/H38*100&gt;200,"СВ.200",I38/H38))</f>
        <v>0.10917200000000001</v>
      </c>
      <c r="L38" s="29">
        <f t="shared" si="121"/>
        <v>1.2237401463372259</v>
      </c>
      <c r="M38" s="46">
        <v>375000</v>
      </c>
      <c r="N38" s="46">
        <v>79112.55</v>
      </c>
      <c r="O38" s="46">
        <v>76772.03</v>
      </c>
      <c r="P38" s="29">
        <f t="shared" ref="P38:P64" si="225">IF(N38&lt;=0," ",IF(M38&lt;=0," ",IF(N38/M38*100&gt;200,"СВ.200",N38/M38)))</f>
        <v>0.21096680000000001</v>
      </c>
      <c r="Q38" s="29">
        <f t="shared" si="122"/>
        <v>1.0304866238394375</v>
      </c>
      <c r="R38" s="30"/>
      <c r="S38" s="30"/>
      <c r="T38" s="30"/>
      <c r="U38" s="29" t="str">
        <f t="shared" ref="U38:U64" si="226">IF(S38&lt;=0," ",IF(R38&lt;=0," ",IF(S38/R38*100&gt;200,"СВ.200",S38/R38)))</f>
        <v xml:space="preserve"> </v>
      </c>
      <c r="V38" s="29" t="str">
        <f t="shared" si="211"/>
        <v xml:space="preserve"> </v>
      </c>
      <c r="W38" s="9">
        <v>0</v>
      </c>
      <c r="X38" s="9">
        <v>0</v>
      </c>
      <c r="Y38" s="9"/>
      <c r="Z38" s="29" t="str">
        <f t="shared" ref="Z38:Z64" si="227">IF(X38&lt;=0," ",IF(W38&lt;=0," ",IF(X38/W38*100&gt;200,"СВ.200",X38/W38)))</f>
        <v xml:space="preserve"> </v>
      </c>
      <c r="AA38" s="29" t="str">
        <f t="shared" si="124"/>
        <v xml:space="preserve"> </v>
      </c>
      <c r="AB38" s="46">
        <v>70000</v>
      </c>
      <c r="AC38" s="46">
        <v>24497.54</v>
      </c>
      <c r="AD38" s="46">
        <v>2396.61</v>
      </c>
      <c r="AE38" s="29">
        <f t="shared" ref="AE38:AE64" si="228">IF(AC38&lt;=0," ",IF(AB38&lt;=0," ",IF(AC38/AB38*100&gt;200,"СВ.200",AC38/AB38)))</f>
        <v>0.34996485714285713</v>
      </c>
      <c r="AF38" s="29" t="str">
        <f t="shared" si="125"/>
        <v>св.200</v>
      </c>
      <c r="AG38" s="46">
        <v>870000</v>
      </c>
      <c r="AH38" s="46">
        <v>37676.949999999997</v>
      </c>
      <c r="AI38" s="46">
        <v>34190.870000000003</v>
      </c>
      <c r="AJ38" s="29">
        <f t="shared" ref="AJ38:AJ64" si="229">IF(AH38&lt;=0," ",IF(AG38&lt;=0," ",IF(AH38/AG38*100&gt;200,"СВ.200",AH38/AG38)))</f>
        <v>4.3306839080459764E-2</v>
      </c>
      <c r="AK38" s="29">
        <f t="shared" si="126"/>
        <v>1.1019593827241014</v>
      </c>
      <c r="AL38" s="46">
        <v>5000</v>
      </c>
      <c r="AM38" s="46">
        <v>2820</v>
      </c>
      <c r="AN38" s="46">
        <v>4400</v>
      </c>
      <c r="AO38" s="29">
        <f t="shared" si="178"/>
        <v>0.56399999999999995</v>
      </c>
      <c r="AP38" s="29">
        <f t="shared" si="127"/>
        <v>0.64090909090909087</v>
      </c>
      <c r="AQ38" s="9">
        <f t="shared" si="217"/>
        <v>137100</v>
      </c>
      <c r="AR38" s="9">
        <f t="shared" si="218"/>
        <v>96099.85</v>
      </c>
      <c r="AS38" s="9">
        <f t="shared" si="219"/>
        <v>34617.360000000001</v>
      </c>
      <c r="AT38" s="29">
        <f t="shared" ref="AT38:AT64" si="230">IF(AR38&lt;=0," ",IF(AQ38&lt;=0," ",IF(AR38/AQ38*100&gt;200,"СВ.200",AR38/AQ38)))</f>
        <v>0.70094711889132022</v>
      </c>
      <c r="AU38" s="29" t="str">
        <f t="shared" si="128"/>
        <v>св.200</v>
      </c>
      <c r="AV38" s="9"/>
      <c r="AW38" s="9"/>
      <c r="AX38" s="30"/>
      <c r="AY38" s="29" t="str">
        <f t="shared" ref="AY38:AY64" si="231">IF(AW38&lt;=0," ",IF(AV38&lt;=0," ",IF(AW38/AV38*100&gt;200,"СВ.200",AW38/AV38)))</f>
        <v xml:space="preserve"> </v>
      </c>
      <c r="AZ38" s="29" t="str">
        <f t="shared" si="129"/>
        <v xml:space="preserve"> </v>
      </c>
      <c r="BA38" s="30"/>
      <c r="BB38" s="30"/>
      <c r="BC38" s="36"/>
      <c r="BD38" s="29" t="str">
        <f t="shared" si="130"/>
        <v xml:space="preserve"> </v>
      </c>
      <c r="BE38" s="29" t="str">
        <f t="shared" si="131"/>
        <v xml:space="preserve"> </v>
      </c>
      <c r="BF38" s="9"/>
      <c r="BG38" s="9"/>
      <c r="BH38" s="9"/>
      <c r="BI38" s="29" t="str">
        <f t="shared" ref="BI38:BI64" si="232">IF(BG38&lt;=0," ",IF(BF38&lt;=0," ",IF(BG38/BF38*100&gt;200,"СВ.200",BG38/BF38)))</f>
        <v xml:space="preserve"> </v>
      </c>
      <c r="BJ38" s="29" t="str">
        <f t="shared" si="132"/>
        <v xml:space="preserve"> </v>
      </c>
      <c r="BK38" s="46">
        <v>17100</v>
      </c>
      <c r="BL38" s="46">
        <v>0</v>
      </c>
      <c r="BM38" s="46">
        <v>4291.08</v>
      </c>
      <c r="BN38" s="29" t="str">
        <f t="shared" si="172"/>
        <v xml:space="preserve"> </v>
      </c>
      <c r="BO38" s="29">
        <f t="shared" si="133"/>
        <v>0</v>
      </c>
      <c r="BP38" s="46">
        <v>120000</v>
      </c>
      <c r="BQ38" s="46">
        <v>22899.85</v>
      </c>
      <c r="BR38" s="46">
        <v>30326.28</v>
      </c>
      <c r="BS38" s="29">
        <f t="shared" ref="BS38:BS64" si="233">IF(BQ38&lt;=0," ",IF(BP38&lt;=0," ",IF(BQ38/BP38*100&gt;200,"СВ.200",BQ38/BP38)))</f>
        <v>0.19083208333333332</v>
      </c>
      <c r="BT38" s="29">
        <f t="shared" si="166"/>
        <v>0.755115695034142</v>
      </c>
      <c r="BU38" s="46"/>
      <c r="BV38" s="46"/>
      <c r="BW38" s="46">
        <v>0</v>
      </c>
      <c r="BX38" s="29" t="str">
        <f t="shared" ref="BX38:BX63" si="234">IF(BV38&lt;=0," ",IF(BU38&lt;=0," ",IF(BV38/BU38*100&gt;200,"СВ.200",BV38/BU38)))</f>
        <v xml:space="preserve"> </v>
      </c>
      <c r="BY38" s="29" t="str">
        <f t="shared" si="135"/>
        <v xml:space="preserve"> </v>
      </c>
      <c r="BZ38" s="9"/>
      <c r="CA38" s="9">
        <v>73200</v>
      </c>
      <c r="CB38" s="30"/>
      <c r="CC38" s="29" t="str">
        <f t="shared" si="173"/>
        <v xml:space="preserve"> </v>
      </c>
      <c r="CD38" s="29" t="str">
        <f t="shared" si="136"/>
        <v xml:space="preserve"> </v>
      </c>
      <c r="CE38" s="9"/>
      <c r="CF38" s="9"/>
      <c r="CG38" s="30"/>
      <c r="CH38" s="51" t="str">
        <f t="shared" si="137"/>
        <v xml:space="preserve"> </v>
      </c>
      <c r="CI38" s="29" t="str">
        <f t="shared" si="151"/>
        <v xml:space="preserve"> </v>
      </c>
      <c r="CJ38" s="30"/>
      <c r="CK38" s="30"/>
      <c r="CL38" s="30"/>
      <c r="CM38" s="29" t="str">
        <f t="shared" si="138"/>
        <v xml:space="preserve"> </v>
      </c>
      <c r="CN38" s="29" t="str">
        <f t="shared" si="139"/>
        <v xml:space="preserve"> </v>
      </c>
      <c r="CO38" s="30"/>
      <c r="CP38" s="30"/>
      <c r="CQ38" s="30"/>
      <c r="CR38" s="29" t="str">
        <f t="shared" si="140"/>
        <v xml:space="preserve"> </v>
      </c>
      <c r="CS38" s="29" t="str">
        <f t="shared" si="141"/>
        <v xml:space="preserve"> </v>
      </c>
      <c r="CT38" s="30"/>
      <c r="CU38" s="30"/>
      <c r="CV38" s="30"/>
      <c r="CW38" s="29" t="str">
        <f t="shared" si="142"/>
        <v xml:space="preserve"> </v>
      </c>
      <c r="CX38" s="29" t="str">
        <f t="shared" si="143"/>
        <v xml:space="preserve"> </v>
      </c>
      <c r="CY38" s="30"/>
      <c r="CZ38" s="30"/>
      <c r="DA38" s="30"/>
      <c r="DB38" s="29" t="str">
        <f t="shared" ref="DB38:DB64" si="235">IF(CZ38&lt;=0," ",IF(CY38&lt;=0," ",IF(CZ38/CY38*100&gt;200,"СВ.200",CZ38/CY38)))</f>
        <v xml:space="preserve"> </v>
      </c>
      <c r="DC38" s="29" t="str">
        <f t="shared" si="144"/>
        <v xml:space="preserve"> </v>
      </c>
      <c r="DD38" s="30"/>
      <c r="DE38" s="46"/>
      <c r="DF38" s="46">
        <v>0</v>
      </c>
      <c r="DG38" s="29" t="str">
        <f t="shared" ref="DG38:DG64" si="236">IF(DE38&lt;=0," ",IF(DD38&lt;=0," ",IF(DE38/DD38*100&gt;200,"СВ.200",DE38/DD38)))</f>
        <v xml:space="preserve"> </v>
      </c>
      <c r="DH38" s="29" t="str">
        <f t="shared" si="145"/>
        <v xml:space="preserve"> </v>
      </c>
      <c r="DI38" s="30"/>
      <c r="DJ38" s="30"/>
      <c r="DK38" s="29" t="str">
        <f t="shared" ref="DK38:DK41" si="237">IF(DI38=0," ",IF(DI38/DJ38*100&gt;200,"св.200",DI38/DJ38))</f>
        <v xml:space="preserve"> </v>
      </c>
      <c r="DL38" s="9"/>
      <c r="DM38" s="9"/>
      <c r="DN38" s="30"/>
      <c r="DO38" s="29" t="str">
        <f t="shared" ref="DO38:DO64" si="238">IF(DM38&lt;=0," ",IF(DL38&lt;=0," ",IF(DM38/DL38*100&gt;200,"СВ.200",DM38/DL38)))</f>
        <v xml:space="preserve"> </v>
      </c>
      <c r="DP38" s="29" t="str">
        <f t="shared" si="147"/>
        <v xml:space="preserve"> </v>
      </c>
    </row>
    <row r="39" spans="1:120" s="43" customFormat="1" ht="15.75" hidden="1" customHeight="1" outlineLevel="1" x14ac:dyDescent="0.25">
      <c r="A39" s="18">
        <v>29</v>
      </c>
      <c r="B39" s="8" t="s">
        <v>100</v>
      </c>
      <c r="C39" s="28">
        <f t="shared" si="208"/>
        <v>4786500</v>
      </c>
      <c r="D39" s="28">
        <f t="shared" si="209"/>
        <v>1420626.47</v>
      </c>
      <c r="E39" s="28">
        <f t="shared" si="210"/>
        <v>1345012.4800000002</v>
      </c>
      <c r="F39" s="29">
        <f t="shared" si="223"/>
        <v>0.29679859396218533</v>
      </c>
      <c r="G39" s="29">
        <f t="shared" si="119"/>
        <v>1.056218058288946</v>
      </c>
      <c r="H39" s="17">
        <f t="shared" si="215"/>
        <v>3936450</v>
      </c>
      <c r="I39" s="24">
        <f t="shared" si="216"/>
        <v>1244884.1399999999</v>
      </c>
      <c r="J39" s="17">
        <f t="shared" si="221"/>
        <v>1122125.6500000001</v>
      </c>
      <c r="K39" s="29">
        <f t="shared" si="224"/>
        <v>0.3162453835308463</v>
      </c>
      <c r="L39" s="29">
        <f t="shared" si="121"/>
        <v>1.1093981676650915</v>
      </c>
      <c r="M39" s="46">
        <v>2155250</v>
      </c>
      <c r="N39" s="46">
        <v>561211.32999999996</v>
      </c>
      <c r="O39" s="46">
        <v>451698.52</v>
      </c>
      <c r="P39" s="29">
        <f t="shared" si="225"/>
        <v>0.26039268298341256</v>
      </c>
      <c r="Q39" s="29">
        <f t="shared" si="122"/>
        <v>1.2424466876712368</v>
      </c>
      <c r="R39" s="30"/>
      <c r="S39" s="30"/>
      <c r="T39" s="30"/>
      <c r="U39" s="29" t="str">
        <f t="shared" si="226"/>
        <v xml:space="preserve"> </v>
      </c>
      <c r="V39" s="29" t="str">
        <f t="shared" si="211"/>
        <v xml:space="preserve"> </v>
      </c>
      <c r="W39" s="9">
        <v>0</v>
      </c>
      <c r="X39" s="9">
        <v>0</v>
      </c>
      <c r="Y39" s="9"/>
      <c r="Z39" s="29" t="str">
        <f t="shared" si="227"/>
        <v xml:space="preserve"> </v>
      </c>
      <c r="AA39" s="29" t="str">
        <f t="shared" si="124"/>
        <v xml:space="preserve"> </v>
      </c>
      <c r="AB39" s="46">
        <v>130000</v>
      </c>
      <c r="AC39" s="46">
        <v>17820.759999999998</v>
      </c>
      <c r="AD39" s="46">
        <v>6931.11</v>
      </c>
      <c r="AE39" s="29">
        <f t="shared" si="228"/>
        <v>0.13708276923076923</v>
      </c>
      <c r="AF39" s="29" t="str">
        <f t="shared" si="125"/>
        <v>св.200</v>
      </c>
      <c r="AG39" s="46">
        <v>1650000</v>
      </c>
      <c r="AH39" s="46">
        <v>665852.05000000005</v>
      </c>
      <c r="AI39" s="46">
        <v>663496.02</v>
      </c>
      <c r="AJ39" s="29">
        <f t="shared" si="229"/>
        <v>0.40354669696969697</v>
      </c>
      <c r="AK39" s="29">
        <f t="shared" si="126"/>
        <v>1.0035509331314452</v>
      </c>
      <c r="AL39" s="46">
        <v>1200</v>
      </c>
      <c r="AM39" s="46">
        <v>0</v>
      </c>
      <c r="AN39" s="46">
        <v>0</v>
      </c>
      <c r="AO39" s="29" t="str">
        <f t="shared" si="178"/>
        <v xml:space="preserve"> </v>
      </c>
      <c r="AP39" s="29" t="str">
        <f t="shared" si="127"/>
        <v xml:space="preserve"> </v>
      </c>
      <c r="AQ39" s="9">
        <f t="shared" si="217"/>
        <v>850050</v>
      </c>
      <c r="AR39" s="9">
        <f t="shared" si="218"/>
        <v>175742.33000000002</v>
      </c>
      <c r="AS39" s="9">
        <f t="shared" si="219"/>
        <v>222886.83000000002</v>
      </c>
      <c r="AT39" s="29">
        <f t="shared" si="230"/>
        <v>0.20674352096935475</v>
      </c>
      <c r="AU39" s="29">
        <f t="shared" si="128"/>
        <v>0.78848234325913291</v>
      </c>
      <c r="AV39" s="9"/>
      <c r="AW39" s="9"/>
      <c r="AX39" s="30"/>
      <c r="AY39" s="29" t="str">
        <f t="shared" si="231"/>
        <v xml:space="preserve"> </v>
      </c>
      <c r="AZ39" s="29" t="str">
        <f t="shared" si="129"/>
        <v xml:space="preserve"> </v>
      </c>
      <c r="BA39" s="30"/>
      <c r="BB39" s="30"/>
      <c r="BC39" s="36"/>
      <c r="BD39" s="29" t="str">
        <f t="shared" si="130"/>
        <v xml:space="preserve"> </v>
      </c>
      <c r="BE39" s="29" t="str">
        <f t="shared" si="131"/>
        <v xml:space="preserve"> </v>
      </c>
      <c r="BF39" s="46">
        <v>174000</v>
      </c>
      <c r="BG39" s="46">
        <v>16325.04</v>
      </c>
      <c r="BH39" s="46">
        <v>32561.88</v>
      </c>
      <c r="BI39" s="29">
        <f t="shared" si="232"/>
        <v>9.3822068965517244E-2</v>
      </c>
      <c r="BJ39" s="29">
        <f t="shared" si="132"/>
        <v>0.50135434440517568</v>
      </c>
      <c r="BK39" s="46">
        <v>51050</v>
      </c>
      <c r="BL39" s="46">
        <v>9741</v>
      </c>
      <c r="BM39" s="46">
        <v>12797</v>
      </c>
      <c r="BN39" s="29">
        <f t="shared" si="172"/>
        <v>0.19081292850146914</v>
      </c>
      <c r="BO39" s="29">
        <f>IF(BL39=0," ",IF(BL39/BM39*100&gt;200,"св.200",BL39/BM39))</f>
        <v>0.76119402985074625</v>
      </c>
      <c r="BP39" s="46">
        <v>485000</v>
      </c>
      <c r="BQ39" s="46">
        <v>118874.21</v>
      </c>
      <c r="BR39" s="46">
        <v>102390.25</v>
      </c>
      <c r="BS39" s="29">
        <f t="shared" si="233"/>
        <v>0.2451014639175258</v>
      </c>
      <c r="BT39" s="29">
        <f t="shared" si="166"/>
        <v>1.16099150065558</v>
      </c>
      <c r="BU39" s="46">
        <v>140000</v>
      </c>
      <c r="BV39" s="46">
        <v>30802.080000000002</v>
      </c>
      <c r="BW39" s="46">
        <v>8332.8799999999992</v>
      </c>
      <c r="BX39" s="29">
        <f t="shared" si="234"/>
        <v>0.22001485714285715</v>
      </c>
      <c r="BY39" s="29" t="str">
        <f t="shared" si="135"/>
        <v>св.200</v>
      </c>
      <c r="BZ39" s="30"/>
      <c r="CA39" s="30">
        <v>0</v>
      </c>
      <c r="CB39" s="30"/>
      <c r="CC39" s="29" t="str">
        <f t="shared" si="173"/>
        <v xml:space="preserve"> </v>
      </c>
      <c r="CD39" s="29" t="str">
        <f t="shared" si="136"/>
        <v xml:space="preserve"> </v>
      </c>
      <c r="CE39" s="9"/>
      <c r="CF39" s="9"/>
      <c r="CG39" s="30"/>
      <c r="CH39" s="51" t="str">
        <f t="shared" si="137"/>
        <v xml:space="preserve"> </v>
      </c>
      <c r="CI39" s="29" t="str">
        <f t="shared" si="151"/>
        <v xml:space="preserve"> </v>
      </c>
      <c r="CJ39" s="30"/>
      <c r="CK39" s="30"/>
      <c r="CL39" s="30"/>
      <c r="CM39" s="29" t="str">
        <f t="shared" si="138"/>
        <v xml:space="preserve"> </v>
      </c>
      <c r="CN39" s="29" t="str">
        <f t="shared" si="139"/>
        <v xml:space="preserve"> </v>
      </c>
      <c r="CO39" s="30"/>
      <c r="CP39" s="30"/>
      <c r="CQ39" s="30"/>
      <c r="CR39" s="29" t="str">
        <f t="shared" si="140"/>
        <v xml:space="preserve"> </v>
      </c>
      <c r="CS39" s="29" t="str">
        <f t="shared" si="141"/>
        <v xml:space="preserve"> </v>
      </c>
      <c r="CT39" s="30"/>
      <c r="CU39" s="30"/>
      <c r="CV39" s="30"/>
      <c r="CW39" s="29" t="str">
        <f t="shared" si="142"/>
        <v xml:space="preserve"> </v>
      </c>
      <c r="CX39" s="29" t="str">
        <f t="shared" si="143"/>
        <v xml:space="preserve"> </v>
      </c>
      <c r="CY39" s="30"/>
      <c r="CZ39" s="30"/>
      <c r="DA39" s="30"/>
      <c r="DB39" s="29" t="str">
        <f t="shared" si="235"/>
        <v xml:space="preserve"> </v>
      </c>
      <c r="DC39" s="29" t="str">
        <f t="shared" si="144"/>
        <v xml:space="preserve"> </v>
      </c>
      <c r="DD39" s="30"/>
      <c r="DE39" s="46"/>
      <c r="DF39" s="46">
        <v>66804.820000000007</v>
      </c>
      <c r="DG39" s="29" t="str">
        <f t="shared" si="236"/>
        <v xml:space="preserve"> </v>
      </c>
      <c r="DH39" s="29">
        <f t="shared" si="145"/>
        <v>0</v>
      </c>
      <c r="DI39" s="30"/>
      <c r="DJ39" s="30"/>
      <c r="DK39" s="29" t="str">
        <f t="shared" si="237"/>
        <v xml:space="preserve"> </v>
      </c>
      <c r="DL39" s="9"/>
      <c r="DM39" s="9"/>
      <c r="DN39" s="30"/>
      <c r="DO39" s="29" t="str">
        <f t="shared" si="238"/>
        <v xml:space="preserve"> </v>
      </c>
      <c r="DP39" s="29" t="str">
        <f t="shared" si="147"/>
        <v xml:space="preserve"> </v>
      </c>
    </row>
    <row r="40" spans="1:120" s="43" customFormat="1" ht="15.75" hidden="1" customHeight="1" outlineLevel="1" x14ac:dyDescent="0.25">
      <c r="A40" s="18">
        <v>30</v>
      </c>
      <c r="B40" s="8" t="s">
        <v>4</v>
      </c>
      <c r="C40" s="28">
        <f t="shared" si="208"/>
        <v>1232800</v>
      </c>
      <c r="D40" s="28">
        <f t="shared" si="209"/>
        <v>511190.25</v>
      </c>
      <c r="E40" s="28">
        <f t="shared" si="210"/>
        <v>233655.59999999998</v>
      </c>
      <c r="F40" s="29">
        <f t="shared" si="223"/>
        <v>0.41465789260220637</v>
      </c>
      <c r="G40" s="29" t="str">
        <f t="shared" si="119"/>
        <v>св.200</v>
      </c>
      <c r="H40" s="17">
        <f t="shared" si="215"/>
        <v>712800</v>
      </c>
      <c r="I40" s="24">
        <f t="shared" si="216"/>
        <v>142395.97</v>
      </c>
      <c r="J40" s="17">
        <f t="shared" si="221"/>
        <v>129705.2</v>
      </c>
      <c r="K40" s="29">
        <f t="shared" si="224"/>
        <v>0.19976987934904603</v>
      </c>
      <c r="L40" s="29">
        <f t="shared" si="121"/>
        <v>1.0978431859324067</v>
      </c>
      <c r="M40" s="46">
        <v>250000</v>
      </c>
      <c r="N40" s="46">
        <v>44712.1</v>
      </c>
      <c r="O40" s="46">
        <v>53581.39</v>
      </c>
      <c r="P40" s="29">
        <f t="shared" si="225"/>
        <v>0.17884839999999999</v>
      </c>
      <c r="Q40" s="29">
        <f t="shared" si="122"/>
        <v>0.834470699621641</v>
      </c>
      <c r="R40" s="30"/>
      <c r="S40" s="30"/>
      <c r="T40" s="30"/>
      <c r="U40" s="29" t="str">
        <f t="shared" si="226"/>
        <v xml:space="preserve"> </v>
      </c>
      <c r="V40" s="29" t="str">
        <f t="shared" si="211"/>
        <v xml:space="preserve"> </v>
      </c>
      <c r="W40" s="9">
        <v>0</v>
      </c>
      <c r="X40" s="9">
        <v>0</v>
      </c>
      <c r="Y40" s="9"/>
      <c r="Z40" s="29" t="str">
        <f t="shared" si="227"/>
        <v xml:space="preserve"> </v>
      </c>
      <c r="AA40" s="29" t="str">
        <f t="shared" si="124"/>
        <v xml:space="preserve"> </v>
      </c>
      <c r="AB40" s="46">
        <v>30000</v>
      </c>
      <c r="AC40" s="46">
        <v>14466.35</v>
      </c>
      <c r="AD40" s="46">
        <v>576.70000000000005</v>
      </c>
      <c r="AE40" s="29">
        <f t="shared" si="228"/>
        <v>0.48221166666666671</v>
      </c>
      <c r="AF40" s="29" t="str">
        <f t="shared" si="125"/>
        <v>св.200</v>
      </c>
      <c r="AG40" s="46">
        <v>430000</v>
      </c>
      <c r="AH40" s="46">
        <v>82617.52</v>
      </c>
      <c r="AI40" s="46">
        <v>74247.11</v>
      </c>
      <c r="AJ40" s="29">
        <f t="shared" si="229"/>
        <v>0.19213376744186048</v>
      </c>
      <c r="AK40" s="29">
        <f t="shared" si="126"/>
        <v>1.1127371826324284</v>
      </c>
      <c r="AL40" s="46">
        <v>2800</v>
      </c>
      <c r="AM40" s="46">
        <v>600</v>
      </c>
      <c r="AN40" s="46">
        <v>1300</v>
      </c>
      <c r="AO40" s="29">
        <f t="shared" si="178"/>
        <v>0.21428571428571427</v>
      </c>
      <c r="AP40" s="29">
        <f t="shared" si="127"/>
        <v>0.46153846153846156</v>
      </c>
      <c r="AQ40" s="9">
        <f t="shared" si="217"/>
        <v>520000</v>
      </c>
      <c r="AR40" s="9">
        <f t="shared" si="218"/>
        <v>368794.28</v>
      </c>
      <c r="AS40" s="9">
        <f t="shared" si="219"/>
        <v>103950.39999999999</v>
      </c>
      <c r="AT40" s="29">
        <f t="shared" si="230"/>
        <v>0.70921976923076924</v>
      </c>
      <c r="AU40" s="29" t="str">
        <f t="shared" si="128"/>
        <v>св.200</v>
      </c>
      <c r="AV40" s="9"/>
      <c r="AW40" s="9"/>
      <c r="AX40" s="30"/>
      <c r="AY40" s="29" t="str">
        <f t="shared" si="231"/>
        <v xml:space="preserve"> </v>
      </c>
      <c r="AZ40" s="29" t="str">
        <f t="shared" si="129"/>
        <v xml:space="preserve"> </v>
      </c>
      <c r="BA40" s="30"/>
      <c r="BB40" s="30"/>
      <c r="BC40" s="36"/>
      <c r="BD40" s="29" t="str">
        <f t="shared" si="130"/>
        <v xml:space="preserve"> </v>
      </c>
      <c r="BE40" s="29" t="str">
        <f t="shared" si="131"/>
        <v xml:space="preserve"> </v>
      </c>
      <c r="BF40" s="46">
        <v>13300</v>
      </c>
      <c r="BG40" s="9"/>
      <c r="BH40" s="9"/>
      <c r="BI40" s="29" t="str">
        <f t="shared" si="232"/>
        <v xml:space="preserve"> </v>
      </c>
      <c r="BJ40" s="29" t="str">
        <f t="shared" si="132"/>
        <v xml:space="preserve"> </v>
      </c>
      <c r="BK40" s="46">
        <v>3700</v>
      </c>
      <c r="BL40" s="46">
        <v>1332</v>
      </c>
      <c r="BM40" s="46">
        <v>0</v>
      </c>
      <c r="BN40" s="29">
        <f>IF(BL40&lt;=0," ",IF(BK40&lt;=0," ",IF(BL40/BK40*100&gt;200,"СВ.200",BL40/BK40)))</f>
        <v>0.36</v>
      </c>
      <c r="BO40" s="29" t="str">
        <f t="shared" si="133"/>
        <v xml:space="preserve"> </v>
      </c>
      <c r="BP40" s="46">
        <v>228000</v>
      </c>
      <c r="BQ40" s="46">
        <v>37650.39</v>
      </c>
      <c r="BR40" s="46">
        <v>59930.5</v>
      </c>
      <c r="BS40" s="29">
        <f t="shared" si="233"/>
        <v>0.16513328947368422</v>
      </c>
      <c r="BT40" s="29">
        <f t="shared" si="166"/>
        <v>0.62823420462035184</v>
      </c>
      <c r="BU40" s="46">
        <v>275000</v>
      </c>
      <c r="BV40" s="46">
        <v>100645.29</v>
      </c>
      <c r="BW40" s="46">
        <v>44019.9</v>
      </c>
      <c r="BX40" s="29">
        <f t="shared" si="234"/>
        <v>0.3659828727272727</v>
      </c>
      <c r="BY40" s="29" t="str">
        <f t="shared" si="135"/>
        <v>св.200</v>
      </c>
      <c r="BZ40" s="30"/>
      <c r="CA40" s="30">
        <v>229166.6</v>
      </c>
      <c r="CB40" s="30"/>
      <c r="CC40" s="29" t="str">
        <f t="shared" si="173"/>
        <v xml:space="preserve"> </v>
      </c>
      <c r="CD40" s="29" t="str">
        <f t="shared" si="136"/>
        <v xml:space="preserve"> </v>
      </c>
      <c r="CE40" s="9"/>
      <c r="CF40" s="9"/>
      <c r="CG40" s="30"/>
      <c r="CH40" s="51" t="str">
        <f t="shared" si="137"/>
        <v xml:space="preserve"> </v>
      </c>
      <c r="CI40" s="29" t="str">
        <f t="shared" si="151"/>
        <v xml:space="preserve"> </v>
      </c>
      <c r="CJ40" s="30"/>
      <c r="CK40" s="30"/>
      <c r="CL40" s="30"/>
      <c r="CM40" s="29" t="str">
        <f t="shared" si="138"/>
        <v xml:space="preserve"> </v>
      </c>
      <c r="CN40" s="29" t="str">
        <f t="shared" si="139"/>
        <v xml:space="preserve"> </v>
      </c>
      <c r="CO40" s="30"/>
      <c r="CP40" s="30"/>
      <c r="CQ40" s="30"/>
      <c r="CR40" s="29" t="str">
        <f t="shared" si="140"/>
        <v xml:space="preserve"> </v>
      </c>
      <c r="CS40" s="29" t="str">
        <f t="shared" si="141"/>
        <v xml:space="preserve"> </v>
      </c>
      <c r="CT40" s="30"/>
      <c r="CU40" s="30"/>
      <c r="CV40" s="30"/>
      <c r="CW40" s="29" t="str">
        <f t="shared" si="142"/>
        <v xml:space="preserve"> </v>
      </c>
      <c r="CX40" s="29" t="str">
        <f t="shared" si="143"/>
        <v xml:space="preserve"> </v>
      </c>
      <c r="CY40" s="30"/>
      <c r="CZ40" s="30"/>
      <c r="DA40" s="30"/>
      <c r="DB40" s="29" t="str">
        <f t="shared" si="235"/>
        <v xml:space="preserve"> </v>
      </c>
      <c r="DC40" s="29" t="str">
        <f t="shared" si="144"/>
        <v xml:space="preserve"> </v>
      </c>
      <c r="DD40" s="30"/>
      <c r="DE40" s="37"/>
      <c r="DF40" s="30"/>
      <c r="DG40" s="29" t="str">
        <f t="shared" si="236"/>
        <v xml:space="preserve"> </v>
      </c>
      <c r="DH40" s="29" t="str">
        <f t="shared" si="145"/>
        <v xml:space="preserve"> </v>
      </c>
      <c r="DI40" s="30"/>
      <c r="DJ40" s="30"/>
      <c r="DK40" s="29" t="str">
        <f t="shared" si="237"/>
        <v xml:space="preserve"> </v>
      </c>
      <c r="DL40" s="9"/>
      <c r="DM40" s="9"/>
      <c r="DN40" s="30"/>
      <c r="DO40" s="29" t="str">
        <f t="shared" si="238"/>
        <v xml:space="preserve"> </v>
      </c>
      <c r="DP40" s="29" t="str">
        <f t="shared" si="147"/>
        <v xml:space="preserve"> </v>
      </c>
    </row>
    <row r="41" spans="1:120" s="43" customFormat="1" ht="16.5" hidden="1" customHeight="1" outlineLevel="1" x14ac:dyDescent="0.25">
      <c r="A41" s="18">
        <v>31</v>
      </c>
      <c r="B41" s="8" t="s">
        <v>99</v>
      </c>
      <c r="C41" s="28">
        <f t="shared" si="208"/>
        <v>1720000</v>
      </c>
      <c r="D41" s="28">
        <f t="shared" si="209"/>
        <v>1333748.6299999999</v>
      </c>
      <c r="E41" s="28">
        <f t="shared" si="210"/>
        <v>440528.5</v>
      </c>
      <c r="F41" s="29">
        <f t="shared" si="223"/>
        <v>0.77543524999999991</v>
      </c>
      <c r="G41" s="29" t="str">
        <f t="shared" si="119"/>
        <v>св.200</v>
      </c>
      <c r="H41" s="17">
        <f t="shared" si="215"/>
        <v>1560000</v>
      </c>
      <c r="I41" s="24">
        <f t="shared" si="216"/>
        <v>1292304.68</v>
      </c>
      <c r="J41" s="17">
        <f t="shared" si="221"/>
        <v>394642.41</v>
      </c>
      <c r="K41" s="29">
        <f t="shared" si="224"/>
        <v>0.82840043589743584</v>
      </c>
      <c r="L41" s="29" t="str">
        <f t="shared" si="121"/>
        <v>св.200</v>
      </c>
      <c r="M41" s="46">
        <v>600000</v>
      </c>
      <c r="N41" s="46">
        <v>131319.9</v>
      </c>
      <c r="O41" s="46">
        <v>128370.16</v>
      </c>
      <c r="P41" s="29">
        <f t="shared" si="225"/>
        <v>0.21886649999999999</v>
      </c>
      <c r="Q41" s="29">
        <f t="shared" si="122"/>
        <v>1.0229783931094265</v>
      </c>
      <c r="R41" s="30"/>
      <c r="S41" s="30"/>
      <c r="T41" s="30"/>
      <c r="U41" s="29" t="str">
        <f t="shared" si="226"/>
        <v xml:space="preserve"> </v>
      </c>
      <c r="V41" s="29" t="str">
        <f t="shared" si="211"/>
        <v xml:space="preserve"> </v>
      </c>
      <c r="W41" s="9">
        <v>0</v>
      </c>
      <c r="X41" s="9">
        <v>0</v>
      </c>
      <c r="Y41" s="9"/>
      <c r="Z41" s="29" t="str">
        <f t="shared" si="227"/>
        <v xml:space="preserve"> </v>
      </c>
      <c r="AA41" s="29" t="str">
        <f t="shared" si="124"/>
        <v xml:space="preserve"> </v>
      </c>
      <c r="AB41" s="46">
        <v>130000</v>
      </c>
      <c r="AC41" s="46">
        <v>13782.46</v>
      </c>
      <c r="AD41" s="46">
        <v>17083.810000000001</v>
      </c>
      <c r="AE41" s="29">
        <f t="shared" si="228"/>
        <v>0.10601892307692307</v>
      </c>
      <c r="AF41" s="29">
        <f t="shared" si="125"/>
        <v>0.80675563589152521</v>
      </c>
      <c r="AG41" s="46">
        <v>830000</v>
      </c>
      <c r="AH41" s="46">
        <v>1147202.32</v>
      </c>
      <c r="AI41" s="46">
        <v>249188.44</v>
      </c>
      <c r="AJ41" s="29">
        <f t="shared" si="229"/>
        <v>1.3821714698795182</v>
      </c>
      <c r="AK41" s="29" t="str">
        <f>IF(AI41&lt;=0," ",IF(AH41/AI41*100&gt;200,"св.200",AH41/AI41))</f>
        <v>св.200</v>
      </c>
      <c r="AL41" s="9">
        <v>0</v>
      </c>
      <c r="AM41" s="9">
        <v>0</v>
      </c>
      <c r="AN41" s="9">
        <v>0</v>
      </c>
      <c r="AO41" s="29" t="str">
        <f t="shared" si="178"/>
        <v xml:space="preserve"> </v>
      </c>
      <c r="AP41" s="29" t="str">
        <f t="shared" si="127"/>
        <v xml:space="preserve"> </v>
      </c>
      <c r="AQ41" s="9">
        <f t="shared" si="217"/>
        <v>160000</v>
      </c>
      <c r="AR41" s="9">
        <f t="shared" si="218"/>
        <v>41443.949999999997</v>
      </c>
      <c r="AS41" s="9">
        <f t="shared" si="219"/>
        <v>45886.09</v>
      </c>
      <c r="AT41" s="29">
        <f t="shared" si="230"/>
        <v>0.25902468749999996</v>
      </c>
      <c r="AU41" s="29">
        <f t="shared" si="128"/>
        <v>0.90319201309154906</v>
      </c>
      <c r="AV41" s="9"/>
      <c r="AW41" s="9"/>
      <c r="AX41" s="30"/>
      <c r="AY41" s="29" t="str">
        <f t="shared" si="231"/>
        <v xml:space="preserve"> </v>
      </c>
      <c r="AZ41" s="29" t="str">
        <f t="shared" si="129"/>
        <v xml:space="preserve"> </v>
      </c>
      <c r="BA41" s="30"/>
      <c r="BB41" s="30"/>
      <c r="BC41" s="36"/>
      <c r="BD41" s="29" t="str">
        <f t="shared" si="130"/>
        <v xml:space="preserve"> </v>
      </c>
      <c r="BE41" s="29" t="str">
        <f t="shared" si="131"/>
        <v xml:space="preserve"> </v>
      </c>
      <c r="BF41" s="9"/>
      <c r="BG41" s="9"/>
      <c r="BH41" s="9"/>
      <c r="BI41" s="29" t="str">
        <f t="shared" si="232"/>
        <v xml:space="preserve"> </v>
      </c>
      <c r="BJ41" s="29" t="str">
        <f t="shared" si="132"/>
        <v xml:space="preserve"> </v>
      </c>
      <c r="BK41" s="46">
        <v>0</v>
      </c>
      <c r="BL41" s="46">
        <v>0</v>
      </c>
      <c r="BM41" s="46">
        <v>17355.990000000002</v>
      </c>
      <c r="BN41" s="29" t="str">
        <f t="shared" si="172"/>
        <v xml:space="preserve"> </v>
      </c>
      <c r="BO41" s="29">
        <f t="shared" si="133"/>
        <v>0</v>
      </c>
      <c r="BP41" s="46">
        <v>160000</v>
      </c>
      <c r="BQ41" s="46">
        <v>35492.61</v>
      </c>
      <c r="BR41" s="46">
        <v>28530.1</v>
      </c>
      <c r="BS41" s="29">
        <f t="shared" si="233"/>
        <v>0.2218288125</v>
      </c>
      <c r="BT41" s="29">
        <f t="shared" si="166"/>
        <v>1.2440408550968978</v>
      </c>
      <c r="BU41" s="30"/>
      <c r="BV41" s="30">
        <v>5951.34</v>
      </c>
      <c r="BW41" s="30"/>
      <c r="BX41" s="29" t="str">
        <f t="shared" si="234"/>
        <v xml:space="preserve"> </v>
      </c>
      <c r="BY41" s="29" t="str">
        <f t="shared" si="135"/>
        <v xml:space="preserve"> </v>
      </c>
      <c r="BZ41" s="30"/>
      <c r="CA41" s="30"/>
      <c r="CB41" s="30"/>
      <c r="CC41" s="29" t="str">
        <f t="shared" si="173"/>
        <v xml:space="preserve"> </v>
      </c>
      <c r="CD41" s="29" t="str">
        <f t="shared" si="136"/>
        <v xml:space="preserve"> </v>
      </c>
      <c r="CE41" s="9"/>
      <c r="CF41" s="9"/>
      <c r="CG41" s="30"/>
      <c r="CH41" s="51" t="str">
        <f t="shared" si="137"/>
        <v xml:space="preserve"> </v>
      </c>
      <c r="CI41" s="29" t="str">
        <f t="shared" si="151"/>
        <v xml:space="preserve"> </v>
      </c>
      <c r="CJ41" s="30"/>
      <c r="CK41" s="30"/>
      <c r="CL41" s="30"/>
      <c r="CM41" s="29" t="str">
        <f t="shared" si="138"/>
        <v xml:space="preserve"> </v>
      </c>
      <c r="CN41" s="29" t="str">
        <f t="shared" si="139"/>
        <v xml:space="preserve"> </v>
      </c>
      <c r="CO41" s="30"/>
      <c r="CP41" s="30"/>
      <c r="CQ41" s="30"/>
      <c r="CR41" s="29" t="str">
        <f t="shared" si="140"/>
        <v xml:space="preserve"> </v>
      </c>
      <c r="CS41" s="29" t="str">
        <f t="shared" si="141"/>
        <v xml:space="preserve"> </v>
      </c>
      <c r="CT41" s="30"/>
      <c r="CU41" s="30"/>
      <c r="CV41" s="30"/>
      <c r="CW41" s="29" t="str">
        <f t="shared" si="142"/>
        <v xml:space="preserve"> </v>
      </c>
      <c r="CX41" s="29" t="str">
        <f t="shared" si="143"/>
        <v xml:space="preserve"> </v>
      </c>
      <c r="CY41" s="30"/>
      <c r="CZ41" s="30"/>
      <c r="DA41" s="30"/>
      <c r="DB41" s="29" t="str">
        <f t="shared" si="235"/>
        <v xml:space="preserve"> </v>
      </c>
      <c r="DC41" s="29" t="str">
        <f t="shared" si="144"/>
        <v xml:space="preserve"> </v>
      </c>
      <c r="DD41" s="30"/>
      <c r="DE41" s="37"/>
      <c r="DF41" s="30"/>
      <c r="DG41" s="29" t="str">
        <f t="shared" si="236"/>
        <v xml:space="preserve"> </v>
      </c>
      <c r="DH41" s="29" t="str">
        <f t="shared" si="145"/>
        <v xml:space="preserve"> </v>
      </c>
      <c r="DI41" s="30"/>
      <c r="DJ41" s="30"/>
      <c r="DK41" s="29" t="str">
        <f t="shared" si="237"/>
        <v xml:space="preserve"> </v>
      </c>
      <c r="DL41" s="9"/>
      <c r="DM41" s="9"/>
      <c r="DN41" s="30"/>
      <c r="DO41" s="29" t="str">
        <f t="shared" si="238"/>
        <v xml:space="preserve"> </v>
      </c>
      <c r="DP41" s="29" t="str">
        <f t="shared" si="147"/>
        <v xml:space="preserve"> </v>
      </c>
    </row>
    <row r="42" spans="1:120" s="21" customFormat="1" ht="32.1" customHeight="1" collapsed="1" x14ac:dyDescent="0.25">
      <c r="A42" s="20"/>
      <c r="B42" s="7" t="s">
        <v>142</v>
      </c>
      <c r="C42" s="35">
        <f>SUM(C43:C47)</f>
        <v>22229762</v>
      </c>
      <c r="D42" s="35">
        <f>SUM(D43:D47)</f>
        <v>4602013.26</v>
      </c>
      <c r="E42" s="35">
        <f>SUM(E43:E47)</f>
        <v>4042333.14</v>
      </c>
      <c r="F42" s="26">
        <f t="shared" si="223"/>
        <v>0.20702035676315381</v>
      </c>
      <c r="G42" s="26">
        <f t="shared" si="119"/>
        <v>1.1384547241942558</v>
      </c>
      <c r="H42" s="25">
        <f t="shared" ref="H42:J42" si="239">SUM(H43:H47)</f>
        <v>21007152</v>
      </c>
      <c r="I42" s="65">
        <f>SUM(I43:I47)</f>
        <v>3815431.56</v>
      </c>
      <c r="J42" s="25">
        <f t="shared" si="239"/>
        <v>3716993.44</v>
      </c>
      <c r="K42" s="26">
        <f t="shared" si="224"/>
        <v>0.18162536073428706</v>
      </c>
      <c r="L42" s="26">
        <f t="shared" si="121"/>
        <v>1.0264832643880051</v>
      </c>
      <c r="M42" s="25">
        <f>SUM(M43:M47)</f>
        <v>15881141</v>
      </c>
      <c r="N42" s="25">
        <f>SUM(N43:N47)</f>
        <v>2595212.9700000002</v>
      </c>
      <c r="O42" s="25">
        <f>SUM(O43:O47)</f>
        <v>2918295.5099999993</v>
      </c>
      <c r="P42" s="26">
        <f t="shared" si="225"/>
        <v>0.16341476786837925</v>
      </c>
      <c r="Q42" s="26">
        <f t="shared" si="122"/>
        <v>0.88929067022414077</v>
      </c>
      <c r="R42" s="27">
        <f t="shared" ref="R42:S42" si="240">SUM(R43:R47)</f>
        <v>1133860</v>
      </c>
      <c r="S42" s="27">
        <f t="shared" si="240"/>
        <v>306151.81</v>
      </c>
      <c r="T42" s="27">
        <f>SUM(T43:T47)</f>
        <v>240807.4</v>
      </c>
      <c r="U42" s="26">
        <f t="shared" si="226"/>
        <v>0.27000847547316248</v>
      </c>
      <c r="V42" s="26">
        <f t="shared" si="123"/>
        <v>1.2713554899060411</v>
      </c>
      <c r="W42" s="27">
        <f t="shared" ref="W42:Y42" si="241">SUM(W43:W47)</f>
        <v>103000</v>
      </c>
      <c r="X42" s="27">
        <f>SUM(X43:X47)</f>
        <v>9319.6</v>
      </c>
      <c r="Y42" s="27">
        <f t="shared" si="241"/>
        <v>80980.5</v>
      </c>
      <c r="Z42" s="26">
        <f t="shared" si="227"/>
        <v>9.0481553398058259E-2</v>
      </c>
      <c r="AA42" s="26">
        <f t="shared" si="124"/>
        <v>0.1150844956501874</v>
      </c>
      <c r="AB42" s="25">
        <f>SUM(AB43:AB47)</f>
        <v>336151</v>
      </c>
      <c r="AC42" s="25">
        <f>SUM(AC43:AC47)</f>
        <v>20877.39</v>
      </c>
      <c r="AD42" s="25">
        <f>SUM(AD43:AD47)</f>
        <v>29304.070000000003</v>
      </c>
      <c r="AE42" s="26">
        <f t="shared" si="228"/>
        <v>6.2107178024161762E-2</v>
      </c>
      <c r="AF42" s="26">
        <f t="shared" si="125"/>
        <v>0.71243994434902713</v>
      </c>
      <c r="AG42" s="25">
        <f>SUM(AG43:AG47)</f>
        <v>3525000</v>
      </c>
      <c r="AH42" s="25">
        <f>SUM(AH43:AH47)</f>
        <v>877409.79</v>
      </c>
      <c r="AI42" s="25">
        <f>SUM(AI43:AI47)</f>
        <v>443305.96</v>
      </c>
      <c r="AJ42" s="26">
        <f t="shared" si="229"/>
        <v>0.24891057872340427</v>
      </c>
      <c r="AK42" s="26">
        <f t="shared" si="126"/>
        <v>1.9792420341021357</v>
      </c>
      <c r="AL42" s="25">
        <f>SUM(AL43:AL47)</f>
        <v>28000</v>
      </c>
      <c r="AM42" s="25">
        <f>SUM(AM43:AM47)</f>
        <v>6460</v>
      </c>
      <c r="AN42" s="25">
        <f>SUM(AN43:AN47)</f>
        <v>4300</v>
      </c>
      <c r="AO42" s="26">
        <f t="shared" si="178"/>
        <v>0.23071428571428571</v>
      </c>
      <c r="AP42" s="26">
        <f t="shared" si="127"/>
        <v>1.5023255813953489</v>
      </c>
      <c r="AQ42" s="25">
        <f>SUM(AQ43:AQ47)</f>
        <v>1222610</v>
      </c>
      <c r="AR42" s="25">
        <f t="shared" ref="AR42:AS42" si="242">SUM(AR43:AR47)</f>
        <v>786581.7</v>
      </c>
      <c r="AS42" s="25">
        <f t="shared" si="242"/>
        <v>325339.7</v>
      </c>
      <c r="AT42" s="26">
        <f t="shared" si="230"/>
        <v>0.64336272400847361</v>
      </c>
      <c r="AU42" s="26" t="str">
        <f t="shared" si="128"/>
        <v>св.200</v>
      </c>
      <c r="AV42" s="25">
        <f>SUM(AV43:AV47)</f>
        <v>410000</v>
      </c>
      <c r="AW42" s="25">
        <f>SUM(AW43:AW47)</f>
        <v>17698.080000000002</v>
      </c>
      <c r="AX42" s="25">
        <f>SUM(AX43:AX47)</f>
        <v>35659.97</v>
      </c>
      <c r="AY42" s="26">
        <f t="shared" si="231"/>
        <v>4.3166048780487812E-2</v>
      </c>
      <c r="AZ42" s="26">
        <f t="shared" si="129"/>
        <v>0.4963010344652562</v>
      </c>
      <c r="BA42" s="27">
        <f>SUM(BA43:BA47)</f>
        <v>0</v>
      </c>
      <c r="BB42" s="27">
        <f t="shared" ref="BB42:BC42" si="243">SUM(BB43:BB47)</f>
        <v>0</v>
      </c>
      <c r="BC42" s="32">
        <f t="shared" si="243"/>
        <v>0</v>
      </c>
      <c r="BD42" s="26" t="str">
        <f t="shared" si="130"/>
        <v xml:space="preserve"> </v>
      </c>
      <c r="BE42" s="26" t="str">
        <f t="shared" si="131"/>
        <v xml:space="preserve"> </v>
      </c>
      <c r="BF42" s="27">
        <f t="shared" ref="BF42:BH42" si="244">SUM(BF43:BF47)</f>
        <v>267610</v>
      </c>
      <c r="BG42" s="27">
        <f>SUM(BG43:BG47)</f>
        <v>90567.76</v>
      </c>
      <c r="BH42" s="27">
        <f t="shared" si="244"/>
        <v>58908.01</v>
      </c>
      <c r="BI42" s="26">
        <f t="shared" si="232"/>
        <v>0.33843189716378308</v>
      </c>
      <c r="BJ42" s="26">
        <f t="shared" si="132"/>
        <v>1.5374438892096336</v>
      </c>
      <c r="BK42" s="27">
        <f>SUM(BK43:BK47)</f>
        <v>0</v>
      </c>
      <c r="BL42" s="27">
        <f>SUM(BL43:BL47)</f>
        <v>0</v>
      </c>
      <c r="BM42" s="27">
        <f>SUM(BM43:BM47)</f>
        <v>0</v>
      </c>
      <c r="BN42" s="26" t="str">
        <f t="shared" si="172"/>
        <v xml:space="preserve"> </v>
      </c>
      <c r="BO42" s="26" t="str">
        <f t="shared" si="133"/>
        <v xml:space="preserve"> </v>
      </c>
      <c r="BP42" s="25">
        <f>SUM(BP43:BP47)</f>
        <v>0</v>
      </c>
      <c r="BQ42" s="25">
        <f>SUM(BQ43:BQ47)</f>
        <v>0</v>
      </c>
      <c r="BR42" s="25">
        <f>SUM(BR43:BR47)</f>
        <v>0</v>
      </c>
      <c r="BS42" s="26" t="str">
        <f t="shared" si="233"/>
        <v xml:space="preserve"> </v>
      </c>
      <c r="BT42" s="26" t="str">
        <f t="shared" si="166"/>
        <v xml:space="preserve"> </v>
      </c>
      <c r="BU42" s="25">
        <f>SUM(BU43:BU47)</f>
        <v>265000</v>
      </c>
      <c r="BV42" s="25">
        <f>SUM(BV43:BV47)</f>
        <v>126230</v>
      </c>
      <c r="BW42" s="25">
        <f>SUM(BW43:BW47)</f>
        <v>106448</v>
      </c>
      <c r="BX42" s="26">
        <f t="shared" si="234"/>
        <v>0.47633962264150942</v>
      </c>
      <c r="BY42" s="26">
        <f t="shared" si="135"/>
        <v>1.1858372162934014</v>
      </c>
      <c r="BZ42" s="25">
        <f>SUM(BZ43:BZ47)</f>
        <v>130000</v>
      </c>
      <c r="CA42" s="25">
        <f>SUM(CA43:CA47)</f>
        <v>543000</v>
      </c>
      <c r="CB42" s="25">
        <f>SUM(CB43:CB47)</f>
        <v>88200</v>
      </c>
      <c r="CC42" s="26" t="str">
        <f t="shared" si="173"/>
        <v>СВ.200</v>
      </c>
      <c r="CD42" s="26" t="str">
        <f t="shared" si="136"/>
        <v>св.200</v>
      </c>
      <c r="CE42" s="52">
        <f>SUM(CE43:CE47)</f>
        <v>150000</v>
      </c>
      <c r="CF42" s="52">
        <f>SUM(CF43:CF47)</f>
        <v>6266.26</v>
      </c>
      <c r="CG42" s="25">
        <f>SUM(CG43:CG47)</f>
        <v>36123.72</v>
      </c>
      <c r="CH42" s="26">
        <f t="shared" si="137"/>
        <v>4.1775066666666666E-2</v>
      </c>
      <c r="CI42" s="26">
        <f t="shared" si="151"/>
        <v>0.17346663078996294</v>
      </c>
      <c r="CJ42" s="27">
        <f>SUM(CJ43:CJ47)</f>
        <v>150000</v>
      </c>
      <c r="CK42" s="27">
        <f>SUM(CK43:CK47)</f>
        <v>6266.26</v>
      </c>
      <c r="CL42" s="27">
        <f>SUM(CL43:CL47)</f>
        <v>36123.72</v>
      </c>
      <c r="CM42" s="26">
        <f t="shared" si="138"/>
        <v>4.1775066666666666E-2</v>
      </c>
      <c r="CN42" s="26">
        <f t="shared" si="139"/>
        <v>0.17346663078996294</v>
      </c>
      <c r="CO42" s="27">
        <f>SUM(CO43:CO47)</f>
        <v>0</v>
      </c>
      <c r="CP42" s="27">
        <f t="shared" ref="CP42:CQ42" si="245">SUM(CP43:CP47)</f>
        <v>0</v>
      </c>
      <c r="CQ42" s="27">
        <f t="shared" si="245"/>
        <v>0</v>
      </c>
      <c r="CR42" s="26" t="str">
        <f t="shared" si="140"/>
        <v xml:space="preserve"> </v>
      </c>
      <c r="CS42" s="26" t="str">
        <f t="shared" si="141"/>
        <v xml:space="preserve"> </v>
      </c>
      <c r="CT42" s="27">
        <f>SUM(CT43:CT47)</f>
        <v>0</v>
      </c>
      <c r="CU42" s="27">
        <f t="shared" ref="CU42:CV42" si="246">SUM(CU43:CU47)</f>
        <v>0</v>
      </c>
      <c r="CV42" s="27">
        <f t="shared" si="246"/>
        <v>0</v>
      </c>
      <c r="CW42" s="69" t="str">
        <f t="shared" si="142"/>
        <v xml:space="preserve"> </v>
      </c>
      <c r="CX42" s="69" t="str">
        <f t="shared" si="143"/>
        <v xml:space="preserve"> </v>
      </c>
      <c r="CY42" s="25">
        <f>SUM(CY43:CY47)</f>
        <v>0</v>
      </c>
      <c r="CZ42" s="25">
        <f>SUM(CZ43:CZ47)</f>
        <v>0</v>
      </c>
      <c r="DA42" s="25">
        <f>SUM(DA43:DA47)</f>
        <v>0</v>
      </c>
      <c r="DB42" s="26" t="str">
        <f t="shared" si="235"/>
        <v xml:space="preserve"> </v>
      </c>
      <c r="DC42" s="26" t="str">
        <f t="shared" si="144"/>
        <v xml:space="preserve"> </v>
      </c>
      <c r="DD42" s="25">
        <f>SUM(DD43:DD47)</f>
        <v>0</v>
      </c>
      <c r="DE42" s="38">
        <f>SUM(DE43:DE47)</f>
        <v>0</v>
      </c>
      <c r="DF42" s="25">
        <f>SUM(DF43:DF47)</f>
        <v>0</v>
      </c>
      <c r="DG42" s="26" t="str">
        <f t="shared" si="236"/>
        <v xml:space="preserve"> </v>
      </c>
      <c r="DH42" s="26" t="str">
        <f t="shared" si="145"/>
        <v xml:space="preserve"> </v>
      </c>
      <c r="DI42" s="25">
        <f>SUM(DI43:DI47)</f>
        <v>345</v>
      </c>
      <c r="DJ42" s="25">
        <f>SUM(DJ43:DJ47)</f>
        <v>0</v>
      </c>
      <c r="DK42" s="26" t="str">
        <f t="shared" si="146"/>
        <v xml:space="preserve"> </v>
      </c>
      <c r="DL42" s="25">
        <f>SUM(DL43:DL47)</f>
        <v>0</v>
      </c>
      <c r="DM42" s="25">
        <f>SUM(DM43:DM47)</f>
        <v>2474.6</v>
      </c>
      <c r="DN42" s="25">
        <f>SUM(DN43:DN47)</f>
        <v>0</v>
      </c>
      <c r="DO42" s="26" t="str">
        <f t="shared" si="238"/>
        <v xml:space="preserve"> </v>
      </c>
      <c r="DP42" s="26" t="str">
        <f t="shared" si="147"/>
        <v xml:space="preserve"> </v>
      </c>
    </row>
    <row r="43" spans="1:120" s="19" customFormat="1" ht="15.75" hidden="1" customHeight="1" outlineLevel="1" x14ac:dyDescent="0.25">
      <c r="A43" s="18">
        <f>31+1</f>
        <v>32</v>
      </c>
      <c r="B43" s="8" t="s">
        <v>113</v>
      </c>
      <c r="C43" s="28">
        <f t="shared" ref="C43:E47" si="247">H43+AQ43</f>
        <v>18166427</v>
      </c>
      <c r="D43" s="28">
        <f t="shared" si="247"/>
        <v>2882898.49</v>
      </c>
      <c r="E43" s="28">
        <f t="shared" si="247"/>
        <v>3238530.9899999998</v>
      </c>
      <c r="F43" s="29">
        <f t="shared" si="223"/>
        <v>0.15869375359282265</v>
      </c>
      <c r="G43" s="29">
        <f t="shared" si="119"/>
        <v>0.89018709374771199</v>
      </c>
      <c r="H43" s="17">
        <f t="shared" ref="H43:J47" si="248">W43++AG43+M43+AB43+AL43+R43</f>
        <v>17376427</v>
      </c>
      <c r="I43" s="24">
        <f t="shared" si="248"/>
        <v>2722516.85</v>
      </c>
      <c r="J43" s="17">
        <f t="shared" si="248"/>
        <v>3072046.13</v>
      </c>
      <c r="K43" s="29">
        <f t="shared" si="224"/>
        <v>0.15667874931940842</v>
      </c>
      <c r="L43" s="29">
        <f t="shared" si="121"/>
        <v>0.88622264601215484</v>
      </c>
      <c r="M43" s="46">
        <v>15057567</v>
      </c>
      <c r="N43" s="46">
        <v>2322578.6800000002</v>
      </c>
      <c r="O43" s="46">
        <v>2611159.2599999998</v>
      </c>
      <c r="P43" s="29">
        <f t="shared" si="225"/>
        <v>0.15424661102288306</v>
      </c>
      <c r="Q43" s="29">
        <f t="shared" si="122"/>
        <v>0.88948181582765673</v>
      </c>
      <c r="R43" s="46">
        <v>1133860</v>
      </c>
      <c r="S43" s="46">
        <v>306151.81</v>
      </c>
      <c r="T43" s="46">
        <v>240807.4</v>
      </c>
      <c r="U43" s="29">
        <f t="shared" si="226"/>
        <v>0.27000847547316248</v>
      </c>
      <c r="V43" s="29">
        <f t="shared" si="123"/>
        <v>1.2713554899060411</v>
      </c>
      <c r="W43" s="46">
        <v>100000</v>
      </c>
      <c r="X43" s="46">
        <v>9002.5</v>
      </c>
      <c r="Y43" s="46">
        <v>80980.5</v>
      </c>
      <c r="Z43" s="29">
        <f t="shared" si="227"/>
        <v>9.0024999999999994E-2</v>
      </c>
      <c r="AA43" s="29">
        <f t="shared" si="124"/>
        <v>0.11116873815301215</v>
      </c>
      <c r="AB43" s="46">
        <v>200000</v>
      </c>
      <c r="AC43" s="46">
        <v>-8652.64</v>
      </c>
      <c r="AD43" s="46">
        <v>21919.81</v>
      </c>
      <c r="AE43" s="29" t="str">
        <f t="shared" si="228"/>
        <v xml:space="preserve"> </v>
      </c>
      <c r="AF43" s="29">
        <f t="shared" si="125"/>
        <v>-0.39474064784320662</v>
      </c>
      <c r="AG43" s="46">
        <v>885000</v>
      </c>
      <c r="AH43" s="46">
        <v>93436.5</v>
      </c>
      <c r="AI43" s="46">
        <v>117179.16</v>
      </c>
      <c r="AJ43" s="29">
        <f>IF(AH43&lt;=0," ",IF(AG43&lt;=0," ",IF(AH43/AG43*100&gt;200,"СВ.200",AH43/AG43)))</f>
        <v>0.10557796610169491</v>
      </c>
      <c r="AK43" s="29">
        <f t="shared" si="126"/>
        <v>0.7973815480500116</v>
      </c>
      <c r="AL43" s="9"/>
      <c r="AM43" s="9"/>
      <c r="AN43" s="9"/>
      <c r="AO43" s="29" t="str">
        <f t="shared" si="178"/>
        <v xml:space="preserve"> </v>
      </c>
      <c r="AP43" s="29" t="str">
        <f t="shared" si="127"/>
        <v xml:space="preserve"> </v>
      </c>
      <c r="AQ43" s="9">
        <f>AV43+BA43+BF43+BK43+BP43+BU43+BZ43+CE43+CY43+DD43+DL43+CT43</f>
        <v>790000</v>
      </c>
      <c r="AR43" s="9">
        <f t="shared" ref="AR43" si="249">AW43+BB43+BG43+BL43+BQ43+BV43+CA43+CF43+CZ43+DE43+DM43+CU43+DI43</f>
        <v>160381.64000000001</v>
      </c>
      <c r="AS43" s="9">
        <f t="shared" ref="AS43" si="250">AX43+BC43+BH43+BM43+BR43+BW43+CB43+CG43+DA43+DF43+DN43+CV43+DJ43</f>
        <v>166484.85999999999</v>
      </c>
      <c r="AT43" s="29">
        <f t="shared" si="230"/>
        <v>0.20301473417721522</v>
      </c>
      <c r="AU43" s="29">
        <f t="shared" si="128"/>
        <v>0.96334069055888938</v>
      </c>
      <c r="AV43" s="46">
        <v>410000</v>
      </c>
      <c r="AW43" s="46">
        <v>17698.080000000002</v>
      </c>
      <c r="AX43" s="46">
        <v>35659.97</v>
      </c>
      <c r="AY43" s="29">
        <f t="shared" si="231"/>
        <v>4.3166048780487812E-2</v>
      </c>
      <c r="AZ43" s="29">
        <f t="shared" si="129"/>
        <v>0.4963010344652562</v>
      </c>
      <c r="BA43" s="46"/>
      <c r="BB43" s="30"/>
      <c r="BC43" s="36"/>
      <c r="BD43" s="29" t="str">
        <f t="shared" si="130"/>
        <v xml:space="preserve"> </v>
      </c>
      <c r="BE43" s="29" t="str">
        <f t="shared" si="131"/>
        <v xml:space="preserve"> </v>
      </c>
      <c r="BF43" s="46">
        <v>50000</v>
      </c>
      <c r="BG43" s="46">
        <v>37832.699999999997</v>
      </c>
      <c r="BH43" s="46">
        <v>4753.17</v>
      </c>
      <c r="BI43" s="29">
        <f t="shared" si="232"/>
        <v>0.75665399999999994</v>
      </c>
      <c r="BJ43" s="29" t="str">
        <f>IF(BG43=0," ",IF(BG43/BH43*100&gt;200,"св.200",BG43/BH43))</f>
        <v>св.200</v>
      </c>
      <c r="BK43" s="30"/>
      <c r="BL43" s="30"/>
      <c r="BM43" s="30"/>
      <c r="BN43" s="29"/>
      <c r="BO43" s="29" t="str">
        <f t="shared" si="133"/>
        <v xml:space="preserve"> </v>
      </c>
      <c r="BP43" s="30"/>
      <c r="BQ43" s="30"/>
      <c r="BR43" s="30"/>
      <c r="BS43" s="29" t="str">
        <f t="shared" si="233"/>
        <v xml:space="preserve"> </v>
      </c>
      <c r="BT43" s="29" t="str">
        <f t="shared" si="166"/>
        <v xml:space="preserve"> </v>
      </c>
      <c r="BU43" s="46">
        <v>180000</v>
      </c>
      <c r="BV43" s="46">
        <v>96110</v>
      </c>
      <c r="BW43" s="46">
        <v>89948</v>
      </c>
      <c r="BX43" s="29">
        <f t="shared" si="234"/>
        <v>0.53394444444444444</v>
      </c>
      <c r="BY43" s="29">
        <f t="shared" si="135"/>
        <v>1.0685062480544314</v>
      </c>
      <c r="BZ43" s="30"/>
      <c r="CA43" s="30"/>
      <c r="CB43" s="30"/>
      <c r="CC43" s="29" t="str">
        <f t="shared" si="173"/>
        <v xml:space="preserve"> </v>
      </c>
      <c r="CD43" s="29" t="str">
        <f t="shared" si="136"/>
        <v xml:space="preserve"> </v>
      </c>
      <c r="CE43" s="46">
        <v>150000</v>
      </c>
      <c r="CF43" s="46">
        <v>6266.26</v>
      </c>
      <c r="CG43" s="46">
        <v>36123.72</v>
      </c>
      <c r="CH43" s="51">
        <f t="shared" si="137"/>
        <v>4.1775066666666666E-2</v>
      </c>
      <c r="CI43" s="29">
        <f t="shared" si="151"/>
        <v>0.17346663078996294</v>
      </c>
      <c r="CJ43" s="46">
        <v>150000</v>
      </c>
      <c r="CK43" s="46">
        <v>6266.26</v>
      </c>
      <c r="CL43" s="46">
        <v>36123.72</v>
      </c>
      <c r="CM43" s="29">
        <f t="shared" si="138"/>
        <v>4.1775066666666666E-2</v>
      </c>
      <c r="CN43" s="29">
        <f t="shared" si="139"/>
        <v>0.17346663078996294</v>
      </c>
      <c r="CO43" s="30"/>
      <c r="CP43" s="30"/>
      <c r="CQ43" s="30"/>
      <c r="CR43" s="29" t="str">
        <f t="shared" si="140"/>
        <v xml:space="preserve"> </v>
      </c>
      <c r="CS43" s="29" t="str">
        <f t="shared" si="141"/>
        <v xml:space="preserve"> </v>
      </c>
      <c r="CT43" s="30"/>
      <c r="CU43" s="30"/>
      <c r="CV43" s="30"/>
      <c r="CW43" s="29" t="str">
        <f t="shared" si="142"/>
        <v xml:space="preserve"> </v>
      </c>
      <c r="CX43" s="29" t="str">
        <f t="shared" si="143"/>
        <v xml:space="preserve"> </v>
      </c>
      <c r="CY43" s="30"/>
      <c r="CZ43" s="30"/>
      <c r="DA43" s="30"/>
      <c r="DB43" s="29" t="str">
        <f t="shared" si="235"/>
        <v xml:space="preserve"> </v>
      </c>
      <c r="DC43" s="29" t="str">
        <f t="shared" si="144"/>
        <v xml:space="preserve"> </v>
      </c>
      <c r="DD43" s="9"/>
      <c r="DE43" s="39"/>
      <c r="DF43" s="30"/>
      <c r="DG43" s="29" t="str">
        <f t="shared" si="236"/>
        <v xml:space="preserve"> </v>
      </c>
      <c r="DH43" s="29" t="str">
        <f t="shared" si="145"/>
        <v xml:space="preserve"> </v>
      </c>
      <c r="DI43" s="30"/>
      <c r="DJ43" s="30"/>
      <c r="DK43" s="29" t="str">
        <f t="shared" si="146"/>
        <v xml:space="preserve"> </v>
      </c>
      <c r="DL43" s="30"/>
      <c r="DM43" s="30">
        <v>2474.6</v>
      </c>
      <c r="DN43" s="30"/>
      <c r="DO43" s="29" t="str">
        <f t="shared" si="238"/>
        <v xml:space="preserve"> </v>
      </c>
      <c r="DP43" s="29" t="str">
        <f t="shared" si="147"/>
        <v xml:space="preserve"> </v>
      </c>
    </row>
    <row r="44" spans="1:120" s="19" customFormat="1" ht="15.75" hidden="1" customHeight="1" outlineLevel="1" x14ac:dyDescent="0.25">
      <c r="A44" s="18">
        <f>A43+1</f>
        <v>33</v>
      </c>
      <c r="B44" s="8" t="s">
        <v>112</v>
      </c>
      <c r="C44" s="28">
        <f t="shared" si="247"/>
        <v>1938389</v>
      </c>
      <c r="D44" s="28">
        <f t="shared" si="247"/>
        <v>648484.91000000015</v>
      </c>
      <c r="E44" s="28">
        <f t="shared" si="247"/>
        <v>507129.66</v>
      </c>
      <c r="F44" s="29">
        <f t="shared" si="223"/>
        <v>0.33454838528283032</v>
      </c>
      <c r="G44" s="29">
        <f t="shared" si="119"/>
        <v>1.2787359153870042</v>
      </c>
      <c r="H44" s="17">
        <f t="shared" si="248"/>
        <v>1758389</v>
      </c>
      <c r="I44" s="24">
        <f t="shared" si="248"/>
        <v>618004.85000000009</v>
      </c>
      <c r="J44" s="17">
        <f t="shared" si="248"/>
        <v>389027.1</v>
      </c>
      <c r="K44" s="29">
        <f t="shared" si="224"/>
        <v>0.35146082578997029</v>
      </c>
      <c r="L44" s="29">
        <f t="shared" si="121"/>
        <v>1.588590743421217</v>
      </c>
      <c r="M44" s="46">
        <v>685389</v>
      </c>
      <c r="N44" s="46">
        <v>233611.26</v>
      </c>
      <c r="O44" s="46">
        <v>266960.25</v>
      </c>
      <c r="P44" s="29">
        <f t="shared" si="225"/>
        <v>0.34084477574049193</v>
      </c>
      <c r="Q44" s="29">
        <f t="shared" si="122"/>
        <v>0.87507881791390296</v>
      </c>
      <c r="R44" s="30"/>
      <c r="S44" s="30"/>
      <c r="T44" s="30"/>
      <c r="U44" s="29" t="str">
        <f t="shared" si="226"/>
        <v xml:space="preserve"> </v>
      </c>
      <c r="V44" s="29" t="str">
        <f t="shared" ref="V44:V47" si="251">IF(S44=0," ",IF(S44/T44*100&gt;200,"св.200",S44/T44))</f>
        <v xml:space="preserve"> </v>
      </c>
      <c r="W44" s="30">
        <v>3000</v>
      </c>
      <c r="X44" s="30"/>
      <c r="Y44" s="30"/>
      <c r="Z44" s="29" t="str">
        <f t="shared" si="227"/>
        <v xml:space="preserve"> </v>
      </c>
      <c r="AA44" s="29" t="str">
        <f t="shared" si="124"/>
        <v xml:space="preserve"> </v>
      </c>
      <c r="AB44" s="46">
        <v>62000</v>
      </c>
      <c r="AC44" s="46">
        <v>1071.51</v>
      </c>
      <c r="AD44" s="46">
        <v>3177.68</v>
      </c>
      <c r="AE44" s="29">
        <f t="shared" si="228"/>
        <v>1.7282419354838711E-2</v>
      </c>
      <c r="AF44" s="29">
        <f t="shared" si="125"/>
        <v>0.33719883688728886</v>
      </c>
      <c r="AG44" s="46">
        <v>1000000</v>
      </c>
      <c r="AH44" s="46">
        <v>381512.08</v>
      </c>
      <c r="AI44" s="46">
        <v>117189.17</v>
      </c>
      <c r="AJ44" s="29">
        <f>IF(AH44&lt;=0," ",IF(AG44&lt;=0," ",IF(AH44/AG44*100&gt;200,"СВ.200",AH44/AG44)))</f>
        <v>0.38151208000000003</v>
      </c>
      <c r="AK44" s="29" t="str">
        <f t="shared" si="126"/>
        <v>св.200</v>
      </c>
      <c r="AL44" s="46">
        <v>8000</v>
      </c>
      <c r="AM44" s="46">
        <v>1810</v>
      </c>
      <c r="AN44" s="46">
        <v>1700</v>
      </c>
      <c r="AO44" s="29">
        <f t="shared" si="178"/>
        <v>0.22625000000000001</v>
      </c>
      <c r="AP44" s="29">
        <f t="shared" si="127"/>
        <v>1.0647058823529412</v>
      </c>
      <c r="AQ44" s="9">
        <f t="shared" ref="AQ44:AQ47" si="252">AV44+BA44+BF44+BK44+BP44+BU44+BZ44+CE44+CY44+DD44+DL44+CT44</f>
        <v>180000</v>
      </c>
      <c r="AR44" s="9">
        <f t="shared" ref="AR44:AR47" si="253">AW44+BB44+BG44+BL44+BQ44+BV44+CA44+CF44+CZ44+DE44+DM44+CU44+DI44</f>
        <v>30480.06</v>
      </c>
      <c r="AS44" s="9">
        <f t="shared" ref="AS44:AS47" si="254">AX44+BC44+BH44+BM44+BR44+BW44+CB44+CG44+DA44+DF44+DN44+CV44+DJ44</f>
        <v>118102.56</v>
      </c>
      <c r="AT44" s="29">
        <f t="shared" si="230"/>
        <v>0.16933366666666666</v>
      </c>
      <c r="AU44" s="29">
        <f t="shared" si="128"/>
        <v>0.258081281218629</v>
      </c>
      <c r="AV44" s="9"/>
      <c r="AW44" s="9"/>
      <c r="AX44" s="30"/>
      <c r="AY44" s="29" t="str">
        <f t="shared" si="231"/>
        <v xml:space="preserve"> </v>
      </c>
      <c r="AZ44" s="29" t="str">
        <f t="shared" si="129"/>
        <v xml:space="preserve"> </v>
      </c>
      <c r="BA44" s="46"/>
      <c r="BB44" s="30"/>
      <c r="BC44" s="36"/>
      <c r="BD44" s="29" t="str">
        <f t="shared" si="130"/>
        <v xml:space="preserve"> </v>
      </c>
      <c r="BE44" s="29" t="str">
        <f t="shared" si="131"/>
        <v xml:space="preserve"> </v>
      </c>
      <c r="BF44" s="46">
        <v>130000</v>
      </c>
      <c r="BG44" s="46">
        <v>30135.06</v>
      </c>
      <c r="BH44" s="46">
        <v>29902.560000000001</v>
      </c>
      <c r="BI44" s="29">
        <f t="shared" si="232"/>
        <v>0.23180815384615386</v>
      </c>
      <c r="BJ44" s="29">
        <f t="shared" si="132"/>
        <v>1.0077752540250735</v>
      </c>
      <c r="BK44" s="30"/>
      <c r="BL44" s="30"/>
      <c r="BM44" s="30"/>
      <c r="BN44" s="29"/>
      <c r="BO44" s="29" t="str">
        <f t="shared" si="133"/>
        <v xml:space="preserve"> </v>
      </c>
      <c r="BP44" s="30"/>
      <c r="BQ44" s="30"/>
      <c r="BR44" s="30"/>
      <c r="BS44" s="29" t="str">
        <f t="shared" si="233"/>
        <v xml:space="preserve"> </v>
      </c>
      <c r="BT44" s="29" t="str">
        <f t="shared" si="166"/>
        <v xml:space="preserve"> </v>
      </c>
      <c r="BU44" s="30"/>
      <c r="BV44" s="30"/>
      <c r="BW44" s="30"/>
      <c r="BX44" s="29" t="str">
        <f t="shared" si="234"/>
        <v xml:space="preserve"> </v>
      </c>
      <c r="BY44" s="29" t="str">
        <f t="shared" si="135"/>
        <v xml:space="preserve"> </v>
      </c>
      <c r="BZ44" s="46">
        <v>50000</v>
      </c>
      <c r="CA44" s="46"/>
      <c r="CB44" s="46">
        <v>88200</v>
      </c>
      <c r="CC44" s="29" t="str">
        <f t="shared" si="173"/>
        <v xml:space="preserve"> </v>
      </c>
      <c r="CD44" s="29">
        <f t="shared" si="136"/>
        <v>0</v>
      </c>
      <c r="CE44" s="34"/>
      <c r="CF44" s="9"/>
      <c r="CG44" s="9"/>
      <c r="CH44" s="51" t="str">
        <f t="shared" si="137"/>
        <v xml:space="preserve"> </v>
      </c>
      <c r="CI44" s="29" t="str">
        <f t="shared" si="151"/>
        <v xml:space="preserve"> </v>
      </c>
      <c r="CJ44" s="30"/>
      <c r="CK44" s="30"/>
      <c r="CL44" s="30"/>
      <c r="CM44" s="29" t="str">
        <f t="shared" si="138"/>
        <v xml:space="preserve"> </v>
      </c>
      <c r="CN44" s="29" t="str">
        <f t="shared" si="139"/>
        <v xml:space="preserve"> </v>
      </c>
      <c r="CO44" s="30"/>
      <c r="CP44" s="30"/>
      <c r="CQ44" s="30"/>
      <c r="CR44" s="29" t="str">
        <f t="shared" si="140"/>
        <v xml:space="preserve"> </v>
      </c>
      <c r="CS44" s="29" t="str">
        <f t="shared" si="141"/>
        <v xml:space="preserve"> </v>
      </c>
      <c r="CT44" s="30"/>
      <c r="CU44" s="30"/>
      <c r="CV44" s="30"/>
      <c r="CW44" s="29" t="str">
        <f t="shared" si="142"/>
        <v xml:space="preserve"> </v>
      </c>
      <c r="CX44" s="29" t="str">
        <f t="shared" si="143"/>
        <v xml:space="preserve"> </v>
      </c>
      <c r="CY44" s="30"/>
      <c r="CZ44" s="30"/>
      <c r="DA44" s="30"/>
      <c r="DB44" s="29" t="str">
        <f t="shared" si="235"/>
        <v xml:space="preserve"> </v>
      </c>
      <c r="DC44" s="29" t="str">
        <f t="shared" si="144"/>
        <v xml:space="preserve"> </v>
      </c>
      <c r="DD44" s="9"/>
      <c r="DE44" s="39"/>
      <c r="DF44" s="30"/>
      <c r="DG44" s="29" t="str">
        <f t="shared" si="236"/>
        <v xml:space="preserve"> </v>
      </c>
      <c r="DH44" s="29" t="str">
        <f t="shared" si="145"/>
        <v xml:space="preserve"> </v>
      </c>
      <c r="DI44" s="30">
        <v>345</v>
      </c>
      <c r="DJ44" s="30"/>
      <c r="DK44" s="29" t="str">
        <f t="shared" si="146"/>
        <v xml:space="preserve"> </v>
      </c>
      <c r="DL44" s="30"/>
      <c r="DM44" s="30"/>
      <c r="DN44" s="30"/>
      <c r="DO44" s="29" t="str">
        <f t="shared" si="238"/>
        <v xml:space="preserve"> </v>
      </c>
      <c r="DP44" s="29" t="str">
        <f t="shared" si="147"/>
        <v xml:space="preserve"> </v>
      </c>
    </row>
    <row r="45" spans="1:120" s="19" customFormat="1" ht="15.75" hidden="1" customHeight="1" outlineLevel="1" x14ac:dyDescent="0.25">
      <c r="A45" s="18">
        <f t="shared" ref="A45:A47" si="255">A44+1</f>
        <v>34</v>
      </c>
      <c r="B45" s="8" t="s">
        <v>17</v>
      </c>
      <c r="C45" s="28">
        <f t="shared" si="247"/>
        <v>910229</v>
      </c>
      <c r="D45" s="28">
        <f t="shared" si="247"/>
        <v>246932.34000000003</v>
      </c>
      <c r="E45" s="28">
        <f t="shared" si="247"/>
        <v>195282.52</v>
      </c>
      <c r="F45" s="29">
        <f t="shared" si="223"/>
        <v>0.27128595111779569</v>
      </c>
      <c r="G45" s="29">
        <f t="shared" si="119"/>
        <v>1.2644876766235915</v>
      </c>
      <c r="H45" s="17">
        <f t="shared" si="248"/>
        <v>810229</v>
      </c>
      <c r="I45" s="24">
        <f t="shared" si="248"/>
        <v>215332.34000000003</v>
      </c>
      <c r="J45" s="17">
        <f t="shared" si="248"/>
        <v>171682.52</v>
      </c>
      <c r="K45" s="29">
        <f t="shared" si="224"/>
        <v>0.26576725839238047</v>
      </c>
      <c r="L45" s="29">
        <f t="shared" si="121"/>
        <v>1.2542473165002472</v>
      </c>
      <c r="M45" s="46">
        <v>80000</v>
      </c>
      <c r="N45" s="46">
        <v>24508.43</v>
      </c>
      <c r="O45" s="46">
        <v>27758.57</v>
      </c>
      <c r="P45" s="29">
        <f t="shared" si="225"/>
        <v>0.30635537499999999</v>
      </c>
      <c r="Q45" s="29">
        <f t="shared" si="122"/>
        <v>0.88291399737090204</v>
      </c>
      <c r="R45" s="30"/>
      <c r="S45" s="30"/>
      <c r="T45" s="30"/>
      <c r="U45" s="29" t="str">
        <f t="shared" si="226"/>
        <v xml:space="preserve"> </v>
      </c>
      <c r="V45" s="29" t="str">
        <f t="shared" si="251"/>
        <v xml:space="preserve"> </v>
      </c>
      <c r="W45" s="30"/>
      <c r="X45" s="30">
        <v>317.10000000000002</v>
      </c>
      <c r="Y45" s="30"/>
      <c r="Z45" s="29" t="str">
        <f t="shared" si="227"/>
        <v xml:space="preserve"> </v>
      </c>
      <c r="AA45" s="29" t="str">
        <f t="shared" si="124"/>
        <v xml:space="preserve"> </v>
      </c>
      <c r="AB45" s="46">
        <v>20229</v>
      </c>
      <c r="AC45" s="46">
        <v>12406.64</v>
      </c>
      <c r="AD45" s="46">
        <v>1170.1500000000001</v>
      </c>
      <c r="AE45" s="29">
        <f t="shared" si="228"/>
        <v>0.61330960502249243</v>
      </c>
      <c r="AF45" s="29" t="str">
        <f t="shared" si="125"/>
        <v>св.200</v>
      </c>
      <c r="AG45" s="46">
        <v>700000</v>
      </c>
      <c r="AH45" s="46">
        <v>175300.17</v>
      </c>
      <c r="AI45" s="46">
        <v>140253.79999999999</v>
      </c>
      <c r="AJ45" s="29">
        <f t="shared" si="229"/>
        <v>0.25042881428571429</v>
      </c>
      <c r="AK45" s="29">
        <f t="shared" si="126"/>
        <v>1.2498782207683501</v>
      </c>
      <c r="AL45" s="46">
        <v>10000</v>
      </c>
      <c r="AM45" s="46">
        <v>2800</v>
      </c>
      <c r="AN45" s="46">
        <v>2500</v>
      </c>
      <c r="AO45" s="29">
        <f t="shared" si="178"/>
        <v>0.28000000000000003</v>
      </c>
      <c r="AP45" s="29">
        <f t="shared" si="127"/>
        <v>1.1200000000000001</v>
      </c>
      <c r="AQ45" s="9">
        <f t="shared" si="252"/>
        <v>100000</v>
      </c>
      <c r="AR45" s="9">
        <f t="shared" si="253"/>
        <v>31600</v>
      </c>
      <c r="AS45" s="9">
        <f t="shared" si="254"/>
        <v>23600</v>
      </c>
      <c r="AT45" s="29">
        <f t="shared" si="230"/>
        <v>0.316</v>
      </c>
      <c r="AU45" s="29">
        <f t="shared" si="128"/>
        <v>1.3389830508474576</v>
      </c>
      <c r="AV45" s="9"/>
      <c r="AW45" s="9"/>
      <c r="AX45" s="30"/>
      <c r="AY45" s="29" t="str">
        <f t="shared" si="231"/>
        <v xml:space="preserve"> </v>
      </c>
      <c r="AZ45" s="29" t="str">
        <f t="shared" si="129"/>
        <v xml:space="preserve"> </v>
      </c>
      <c r="BA45" s="46"/>
      <c r="BB45" s="30"/>
      <c r="BC45" s="36"/>
      <c r="BD45" s="29" t="str">
        <f t="shared" si="130"/>
        <v xml:space="preserve"> </v>
      </c>
      <c r="BE45" s="29" t="str">
        <f t="shared" si="131"/>
        <v xml:space="preserve"> </v>
      </c>
      <c r="BF45" s="46">
        <v>85000</v>
      </c>
      <c r="BG45" s="46">
        <v>22600</v>
      </c>
      <c r="BH45" s="46">
        <v>23600</v>
      </c>
      <c r="BI45" s="29">
        <f t="shared" si="232"/>
        <v>0.26588235294117646</v>
      </c>
      <c r="BJ45" s="29">
        <f t="shared" si="132"/>
        <v>0.9576271186440678</v>
      </c>
      <c r="BK45" s="30"/>
      <c r="BL45" s="30"/>
      <c r="BM45" s="30"/>
      <c r="BN45" s="29"/>
      <c r="BO45" s="29" t="str">
        <f t="shared" si="133"/>
        <v xml:space="preserve"> </v>
      </c>
      <c r="BP45" s="30"/>
      <c r="BQ45" s="30"/>
      <c r="BR45" s="30"/>
      <c r="BS45" s="29" t="str">
        <f t="shared" si="233"/>
        <v xml:space="preserve"> </v>
      </c>
      <c r="BT45" s="29" t="str">
        <f t="shared" si="166"/>
        <v xml:space="preserve"> </v>
      </c>
      <c r="BU45" s="46">
        <v>15000</v>
      </c>
      <c r="BV45" s="9">
        <v>9000</v>
      </c>
      <c r="BW45" s="9"/>
      <c r="BX45" s="29">
        <f t="shared" si="234"/>
        <v>0.6</v>
      </c>
      <c r="BY45" s="29" t="str">
        <f t="shared" si="135"/>
        <v xml:space="preserve"> </v>
      </c>
      <c r="BZ45" s="30">
        <v>0</v>
      </c>
      <c r="CA45" s="30"/>
      <c r="CB45" s="30"/>
      <c r="CC45" s="29" t="str">
        <f>IF(CA45&lt;=0," ",IF(BZ45&lt;=0," ",IF(CA45/BZ45*100&gt;200,"св.200",CA45/BZ45)))</f>
        <v xml:space="preserve"> </v>
      </c>
      <c r="CD45" s="29" t="str">
        <f t="shared" si="136"/>
        <v xml:space="preserve"> </v>
      </c>
      <c r="CE45" s="34"/>
      <c r="CF45" s="9"/>
      <c r="CG45" s="9"/>
      <c r="CH45" s="51" t="str">
        <f t="shared" si="137"/>
        <v xml:space="preserve"> </v>
      </c>
      <c r="CI45" s="29" t="str">
        <f t="shared" si="151"/>
        <v xml:space="preserve"> </v>
      </c>
      <c r="CJ45" s="30"/>
      <c r="CK45" s="30"/>
      <c r="CL45" s="30"/>
      <c r="CM45" s="29" t="str">
        <f t="shared" si="138"/>
        <v xml:space="preserve"> </v>
      </c>
      <c r="CN45" s="29" t="str">
        <f t="shared" si="139"/>
        <v xml:space="preserve"> </v>
      </c>
      <c r="CO45" s="30"/>
      <c r="CP45" s="30"/>
      <c r="CQ45" s="30"/>
      <c r="CR45" s="29" t="str">
        <f t="shared" si="140"/>
        <v xml:space="preserve"> </v>
      </c>
      <c r="CS45" s="29" t="str">
        <f t="shared" si="141"/>
        <v xml:space="preserve"> </v>
      </c>
      <c r="CT45" s="30"/>
      <c r="CU45" s="30"/>
      <c r="CV45" s="30"/>
      <c r="CW45" s="29" t="str">
        <f t="shared" si="142"/>
        <v xml:space="preserve"> </v>
      </c>
      <c r="CX45" s="29" t="str">
        <f t="shared" si="143"/>
        <v xml:space="preserve"> </v>
      </c>
      <c r="CY45" s="30"/>
      <c r="CZ45" s="30"/>
      <c r="DA45" s="30"/>
      <c r="DB45" s="29" t="str">
        <f t="shared" si="235"/>
        <v xml:space="preserve"> </v>
      </c>
      <c r="DC45" s="29" t="str">
        <f t="shared" si="144"/>
        <v xml:space="preserve"> </v>
      </c>
      <c r="DD45" s="9"/>
      <c r="DE45" s="39"/>
      <c r="DF45" s="30"/>
      <c r="DG45" s="29" t="str">
        <f t="shared" si="236"/>
        <v xml:space="preserve"> </v>
      </c>
      <c r="DH45" s="29" t="str">
        <f t="shared" si="145"/>
        <v xml:space="preserve"> </v>
      </c>
      <c r="DI45" s="30"/>
      <c r="DJ45" s="30"/>
      <c r="DK45" s="29" t="str">
        <f t="shared" si="146"/>
        <v xml:space="preserve"> </v>
      </c>
      <c r="DL45" s="30"/>
      <c r="DM45" s="30"/>
      <c r="DN45" s="30"/>
      <c r="DO45" s="29" t="str">
        <f t="shared" si="238"/>
        <v xml:space="preserve"> </v>
      </c>
      <c r="DP45" s="29" t="str">
        <f t="shared" si="147"/>
        <v xml:space="preserve"> </v>
      </c>
    </row>
    <row r="46" spans="1:120" s="19" customFormat="1" ht="15.75" hidden="1" customHeight="1" outlineLevel="1" x14ac:dyDescent="0.25">
      <c r="A46" s="18">
        <f t="shared" si="255"/>
        <v>35</v>
      </c>
      <c r="B46" s="8" t="s">
        <v>5</v>
      </c>
      <c r="C46" s="28">
        <f t="shared" si="247"/>
        <v>350795</v>
      </c>
      <c r="D46" s="28">
        <f t="shared" si="247"/>
        <v>621455.97</v>
      </c>
      <c r="E46" s="28">
        <f t="shared" si="247"/>
        <v>38834.22</v>
      </c>
      <c r="F46" s="29">
        <f t="shared" si="223"/>
        <v>1.7715645034849412</v>
      </c>
      <c r="G46" s="29" t="str">
        <f t="shared" si="119"/>
        <v>св.200</v>
      </c>
      <c r="H46" s="17">
        <f t="shared" si="248"/>
        <v>328185</v>
      </c>
      <c r="I46" s="24">
        <f t="shared" si="248"/>
        <v>166455.97</v>
      </c>
      <c r="J46" s="17">
        <f t="shared" si="248"/>
        <v>34081.94</v>
      </c>
      <c r="K46" s="29">
        <f t="shared" si="224"/>
        <v>0.50720163931928641</v>
      </c>
      <c r="L46" s="29" t="str">
        <f t="shared" si="121"/>
        <v>св.200</v>
      </c>
      <c r="M46" s="46">
        <v>18185</v>
      </c>
      <c r="N46" s="46">
        <v>4092.3</v>
      </c>
      <c r="O46" s="46">
        <v>5226.38</v>
      </c>
      <c r="P46" s="29">
        <f t="shared" si="225"/>
        <v>0.22503711850426175</v>
      </c>
      <c r="Q46" s="29">
        <f t="shared" si="122"/>
        <v>0.78300850684412537</v>
      </c>
      <c r="R46" s="30"/>
      <c r="S46" s="30"/>
      <c r="T46" s="30"/>
      <c r="U46" s="29" t="str">
        <f t="shared" si="226"/>
        <v xml:space="preserve"> </v>
      </c>
      <c r="V46" s="29" t="str">
        <f t="shared" si="251"/>
        <v xml:space="preserve"> </v>
      </c>
      <c r="W46" s="30"/>
      <c r="X46" s="30"/>
      <c r="Y46" s="30"/>
      <c r="Z46" s="29" t="str">
        <f t="shared" si="227"/>
        <v xml:space="preserve"> </v>
      </c>
      <c r="AA46" s="29" t="str">
        <f t="shared" si="124"/>
        <v xml:space="preserve"> </v>
      </c>
      <c r="AB46" s="46">
        <v>20000</v>
      </c>
      <c r="AC46" s="46">
        <v>2552.89</v>
      </c>
      <c r="AD46" s="46">
        <v>1240.69</v>
      </c>
      <c r="AE46" s="29">
        <f t="shared" si="228"/>
        <v>0.12764449999999999</v>
      </c>
      <c r="AF46" s="29" t="str">
        <f t="shared" si="125"/>
        <v>св.200</v>
      </c>
      <c r="AG46" s="46">
        <v>285000</v>
      </c>
      <c r="AH46" s="46">
        <v>159610.78</v>
      </c>
      <c r="AI46" s="46">
        <v>27514.87</v>
      </c>
      <c r="AJ46" s="29">
        <f t="shared" si="229"/>
        <v>0.5600378245614035</v>
      </c>
      <c r="AK46" s="29" t="str">
        <f t="shared" si="126"/>
        <v>св.200</v>
      </c>
      <c r="AL46" s="46">
        <v>5000</v>
      </c>
      <c r="AM46" s="46">
        <v>200</v>
      </c>
      <c r="AN46" s="46">
        <v>100</v>
      </c>
      <c r="AO46" s="29">
        <f t="shared" si="178"/>
        <v>0.04</v>
      </c>
      <c r="AP46" s="29">
        <f t="shared" si="127"/>
        <v>2</v>
      </c>
      <c r="AQ46" s="9">
        <f t="shared" si="252"/>
        <v>22610</v>
      </c>
      <c r="AR46" s="9">
        <f t="shared" si="253"/>
        <v>455000</v>
      </c>
      <c r="AS46" s="9">
        <f t="shared" si="254"/>
        <v>4752.28</v>
      </c>
      <c r="AT46" s="29" t="str">
        <f t="shared" si="230"/>
        <v>СВ.200</v>
      </c>
      <c r="AU46" s="29" t="str">
        <f t="shared" si="128"/>
        <v>св.200</v>
      </c>
      <c r="AV46" s="9"/>
      <c r="AW46" s="9"/>
      <c r="AX46" s="30"/>
      <c r="AY46" s="29" t="str">
        <f t="shared" si="231"/>
        <v xml:space="preserve"> </v>
      </c>
      <c r="AZ46" s="29" t="str">
        <f t="shared" si="129"/>
        <v xml:space="preserve"> </v>
      </c>
      <c r="BA46" s="46"/>
      <c r="BB46" s="30"/>
      <c r="BC46" s="36"/>
      <c r="BD46" s="29" t="str">
        <f t="shared" si="130"/>
        <v xml:space="preserve"> </v>
      </c>
      <c r="BE46" s="29" t="str">
        <f t="shared" si="131"/>
        <v xml:space="preserve"> </v>
      </c>
      <c r="BF46" s="46">
        <v>2610</v>
      </c>
      <c r="BG46" s="46"/>
      <c r="BH46" s="46">
        <v>652.28</v>
      </c>
      <c r="BI46" s="29" t="str">
        <f t="shared" si="232"/>
        <v xml:space="preserve"> </v>
      </c>
      <c r="BJ46" s="29">
        <f t="shared" si="132"/>
        <v>0</v>
      </c>
      <c r="BK46" s="30"/>
      <c r="BL46" s="30"/>
      <c r="BM46" s="30"/>
      <c r="BN46" s="29"/>
      <c r="BO46" s="29" t="str">
        <f t="shared" si="133"/>
        <v xml:space="preserve"> </v>
      </c>
      <c r="BP46" s="30"/>
      <c r="BQ46" s="30"/>
      <c r="BR46" s="30"/>
      <c r="BS46" s="29" t="str">
        <f t="shared" si="233"/>
        <v xml:space="preserve"> </v>
      </c>
      <c r="BT46" s="29" t="str">
        <f t="shared" si="166"/>
        <v xml:space="preserve"> </v>
      </c>
      <c r="BU46" s="46">
        <v>20000</v>
      </c>
      <c r="BV46" s="46">
        <v>5000</v>
      </c>
      <c r="BW46" s="46">
        <v>4100</v>
      </c>
      <c r="BX46" s="29">
        <f t="shared" si="234"/>
        <v>0.25</v>
      </c>
      <c r="BY46" s="29">
        <f>IF(BV46=0," ",IF(BV46/BW46*100&gt;200,"св.200",BV46/BW46))</f>
        <v>1.2195121951219512</v>
      </c>
      <c r="BZ46" s="30">
        <v>0</v>
      </c>
      <c r="CA46" s="30">
        <v>450000</v>
      </c>
      <c r="CB46" s="30"/>
      <c r="CC46" s="29" t="str">
        <f t="shared" si="173"/>
        <v xml:space="preserve"> </v>
      </c>
      <c r="CD46" s="29" t="str">
        <f t="shared" si="136"/>
        <v xml:space="preserve"> </v>
      </c>
      <c r="CE46" s="34"/>
      <c r="CF46" s="9"/>
      <c r="CG46" s="9"/>
      <c r="CH46" s="51" t="str">
        <f t="shared" si="137"/>
        <v xml:space="preserve"> </v>
      </c>
      <c r="CI46" s="29" t="str">
        <f t="shared" si="151"/>
        <v xml:space="preserve"> </v>
      </c>
      <c r="CJ46" s="30"/>
      <c r="CK46" s="30"/>
      <c r="CL46" s="30"/>
      <c r="CM46" s="29" t="str">
        <f t="shared" si="138"/>
        <v xml:space="preserve"> </v>
      </c>
      <c r="CN46" s="29" t="str">
        <f t="shared" si="139"/>
        <v xml:space="preserve"> </v>
      </c>
      <c r="CO46" s="30"/>
      <c r="CP46" s="30"/>
      <c r="CQ46" s="30"/>
      <c r="CR46" s="29" t="str">
        <f t="shared" si="140"/>
        <v xml:space="preserve"> </v>
      </c>
      <c r="CS46" s="29" t="str">
        <f t="shared" si="141"/>
        <v xml:space="preserve"> </v>
      </c>
      <c r="CT46" s="30"/>
      <c r="CU46" s="30"/>
      <c r="CV46" s="30"/>
      <c r="CW46" s="29" t="str">
        <f t="shared" si="142"/>
        <v xml:space="preserve"> </v>
      </c>
      <c r="CX46" s="29" t="str">
        <f t="shared" si="143"/>
        <v xml:space="preserve"> </v>
      </c>
      <c r="CY46" s="30"/>
      <c r="CZ46" s="30"/>
      <c r="DA46" s="30"/>
      <c r="DB46" s="29" t="str">
        <f t="shared" si="235"/>
        <v xml:space="preserve"> </v>
      </c>
      <c r="DC46" s="29" t="str">
        <f t="shared" si="144"/>
        <v xml:space="preserve"> </v>
      </c>
      <c r="DD46" s="9"/>
      <c r="DE46" s="39"/>
      <c r="DF46" s="30"/>
      <c r="DG46" s="29" t="str">
        <f t="shared" si="236"/>
        <v xml:space="preserve"> </v>
      </c>
      <c r="DH46" s="29" t="str">
        <f t="shared" si="145"/>
        <v xml:space="preserve"> </v>
      </c>
      <c r="DI46" s="30"/>
      <c r="DJ46" s="30"/>
      <c r="DK46" s="29" t="str">
        <f t="shared" si="146"/>
        <v xml:space="preserve"> </v>
      </c>
      <c r="DL46" s="30"/>
      <c r="DM46" s="30"/>
      <c r="DN46" s="30"/>
      <c r="DO46" s="29" t="str">
        <f t="shared" si="238"/>
        <v xml:space="preserve"> </v>
      </c>
      <c r="DP46" s="29" t="str">
        <f t="shared" si="147"/>
        <v xml:space="preserve"> </v>
      </c>
    </row>
    <row r="47" spans="1:120" s="19" customFormat="1" ht="15.75" hidden="1" customHeight="1" outlineLevel="1" x14ac:dyDescent="0.25">
      <c r="A47" s="18">
        <f t="shared" si="255"/>
        <v>36</v>
      </c>
      <c r="B47" s="8" t="s">
        <v>66</v>
      </c>
      <c r="C47" s="28">
        <f t="shared" si="247"/>
        <v>863922</v>
      </c>
      <c r="D47" s="28">
        <f t="shared" si="247"/>
        <v>202241.55</v>
      </c>
      <c r="E47" s="28">
        <f t="shared" si="247"/>
        <v>62555.75</v>
      </c>
      <c r="F47" s="29">
        <f t="shared" si="223"/>
        <v>0.23409700181266363</v>
      </c>
      <c r="G47" s="29" t="str">
        <f t="shared" si="119"/>
        <v>св.200</v>
      </c>
      <c r="H47" s="17">
        <f t="shared" si="248"/>
        <v>733922</v>
      </c>
      <c r="I47" s="24">
        <f t="shared" si="248"/>
        <v>93121.55</v>
      </c>
      <c r="J47" s="17">
        <f t="shared" si="248"/>
        <v>50155.75</v>
      </c>
      <c r="K47" s="29">
        <f t="shared" si="224"/>
        <v>0.12688208011205551</v>
      </c>
      <c r="L47" s="29">
        <f t="shared" si="121"/>
        <v>1.8566475429038545</v>
      </c>
      <c r="M47" s="46">
        <v>40000</v>
      </c>
      <c r="N47" s="46">
        <v>10422.299999999999</v>
      </c>
      <c r="O47" s="46">
        <v>7191.05</v>
      </c>
      <c r="P47" s="29">
        <f t="shared" si="225"/>
        <v>0.2605575</v>
      </c>
      <c r="Q47" s="29">
        <f t="shared" si="122"/>
        <v>1.4493432808838764</v>
      </c>
      <c r="R47" s="30"/>
      <c r="S47" s="30"/>
      <c r="T47" s="30"/>
      <c r="U47" s="29" t="str">
        <f t="shared" si="226"/>
        <v xml:space="preserve"> </v>
      </c>
      <c r="V47" s="29" t="str">
        <f t="shared" si="251"/>
        <v xml:space="preserve"> </v>
      </c>
      <c r="W47" s="30"/>
      <c r="X47" s="30"/>
      <c r="Y47" s="30"/>
      <c r="Z47" s="29" t="str">
        <f t="shared" si="227"/>
        <v xml:space="preserve"> </v>
      </c>
      <c r="AA47" s="29" t="str">
        <f t="shared" si="124"/>
        <v xml:space="preserve"> </v>
      </c>
      <c r="AB47" s="46">
        <v>33922</v>
      </c>
      <c r="AC47" s="46">
        <v>13498.99</v>
      </c>
      <c r="AD47" s="46">
        <v>1795.74</v>
      </c>
      <c r="AE47" s="29">
        <f t="shared" si="228"/>
        <v>0.39794204351158541</v>
      </c>
      <c r="AF47" s="29" t="str">
        <f t="shared" si="125"/>
        <v>св.200</v>
      </c>
      <c r="AG47" s="46">
        <v>655000</v>
      </c>
      <c r="AH47" s="46">
        <v>67550.259999999995</v>
      </c>
      <c r="AI47" s="46">
        <v>41168.959999999999</v>
      </c>
      <c r="AJ47" s="29">
        <f t="shared" si="229"/>
        <v>0.10313016793893129</v>
      </c>
      <c r="AK47" s="29">
        <f t="shared" si="126"/>
        <v>1.6408055972266484</v>
      </c>
      <c r="AL47" s="46">
        <v>5000</v>
      </c>
      <c r="AM47" s="9">
        <v>1650</v>
      </c>
      <c r="AN47" s="9"/>
      <c r="AO47" s="29">
        <f t="shared" si="178"/>
        <v>0.33</v>
      </c>
      <c r="AP47" s="29" t="str">
        <f t="shared" si="127"/>
        <v xml:space="preserve"> </v>
      </c>
      <c r="AQ47" s="9">
        <f t="shared" si="252"/>
        <v>130000</v>
      </c>
      <c r="AR47" s="9">
        <f t="shared" si="253"/>
        <v>109120</v>
      </c>
      <c r="AS47" s="9">
        <f t="shared" si="254"/>
        <v>12400</v>
      </c>
      <c r="AT47" s="29">
        <f t="shared" si="230"/>
        <v>0.8393846153846154</v>
      </c>
      <c r="AU47" s="29" t="str">
        <f t="shared" si="128"/>
        <v>св.200</v>
      </c>
      <c r="AV47" s="9"/>
      <c r="AW47" s="9"/>
      <c r="AX47" s="30"/>
      <c r="AY47" s="29" t="str">
        <f t="shared" si="231"/>
        <v xml:space="preserve"> </v>
      </c>
      <c r="AZ47" s="29" t="str">
        <f t="shared" si="129"/>
        <v xml:space="preserve"> </v>
      </c>
      <c r="BA47" s="56"/>
      <c r="BB47" s="30"/>
      <c r="BC47" s="36"/>
      <c r="BD47" s="29" t="str">
        <f t="shared" si="130"/>
        <v xml:space="preserve"> </v>
      </c>
      <c r="BE47" s="29" t="str">
        <f t="shared" si="131"/>
        <v xml:space="preserve"> </v>
      </c>
      <c r="BF47" s="30"/>
      <c r="BG47" s="30"/>
      <c r="BH47" s="30"/>
      <c r="BI47" s="29" t="str">
        <f t="shared" si="232"/>
        <v xml:space="preserve"> </v>
      </c>
      <c r="BJ47" s="29" t="str">
        <f t="shared" si="132"/>
        <v xml:space="preserve"> </v>
      </c>
      <c r="BK47" s="30"/>
      <c r="BL47" s="30"/>
      <c r="BM47" s="30"/>
      <c r="BN47" s="29"/>
      <c r="BO47" s="29" t="str">
        <f t="shared" si="133"/>
        <v xml:space="preserve"> </v>
      </c>
      <c r="BP47" s="30"/>
      <c r="BQ47" s="30"/>
      <c r="BR47" s="30"/>
      <c r="BS47" s="29" t="str">
        <f t="shared" si="233"/>
        <v xml:space="preserve"> </v>
      </c>
      <c r="BT47" s="29" t="str">
        <f t="shared" si="166"/>
        <v xml:space="preserve"> </v>
      </c>
      <c r="BU47" s="46">
        <v>50000</v>
      </c>
      <c r="BV47" s="46">
        <v>16120</v>
      </c>
      <c r="BW47" s="46">
        <v>12400</v>
      </c>
      <c r="BX47" s="29">
        <f t="shared" si="234"/>
        <v>0.32240000000000002</v>
      </c>
      <c r="BY47" s="29">
        <f t="shared" si="135"/>
        <v>1.3</v>
      </c>
      <c r="BZ47" s="30">
        <v>80000</v>
      </c>
      <c r="CA47" s="30">
        <v>93000</v>
      </c>
      <c r="CB47" s="30"/>
      <c r="CC47" s="29">
        <f t="shared" si="173"/>
        <v>1.1625000000000001</v>
      </c>
      <c r="CD47" s="29" t="str">
        <f t="shared" si="136"/>
        <v xml:space="preserve"> </v>
      </c>
      <c r="CE47" s="34"/>
      <c r="CF47" s="9"/>
      <c r="CG47" s="30"/>
      <c r="CH47" s="51" t="str">
        <f t="shared" si="137"/>
        <v xml:space="preserve"> </v>
      </c>
      <c r="CI47" s="29" t="str">
        <f t="shared" si="151"/>
        <v xml:space="preserve"> </v>
      </c>
      <c r="CJ47" s="30"/>
      <c r="CK47" s="30"/>
      <c r="CL47" s="30"/>
      <c r="CM47" s="29" t="str">
        <f t="shared" si="138"/>
        <v xml:space="preserve"> </v>
      </c>
      <c r="CN47" s="29" t="str">
        <f t="shared" si="139"/>
        <v xml:space="preserve"> </v>
      </c>
      <c r="CO47" s="30"/>
      <c r="CP47" s="30"/>
      <c r="CQ47" s="30"/>
      <c r="CR47" s="29" t="str">
        <f t="shared" si="140"/>
        <v xml:space="preserve"> </v>
      </c>
      <c r="CS47" s="29" t="str">
        <f t="shared" si="141"/>
        <v xml:space="preserve"> </v>
      </c>
      <c r="CT47" s="30"/>
      <c r="CU47" s="30"/>
      <c r="CV47" s="30"/>
      <c r="CW47" s="29" t="str">
        <f t="shared" si="142"/>
        <v xml:space="preserve"> </v>
      </c>
      <c r="CX47" s="29" t="str">
        <f t="shared" si="143"/>
        <v xml:space="preserve"> </v>
      </c>
      <c r="CY47" s="30"/>
      <c r="CZ47" s="30"/>
      <c r="DA47" s="30"/>
      <c r="DB47" s="29" t="str">
        <f t="shared" si="235"/>
        <v xml:space="preserve"> </v>
      </c>
      <c r="DC47" s="29" t="str">
        <f t="shared" si="144"/>
        <v xml:space="preserve"> </v>
      </c>
      <c r="DD47" s="9"/>
      <c r="DE47" s="39"/>
      <c r="DF47" s="30"/>
      <c r="DG47" s="29" t="str">
        <f t="shared" si="236"/>
        <v xml:space="preserve"> </v>
      </c>
      <c r="DH47" s="29" t="str">
        <f t="shared" si="145"/>
        <v xml:space="preserve"> </v>
      </c>
      <c r="DI47" s="30"/>
      <c r="DJ47" s="30"/>
      <c r="DK47" s="29" t="str">
        <f t="shared" si="146"/>
        <v xml:space="preserve"> </v>
      </c>
      <c r="DL47" s="30"/>
      <c r="DM47" s="30"/>
      <c r="DN47" s="30"/>
      <c r="DO47" s="29" t="str">
        <f t="shared" si="238"/>
        <v xml:space="preserve"> </v>
      </c>
      <c r="DP47" s="29" t="str">
        <f t="shared" si="147"/>
        <v xml:space="preserve"> </v>
      </c>
    </row>
    <row r="48" spans="1:120" s="21" customFormat="1" ht="32.1" customHeight="1" collapsed="1" x14ac:dyDescent="0.25">
      <c r="A48" s="20"/>
      <c r="B48" s="7" t="s">
        <v>143</v>
      </c>
      <c r="C48" s="35">
        <f>SUM(C49:C55)</f>
        <v>68554414.529999986</v>
      </c>
      <c r="D48" s="35">
        <f t="shared" ref="D48" si="256">SUM(D49:D55)</f>
        <v>17459776.780000001</v>
      </c>
      <c r="E48" s="35">
        <f>SUM(E49:E55)</f>
        <v>15682151.979999999</v>
      </c>
      <c r="F48" s="26">
        <f t="shared" si="223"/>
        <v>0.2546849375011358</v>
      </c>
      <c r="G48" s="26">
        <f t="shared" si="119"/>
        <v>1.1133533715441013</v>
      </c>
      <c r="H48" s="25">
        <f t="shared" ref="H48:J48" si="257">SUM(H49:H55)</f>
        <v>66960759.289999999</v>
      </c>
      <c r="I48" s="65">
        <f>SUM(I49:I55)</f>
        <v>16722017.949999999</v>
      </c>
      <c r="J48" s="25">
        <f t="shared" si="257"/>
        <v>15120865.119999997</v>
      </c>
      <c r="K48" s="26">
        <f t="shared" si="224"/>
        <v>0.24972861907940291</v>
      </c>
      <c r="L48" s="26">
        <f t="shared" si="121"/>
        <v>1.1058902924728953</v>
      </c>
      <c r="M48" s="25">
        <f>SUM(M49:M55)</f>
        <v>51094300</v>
      </c>
      <c r="N48" s="25">
        <f>SUM(N49:N55)</f>
        <v>14168345.790000001</v>
      </c>
      <c r="O48" s="25">
        <f>SUM(O49:O55)</f>
        <v>12483583.049999999</v>
      </c>
      <c r="P48" s="26">
        <f t="shared" si="225"/>
        <v>0.2772979723765665</v>
      </c>
      <c r="Q48" s="26">
        <f t="shared" si="122"/>
        <v>1.1349582674503056</v>
      </c>
      <c r="R48" s="25">
        <f t="shared" ref="R48" si="258">SUM(R49:R55)</f>
        <v>1611919.29</v>
      </c>
      <c r="S48" s="25">
        <f>SUM(S49:S55)</f>
        <v>435232.07</v>
      </c>
      <c r="T48" s="25">
        <f>SUM(T49:T55)</f>
        <v>340781.56</v>
      </c>
      <c r="U48" s="26">
        <f t="shared" si="226"/>
        <v>0.27000859950004075</v>
      </c>
      <c r="V48" s="26">
        <f t="shared" si="123"/>
        <v>1.2771585117457647</v>
      </c>
      <c r="W48" s="25">
        <f t="shared" ref="W48:Y48" si="259">SUM(W49:W55)</f>
        <v>67150</v>
      </c>
      <c r="X48" s="25">
        <f>SUM(X49:X55)</f>
        <v>14183.54</v>
      </c>
      <c r="Y48" s="25">
        <f t="shared" si="259"/>
        <v>1138.6199999999999</v>
      </c>
      <c r="Z48" s="26">
        <f t="shared" si="227"/>
        <v>0.21122174236783323</v>
      </c>
      <c r="AA48" s="26" t="str">
        <f t="shared" si="124"/>
        <v>св.200</v>
      </c>
      <c r="AB48" s="25">
        <f>SUM(AB49:AB55)</f>
        <v>1184560</v>
      </c>
      <c r="AC48" s="25">
        <f>SUM(AC49:AC55)</f>
        <v>87555.510000000024</v>
      </c>
      <c r="AD48" s="25">
        <f>SUM(AD49:AD55)</f>
        <v>75543.23</v>
      </c>
      <c r="AE48" s="26">
        <f t="shared" si="228"/>
        <v>7.3913951171743111E-2</v>
      </c>
      <c r="AF48" s="26">
        <f t="shared" si="125"/>
        <v>1.159011998825044</v>
      </c>
      <c r="AG48" s="25">
        <f>SUM(AG49:AG55)</f>
        <v>12983930</v>
      </c>
      <c r="AH48" s="25">
        <f>SUM(AH49:AH55)</f>
        <v>2009176.04</v>
      </c>
      <c r="AI48" s="25">
        <f>SUM(AI49:AI55)</f>
        <v>2215883.2400000002</v>
      </c>
      <c r="AJ48" s="26">
        <f t="shared" si="229"/>
        <v>0.15474328958951566</v>
      </c>
      <c r="AK48" s="26">
        <f t="shared" si="126"/>
        <v>0.90671566250936575</v>
      </c>
      <c r="AL48" s="25">
        <f>SUM(AL49:AL55)</f>
        <v>18900</v>
      </c>
      <c r="AM48" s="25">
        <f>SUM(AM49:AM55)</f>
        <v>7525</v>
      </c>
      <c r="AN48" s="25">
        <f>SUM(AN49:AN55)</f>
        <v>3850</v>
      </c>
      <c r="AO48" s="26">
        <f t="shared" si="178"/>
        <v>0.39814814814814814</v>
      </c>
      <c r="AP48" s="26">
        <f t="shared" si="127"/>
        <v>1.9545454545454546</v>
      </c>
      <c r="AQ48" s="25">
        <f>SUM(AQ49:AQ55)</f>
        <v>1593655.24</v>
      </c>
      <c r="AR48" s="25">
        <f t="shared" ref="AR48:AS48" si="260">SUM(AR49:AR55)</f>
        <v>737758.83</v>
      </c>
      <c r="AS48" s="25">
        <f t="shared" si="260"/>
        <v>561286.86</v>
      </c>
      <c r="AT48" s="26">
        <f t="shared" si="230"/>
        <v>0.46293502602231584</v>
      </c>
      <c r="AU48" s="26">
        <f t="shared" si="128"/>
        <v>1.3144060240426794</v>
      </c>
      <c r="AV48" s="25">
        <f>SUM(AV49:AV55)</f>
        <v>370000</v>
      </c>
      <c r="AW48" s="25">
        <f>SUM(AW49:AW55)</f>
        <v>17946.64</v>
      </c>
      <c r="AX48" s="25">
        <f>SUM(AX49:AX55)</f>
        <v>60073.8</v>
      </c>
      <c r="AY48" s="26">
        <f t="shared" si="231"/>
        <v>4.850443243243243E-2</v>
      </c>
      <c r="AZ48" s="26">
        <f t="shared" si="129"/>
        <v>0.29874321251527286</v>
      </c>
      <c r="BA48" s="27">
        <f>SUM(BA49:BA55)</f>
        <v>165630</v>
      </c>
      <c r="BB48" s="27">
        <f t="shared" ref="BB48:BC48" si="261">SUM(BB49:BB55)</f>
        <v>55033.84</v>
      </c>
      <c r="BC48" s="32">
        <f t="shared" si="261"/>
        <v>23310.39</v>
      </c>
      <c r="BD48" s="26">
        <f t="shared" si="130"/>
        <v>0.33226975789410129</v>
      </c>
      <c r="BE48" s="26" t="str">
        <f t="shared" si="131"/>
        <v>св.200</v>
      </c>
      <c r="BF48" s="27">
        <f t="shared" ref="BF48:BH48" si="262">SUM(BF49:BF55)</f>
        <v>122500</v>
      </c>
      <c r="BG48" s="27">
        <f>SUM(BG49:BG55)</f>
        <v>47642.38</v>
      </c>
      <c r="BH48" s="27">
        <f t="shared" si="262"/>
        <v>34354.380000000005</v>
      </c>
      <c r="BI48" s="26">
        <f t="shared" si="232"/>
        <v>0.38891738775510204</v>
      </c>
      <c r="BJ48" s="26">
        <f t="shared" si="132"/>
        <v>1.3867920189507128</v>
      </c>
      <c r="BK48" s="25">
        <f>SUM(BK49:BK55)</f>
        <v>155615.24</v>
      </c>
      <c r="BL48" s="25">
        <f>SUM(BL49:BL55)</f>
        <v>12788.1</v>
      </c>
      <c r="BM48" s="25">
        <f>SUM(BM49:BM55)</f>
        <v>1711.83</v>
      </c>
      <c r="BN48" s="26">
        <f t="shared" ref="BN48:BN63" si="263">IF(BL48&lt;=0," ",IF(BK48&lt;=0," ",IF(BL48/BK48*100&gt;200,"СВ.200",BL48/BK48)))</f>
        <v>8.2177683882375535E-2</v>
      </c>
      <c r="BO48" s="26" t="str">
        <f t="shared" si="133"/>
        <v>св.200</v>
      </c>
      <c r="BP48" s="25">
        <f>SUM(BP49:BP55)</f>
        <v>402000</v>
      </c>
      <c r="BQ48" s="25">
        <f>SUM(BQ49:BQ55)</f>
        <v>187212.57</v>
      </c>
      <c r="BR48" s="25">
        <f>SUM(BR49:BR55)</f>
        <v>108053.45</v>
      </c>
      <c r="BS48" s="26">
        <f t="shared" si="233"/>
        <v>0.46570291044776119</v>
      </c>
      <c r="BT48" s="26">
        <f t="shared" si="166"/>
        <v>1.7325922494839361</v>
      </c>
      <c r="BU48" s="25">
        <f>SUM(BU49:BU55)</f>
        <v>150500</v>
      </c>
      <c r="BV48" s="25">
        <f>SUM(BV49:BV55)</f>
        <v>90990.19</v>
      </c>
      <c r="BW48" s="25">
        <f>SUM(BW49:BW55)</f>
        <v>120996.72999999998</v>
      </c>
      <c r="BX48" s="26">
        <f t="shared" si="234"/>
        <v>0.60458598006644515</v>
      </c>
      <c r="BY48" s="26">
        <f t="shared" si="135"/>
        <v>0.75200536411190633</v>
      </c>
      <c r="BZ48" s="25">
        <f>SUM(BZ49:BZ55)</f>
        <v>0</v>
      </c>
      <c r="CA48" s="25">
        <f>SUM(CA49:CA55)</f>
        <v>14500</v>
      </c>
      <c r="CB48" s="25">
        <f>SUM(CB49:CB55)</f>
        <v>0</v>
      </c>
      <c r="CC48" s="26" t="str">
        <f t="shared" si="173"/>
        <v xml:space="preserve"> </v>
      </c>
      <c r="CD48" s="26" t="str">
        <f t="shared" si="136"/>
        <v xml:space="preserve"> </v>
      </c>
      <c r="CE48" s="52">
        <f>SUM(CE49:CE55)</f>
        <v>225000</v>
      </c>
      <c r="CF48" s="52">
        <f>SUM(CF49:CF55)</f>
        <v>56547.509999999995</v>
      </c>
      <c r="CG48" s="25">
        <f>SUM(CG49:CG55)</f>
        <v>196625.16</v>
      </c>
      <c r="CH48" s="26">
        <f t="shared" si="137"/>
        <v>0.25132226666666663</v>
      </c>
      <c r="CI48" s="26">
        <f t="shared" si="151"/>
        <v>0.2875904080637493</v>
      </c>
      <c r="CJ48" s="27">
        <f>SUM(CJ49:CJ55)</f>
        <v>125000</v>
      </c>
      <c r="CK48" s="27">
        <f>SUM(CK49:CK55)</f>
        <v>48723.99</v>
      </c>
      <c r="CL48" s="27">
        <f>SUM(CL49:CL55)</f>
        <v>172325.16</v>
      </c>
      <c r="CM48" s="26">
        <f t="shared" si="138"/>
        <v>0.38979191999999996</v>
      </c>
      <c r="CN48" s="26">
        <f t="shared" si="139"/>
        <v>0.28274449302701937</v>
      </c>
      <c r="CO48" s="27">
        <f>SUM(CO49:CO55)</f>
        <v>100000</v>
      </c>
      <c r="CP48" s="27">
        <f t="shared" ref="CP48:CQ48" si="264">SUM(CP49:CP55)</f>
        <v>7823.52</v>
      </c>
      <c r="CQ48" s="27">
        <f t="shared" si="264"/>
        <v>24300</v>
      </c>
      <c r="CR48" s="26">
        <f t="shared" si="140"/>
        <v>7.8235200000000005E-2</v>
      </c>
      <c r="CS48" s="26">
        <f t="shared" si="141"/>
        <v>0.32195555555555555</v>
      </c>
      <c r="CT48" s="27">
        <f>SUM(CT49:CT55)</f>
        <v>0</v>
      </c>
      <c r="CU48" s="27">
        <f t="shared" ref="CU48:CV48" si="265">SUM(CU49:CU55)</f>
        <v>0</v>
      </c>
      <c r="CV48" s="27">
        <f t="shared" si="265"/>
        <v>0</v>
      </c>
      <c r="CW48" s="69" t="str">
        <f t="shared" si="142"/>
        <v xml:space="preserve"> </v>
      </c>
      <c r="CX48" s="69" t="str">
        <f t="shared" si="143"/>
        <v xml:space="preserve"> </v>
      </c>
      <c r="CY48" s="25">
        <f>SUM(CY49:CY55)</f>
        <v>0</v>
      </c>
      <c r="CZ48" s="25">
        <f>SUM(CZ49:CZ55)</f>
        <v>0</v>
      </c>
      <c r="DA48" s="25">
        <f>SUM(DA49:DA55)</f>
        <v>0</v>
      </c>
      <c r="DB48" s="26" t="str">
        <f t="shared" si="235"/>
        <v xml:space="preserve"> </v>
      </c>
      <c r="DC48" s="26" t="str">
        <f t="shared" si="144"/>
        <v xml:space="preserve"> </v>
      </c>
      <c r="DD48" s="25">
        <f>SUM(DD49:DD55)</f>
        <v>0</v>
      </c>
      <c r="DE48" s="38">
        <f>SUM(DE49:DE55)</f>
        <v>250000</v>
      </c>
      <c r="DF48" s="25">
        <f>SUM(DF49:DF55)</f>
        <v>0</v>
      </c>
      <c r="DG48" s="26" t="str">
        <f t="shared" si="236"/>
        <v xml:space="preserve"> </v>
      </c>
      <c r="DH48" s="26" t="e">
        <f>IF(DE48=0," ",IF(DE48/DF48*100&gt;200,"св.200",DE48/DF48))</f>
        <v>#DIV/0!</v>
      </c>
      <c r="DI48" s="25">
        <f>SUM(DI49:DI55)</f>
        <v>0</v>
      </c>
      <c r="DJ48" s="25">
        <f>SUM(DJ49:DJ55)</f>
        <v>0</v>
      </c>
      <c r="DK48" s="26" t="str">
        <f>IF(DI48=0," ",IF(DI48/DJ48*100&gt;200,"св.200",DI48/DJ48))</f>
        <v xml:space="preserve"> </v>
      </c>
      <c r="DL48" s="25">
        <f>SUM(DL49:DL55)</f>
        <v>1500</v>
      </c>
      <c r="DM48" s="25">
        <f>SUM(DM49:DM55)</f>
        <v>5097.6000000000004</v>
      </c>
      <c r="DN48" s="25">
        <f>SUM(DN49:DN55)</f>
        <v>16161.12</v>
      </c>
      <c r="DO48" s="26" t="str">
        <f t="shared" si="238"/>
        <v>СВ.200</v>
      </c>
      <c r="DP48" s="26">
        <f t="shared" si="147"/>
        <v>0.31542368350708366</v>
      </c>
    </row>
    <row r="49" spans="1:120" s="19" customFormat="1" ht="15" hidden="1" customHeight="1" outlineLevel="1" x14ac:dyDescent="0.25">
      <c r="A49" s="18">
        <v>37</v>
      </c>
      <c r="B49" s="8" t="s">
        <v>1</v>
      </c>
      <c r="C49" s="28">
        <f t="shared" ref="C49:E55" si="266">H49+AQ49</f>
        <v>55011359.289999999</v>
      </c>
      <c r="D49" s="28">
        <f t="shared" si="266"/>
        <v>15091110.130000001</v>
      </c>
      <c r="E49" s="28">
        <f t="shared" si="266"/>
        <v>13100591.139999999</v>
      </c>
      <c r="F49" s="29">
        <f t="shared" si="223"/>
        <v>0.27432716305818083</v>
      </c>
      <c r="G49" s="29">
        <f t="shared" si="119"/>
        <v>1.15194115813006</v>
      </c>
      <c r="H49" s="17">
        <f>W49++AG49+M49+AB49+AL49+R49</f>
        <v>54175859.289999999</v>
      </c>
      <c r="I49" s="24">
        <f>X49++AH49+N49+AC49+AM49+S49</f>
        <v>14536547.41</v>
      </c>
      <c r="J49" s="17">
        <f>Y49++AI49+O49+AD49+AN49+T49</f>
        <v>12663025.639999999</v>
      </c>
      <c r="K49" s="29">
        <f t="shared" si="224"/>
        <v>0.26832149227549429</v>
      </c>
      <c r="L49" s="29">
        <f t="shared" si="121"/>
        <v>1.1479521421864547</v>
      </c>
      <c r="M49" s="46">
        <v>47944600</v>
      </c>
      <c r="N49" s="46">
        <v>13511003.01</v>
      </c>
      <c r="O49" s="46">
        <v>11770405.039999999</v>
      </c>
      <c r="P49" s="29">
        <f t="shared" si="225"/>
        <v>0.28180447871084541</v>
      </c>
      <c r="Q49" s="29">
        <f t="shared" si="122"/>
        <v>1.1478791905703187</v>
      </c>
      <c r="R49" s="46">
        <v>1611919.29</v>
      </c>
      <c r="S49" s="46">
        <v>435232.07</v>
      </c>
      <c r="T49" s="46">
        <v>340781.56</v>
      </c>
      <c r="U49" s="29">
        <f t="shared" si="226"/>
        <v>0.27000859950004075</v>
      </c>
      <c r="V49" s="29">
        <f t="shared" si="123"/>
        <v>1.2771585117457647</v>
      </c>
      <c r="W49" s="46">
        <v>1450</v>
      </c>
      <c r="X49" s="9">
        <v>2882.84</v>
      </c>
      <c r="Y49" s="9"/>
      <c r="Z49" s="29">
        <f t="shared" si="227"/>
        <v>1.9881655172413795</v>
      </c>
      <c r="AA49" s="29" t="str">
        <f t="shared" si="124"/>
        <v xml:space="preserve"> </v>
      </c>
      <c r="AB49" s="46">
        <v>850060</v>
      </c>
      <c r="AC49" s="46">
        <v>75428.490000000005</v>
      </c>
      <c r="AD49" s="46">
        <v>56965.85</v>
      </c>
      <c r="AE49" s="29">
        <f t="shared" si="228"/>
        <v>8.8733136484483457E-2</v>
      </c>
      <c r="AF49" s="29">
        <f t="shared" si="125"/>
        <v>1.3241001406983308</v>
      </c>
      <c r="AG49" s="46">
        <v>3767830</v>
      </c>
      <c r="AH49" s="46">
        <v>512001</v>
      </c>
      <c r="AI49" s="46">
        <v>494873.19</v>
      </c>
      <c r="AJ49" s="29">
        <f t="shared" si="229"/>
        <v>0.13588750023222917</v>
      </c>
      <c r="AK49" s="29">
        <f t="shared" si="126"/>
        <v>1.0346105029452091</v>
      </c>
      <c r="AL49" s="9">
        <v>0</v>
      </c>
      <c r="AM49" s="9">
        <v>0</v>
      </c>
      <c r="AN49" s="9"/>
      <c r="AO49" s="29" t="str">
        <f t="shared" si="178"/>
        <v xml:space="preserve"> </v>
      </c>
      <c r="AP49" s="29" t="str">
        <f t="shared" si="127"/>
        <v xml:space="preserve"> </v>
      </c>
      <c r="AQ49" s="9">
        <f>AV49+BA49+BF49+BK49+BP49+BU49+BZ49+CE49+CY49+DD49+DL49+CT49</f>
        <v>835500</v>
      </c>
      <c r="AR49" s="9">
        <f t="shared" ref="AR49" si="267">AW49+BB49+BG49+BL49+BQ49+BV49+CA49+CF49+CZ49+DE49+DM49+CU49+DI49</f>
        <v>554562.72</v>
      </c>
      <c r="AS49" s="9">
        <f t="shared" ref="AS49" si="268">AX49+BC49+BH49+BM49+BR49+BW49+CB49+CG49+DA49+DF49+DN49+CV49+DJ49</f>
        <v>437565.5</v>
      </c>
      <c r="AT49" s="29">
        <f t="shared" si="230"/>
        <v>0.66374951526032311</v>
      </c>
      <c r="AU49" s="29">
        <f t="shared" si="128"/>
        <v>1.267382186209836</v>
      </c>
      <c r="AV49" s="46">
        <v>370000</v>
      </c>
      <c r="AW49" s="46">
        <v>17946.64</v>
      </c>
      <c r="AX49" s="46">
        <v>60073.8</v>
      </c>
      <c r="AY49" s="29">
        <f t="shared" si="231"/>
        <v>4.850443243243243E-2</v>
      </c>
      <c r="AZ49" s="29">
        <f t="shared" si="129"/>
        <v>0.29874321251527286</v>
      </c>
      <c r="BA49" s="30"/>
      <c r="BB49" s="46"/>
      <c r="BC49" s="46">
        <v>7110.39</v>
      </c>
      <c r="BD49" s="29" t="str">
        <f t="shared" si="130"/>
        <v xml:space="preserve"> </v>
      </c>
      <c r="BE49" s="29">
        <f t="shared" si="131"/>
        <v>0</v>
      </c>
      <c r="BF49" s="46">
        <v>110200</v>
      </c>
      <c r="BG49" s="46">
        <v>43742.38</v>
      </c>
      <c r="BH49" s="46">
        <v>27542.38</v>
      </c>
      <c r="BI49" s="29">
        <f t="shared" si="232"/>
        <v>0.39693629764065336</v>
      </c>
      <c r="BJ49" s="29">
        <f t="shared" si="132"/>
        <v>1.5881844633615538</v>
      </c>
      <c r="BK49" s="30">
        <v>0</v>
      </c>
      <c r="BL49" s="30">
        <v>0</v>
      </c>
      <c r="BM49" s="30"/>
      <c r="BN49" s="29" t="str">
        <f t="shared" si="263"/>
        <v xml:space="preserve"> </v>
      </c>
      <c r="BO49" s="29" t="str">
        <f t="shared" si="133"/>
        <v xml:space="preserve"> </v>
      </c>
      <c r="BP49" s="46">
        <v>230300</v>
      </c>
      <c r="BQ49" s="46">
        <v>144820.57</v>
      </c>
      <c r="BR49" s="46">
        <v>60450.17</v>
      </c>
      <c r="BS49" s="29">
        <f t="shared" si="233"/>
        <v>0.6288344333478072</v>
      </c>
      <c r="BT49" s="29" t="str">
        <f t="shared" si="166"/>
        <v>св.200</v>
      </c>
      <c r="BU49" s="9"/>
      <c r="BV49" s="46">
        <v>34829.14</v>
      </c>
      <c r="BW49" s="46">
        <v>93902.48</v>
      </c>
      <c r="BX49" s="29" t="str">
        <f t="shared" si="234"/>
        <v xml:space="preserve"> </v>
      </c>
      <c r="BY49" s="29">
        <f t="shared" si="135"/>
        <v>0.37090756282475179</v>
      </c>
      <c r="BZ49" s="9"/>
      <c r="CA49" s="9">
        <v>14500</v>
      </c>
      <c r="CB49" s="30"/>
      <c r="CC49" s="29" t="str">
        <f t="shared" si="173"/>
        <v xml:space="preserve"> </v>
      </c>
      <c r="CD49" s="29" t="str">
        <f t="shared" si="136"/>
        <v xml:space="preserve"> </v>
      </c>
      <c r="CE49" s="46">
        <v>125000</v>
      </c>
      <c r="CF49" s="46">
        <v>48723.99</v>
      </c>
      <c r="CG49" s="46">
        <v>172325.16</v>
      </c>
      <c r="CH49" s="29">
        <f t="shared" si="137"/>
        <v>0.38979191999999996</v>
      </c>
      <c r="CI49" s="29">
        <f t="shared" si="151"/>
        <v>0.28274449302701937</v>
      </c>
      <c r="CJ49" s="46">
        <v>125000</v>
      </c>
      <c r="CK49" s="46">
        <v>48723.99</v>
      </c>
      <c r="CL49" s="46">
        <v>172325.16</v>
      </c>
      <c r="CM49" s="29">
        <f t="shared" si="138"/>
        <v>0.38979191999999996</v>
      </c>
      <c r="CN49" s="29">
        <f t="shared" si="139"/>
        <v>0.28274449302701937</v>
      </c>
      <c r="CO49" s="30"/>
      <c r="CP49" s="30"/>
      <c r="CQ49" s="30"/>
      <c r="CR49" s="29" t="str">
        <f t="shared" si="140"/>
        <v xml:space="preserve"> </v>
      </c>
      <c r="CS49" s="29" t="str">
        <f t="shared" si="141"/>
        <v xml:space="preserve"> </v>
      </c>
      <c r="CT49" s="30"/>
      <c r="CU49" s="30"/>
      <c r="CV49" s="30"/>
      <c r="CW49" s="29" t="str">
        <f t="shared" si="142"/>
        <v xml:space="preserve"> </v>
      </c>
      <c r="CX49" s="29" t="str">
        <f t="shared" si="143"/>
        <v xml:space="preserve"> </v>
      </c>
      <c r="CY49" s="30"/>
      <c r="CZ49" s="30"/>
      <c r="DA49" s="30"/>
      <c r="DB49" s="29" t="str">
        <f t="shared" si="235"/>
        <v xml:space="preserve"> </v>
      </c>
      <c r="DC49" s="29" t="str">
        <f t="shared" si="144"/>
        <v xml:space="preserve"> </v>
      </c>
      <c r="DD49" s="9"/>
      <c r="DE49" s="39">
        <v>250000</v>
      </c>
      <c r="DF49" s="39"/>
      <c r="DG49" s="29" t="str">
        <f t="shared" si="236"/>
        <v xml:space="preserve"> </v>
      </c>
      <c r="DH49" s="29" t="e">
        <f>IF(DE49=0," ",IF(DE49/DF49*100&gt;200,"св.200",DE49/DF49))</f>
        <v>#DIV/0!</v>
      </c>
      <c r="DI49" s="30"/>
      <c r="DJ49" s="30"/>
      <c r="DK49" s="29" t="str">
        <f t="shared" si="146"/>
        <v xml:space="preserve"> </v>
      </c>
      <c r="DL49" s="30"/>
      <c r="DM49" s="46"/>
      <c r="DN49" s="46">
        <v>16161.12</v>
      </c>
      <c r="DO49" s="29" t="str">
        <f t="shared" si="238"/>
        <v xml:space="preserve"> </v>
      </c>
      <c r="DP49" s="29">
        <f t="shared" si="147"/>
        <v>0</v>
      </c>
    </row>
    <row r="50" spans="1:120" s="19" customFormat="1" ht="15.75" hidden="1" customHeight="1" outlineLevel="1" x14ac:dyDescent="0.25">
      <c r="A50" s="18">
        <f>A49+1</f>
        <v>38</v>
      </c>
      <c r="B50" s="8" t="s">
        <v>71</v>
      </c>
      <c r="C50" s="28">
        <f t="shared" si="266"/>
        <v>492500</v>
      </c>
      <c r="D50" s="28">
        <f t="shared" si="266"/>
        <v>96057.959999999992</v>
      </c>
      <c r="E50" s="28">
        <f t="shared" si="266"/>
        <v>45271.87</v>
      </c>
      <c r="F50" s="29">
        <f t="shared" si="223"/>
        <v>0.19504154314720812</v>
      </c>
      <c r="G50" s="29" t="str">
        <f t="shared" si="119"/>
        <v>св.200</v>
      </c>
      <c r="H50" s="17">
        <f t="shared" ref="H50:I55" si="269">W50++AG50+M50+AB50+AL50+R50</f>
        <v>381400</v>
      </c>
      <c r="I50" s="24">
        <f t="shared" si="269"/>
        <v>41057.96</v>
      </c>
      <c r="J50" s="17">
        <f>Y50++AI50+O50+AD50+AN50+T50+85.42</f>
        <v>45271.87</v>
      </c>
      <c r="K50" s="29">
        <f t="shared" si="224"/>
        <v>0.10765065547981122</v>
      </c>
      <c r="L50" s="29">
        <f t="shared" si="121"/>
        <v>0.90691990412589529</v>
      </c>
      <c r="M50" s="46">
        <v>120000</v>
      </c>
      <c r="N50" s="75">
        <v>25046.14</v>
      </c>
      <c r="O50" s="46">
        <v>28343.34</v>
      </c>
      <c r="P50" s="29">
        <f t="shared" si="225"/>
        <v>0.20871783333333332</v>
      </c>
      <c r="Q50" s="29">
        <f t="shared" si="122"/>
        <v>0.88366932055290592</v>
      </c>
      <c r="R50" s="30"/>
      <c r="S50" s="30"/>
      <c r="T50" s="30"/>
      <c r="U50" s="29" t="str">
        <f>IF(S50&lt;=0," ",IF(R50&lt;=0," ",IF(S50/R50*100&gt;200,"СВ.200",S50/R50)))</f>
        <v xml:space="preserve"> </v>
      </c>
      <c r="V50" s="29" t="str">
        <f t="shared" ref="V50:V55" si="270">IF(S50=0," ",IF(S50/T50*100&gt;200,"св.200",S50/T50))</f>
        <v xml:space="preserve"> </v>
      </c>
      <c r="W50" s="46">
        <v>1500</v>
      </c>
      <c r="X50" s="46">
        <v>387</v>
      </c>
      <c r="Y50" s="46">
        <v>523.79999999999995</v>
      </c>
      <c r="Z50" s="29">
        <f t="shared" si="227"/>
        <v>0.25800000000000001</v>
      </c>
      <c r="AA50" s="29">
        <f t="shared" si="124"/>
        <v>0.73883161512027495</v>
      </c>
      <c r="AB50" s="46">
        <v>22000</v>
      </c>
      <c r="AC50" s="46">
        <v>501.07</v>
      </c>
      <c r="AD50" s="46">
        <v>1411.37</v>
      </c>
      <c r="AE50" s="29">
        <f t="shared" si="228"/>
        <v>2.277590909090909E-2</v>
      </c>
      <c r="AF50" s="29">
        <f t="shared" si="125"/>
        <v>0.35502384208251558</v>
      </c>
      <c r="AG50" s="46">
        <v>234900</v>
      </c>
      <c r="AH50" s="46">
        <v>14023.75</v>
      </c>
      <c r="AI50" s="46">
        <v>14307.94</v>
      </c>
      <c r="AJ50" s="29">
        <f t="shared" si="229"/>
        <v>5.9700936568752659E-2</v>
      </c>
      <c r="AK50" s="29">
        <f t="shared" si="126"/>
        <v>0.98013760191893451</v>
      </c>
      <c r="AL50" s="46">
        <v>3000</v>
      </c>
      <c r="AM50" s="46">
        <v>1100</v>
      </c>
      <c r="AN50" s="46">
        <v>600</v>
      </c>
      <c r="AO50" s="29">
        <f t="shared" si="178"/>
        <v>0.36666666666666664</v>
      </c>
      <c r="AP50" s="29">
        <f t="shared" si="127"/>
        <v>1.8333333333333333</v>
      </c>
      <c r="AQ50" s="9">
        <f t="shared" ref="AQ50:AQ54" si="271">AV50+BA50+BF50+BK50+BP50+BU50+BZ50+CE50+CY50+DD50+DL50+CT50</f>
        <v>111100</v>
      </c>
      <c r="AR50" s="9">
        <f t="shared" ref="AR50:AR55" si="272">AW50+BB50+BG50+BL50+BQ50+BV50+CA50+CF50+CZ50+DE50+DM50+CU50+DI50</f>
        <v>55000</v>
      </c>
      <c r="AS50" s="9">
        <f t="shared" ref="AS50:AS55" si="273">AX50+BC50+BH50+BM50+BR50+BW50+CB50+CG50+DA50+DF50+DN50+CV50+DJ50</f>
        <v>0</v>
      </c>
      <c r="AT50" s="29">
        <f t="shared" si="230"/>
        <v>0.49504950495049505</v>
      </c>
      <c r="AU50" s="29" t="str">
        <f t="shared" si="128"/>
        <v xml:space="preserve"> </v>
      </c>
      <c r="AV50" s="9"/>
      <c r="AW50" s="9"/>
      <c r="AX50" s="30"/>
      <c r="AY50" s="29" t="str">
        <f t="shared" si="231"/>
        <v xml:space="preserve"> </v>
      </c>
      <c r="AZ50" s="29" t="str">
        <f t="shared" si="129"/>
        <v xml:space="preserve"> </v>
      </c>
      <c r="BA50" s="46">
        <v>111100</v>
      </c>
      <c r="BB50" s="30">
        <v>55000</v>
      </c>
      <c r="BC50" s="30"/>
      <c r="BD50" s="29">
        <f t="shared" si="130"/>
        <v>0.49504950495049505</v>
      </c>
      <c r="BE50" s="29" t="str">
        <f t="shared" si="131"/>
        <v xml:space="preserve"> </v>
      </c>
      <c r="BF50" s="46"/>
      <c r="BG50" s="9"/>
      <c r="BH50" s="9"/>
      <c r="BI50" s="29" t="str">
        <f t="shared" si="232"/>
        <v xml:space="preserve"> </v>
      </c>
      <c r="BJ50" s="29" t="str">
        <f t="shared" si="132"/>
        <v xml:space="preserve"> </v>
      </c>
      <c r="BK50" s="30">
        <v>0</v>
      </c>
      <c r="BL50" s="30">
        <v>0</v>
      </c>
      <c r="BM50" s="30"/>
      <c r="BN50" s="29" t="str">
        <f t="shared" si="263"/>
        <v xml:space="preserve"> </v>
      </c>
      <c r="BO50" s="29" t="str">
        <f t="shared" si="133"/>
        <v xml:space="preserve"> </v>
      </c>
      <c r="BP50" s="30"/>
      <c r="BQ50" s="30"/>
      <c r="BR50" s="30"/>
      <c r="BS50" s="29" t="str">
        <f t="shared" si="233"/>
        <v xml:space="preserve"> </v>
      </c>
      <c r="BT50" s="29" t="str">
        <f t="shared" si="166"/>
        <v xml:space="preserve"> </v>
      </c>
      <c r="BU50" s="9"/>
      <c r="BV50" s="9"/>
      <c r="BW50" s="9"/>
      <c r="BX50" s="29" t="str">
        <f t="shared" si="234"/>
        <v xml:space="preserve"> </v>
      </c>
      <c r="BY50" s="29" t="str">
        <f t="shared" si="135"/>
        <v xml:space="preserve"> </v>
      </c>
      <c r="BZ50" s="9"/>
      <c r="CA50" s="9"/>
      <c r="CB50" s="30"/>
      <c r="CC50" s="29" t="str">
        <f t="shared" ref="CC50:CC76" si="274">IF(CA50&lt;=0," ",IF(BZ50&lt;=0," ",IF(CA50/BZ50*100&gt;200,"СВ.200",CA50/BZ50)))</f>
        <v xml:space="preserve"> </v>
      </c>
      <c r="CD50" s="29" t="str">
        <f t="shared" si="136"/>
        <v xml:space="preserve"> </v>
      </c>
      <c r="CE50" s="34"/>
      <c r="CF50" s="9"/>
      <c r="CG50" s="9"/>
      <c r="CH50" s="29" t="str">
        <f t="shared" si="137"/>
        <v xml:space="preserve"> </v>
      </c>
      <c r="CI50" s="29" t="str">
        <f t="shared" si="151"/>
        <v xml:space="preserve"> </v>
      </c>
      <c r="CJ50" s="30"/>
      <c r="CK50" s="30"/>
      <c r="CL50" s="30"/>
      <c r="CM50" s="29" t="str">
        <f t="shared" si="138"/>
        <v xml:space="preserve"> </v>
      </c>
      <c r="CN50" s="29" t="str">
        <f t="shared" si="139"/>
        <v xml:space="preserve"> </v>
      </c>
      <c r="CO50" s="30"/>
      <c r="CP50" s="30"/>
      <c r="CQ50" s="30"/>
      <c r="CR50" s="29" t="str">
        <f t="shared" si="140"/>
        <v xml:space="preserve"> </v>
      </c>
      <c r="CS50" s="29" t="str">
        <f t="shared" si="141"/>
        <v xml:space="preserve"> </v>
      </c>
      <c r="CT50" s="30"/>
      <c r="CU50" s="30"/>
      <c r="CV50" s="30"/>
      <c r="CW50" s="29" t="str">
        <f t="shared" si="142"/>
        <v xml:space="preserve"> </v>
      </c>
      <c r="CX50" s="29" t="str">
        <f t="shared" si="143"/>
        <v xml:space="preserve"> </v>
      </c>
      <c r="CY50" s="30"/>
      <c r="CZ50" s="30"/>
      <c r="DA50" s="30"/>
      <c r="DB50" s="29" t="str">
        <f t="shared" si="235"/>
        <v xml:space="preserve"> </v>
      </c>
      <c r="DC50" s="29" t="str">
        <f t="shared" si="144"/>
        <v xml:space="preserve"> </v>
      </c>
      <c r="DD50" s="9"/>
      <c r="DE50" s="9"/>
      <c r="DF50" s="9"/>
      <c r="DG50" s="29" t="str">
        <f t="shared" si="236"/>
        <v xml:space="preserve"> </v>
      </c>
      <c r="DH50" s="29" t="str">
        <f t="shared" si="145"/>
        <v xml:space="preserve"> </v>
      </c>
      <c r="DI50" s="30"/>
      <c r="DJ50" s="30"/>
      <c r="DK50" s="29" t="str">
        <f t="shared" si="146"/>
        <v xml:space="preserve"> </v>
      </c>
      <c r="DL50" s="30"/>
      <c r="DM50" s="30"/>
      <c r="DN50" s="30"/>
      <c r="DO50" s="29" t="str">
        <f t="shared" si="238"/>
        <v xml:space="preserve"> </v>
      </c>
      <c r="DP50" s="29" t="str">
        <f t="shared" si="147"/>
        <v xml:space="preserve"> </v>
      </c>
    </row>
    <row r="51" spans="1:120" s="19" customFormat="1" ht="15.75" hidden="1" customHeight="1" outlineLevel="1" x14ac:dyDescent="0.25">
      <c r="A51" s="18">
        <f t="shared" ref="A51:A55" si="275">A50+1</f>
        <v>39</v>
      </c>
      <c r="B51" s="8" t="s">
        <v>82</v>
      </c>
      <c r="C51" s="28">
        <f t="shared" si="266"/>
        <v>2679000</v>
      </c>
      <c r="D51" s="28">
        <f t="shared" si="266"/>
        <v>406719.57</v>
      </c>
      <c r="E51" s="28">
        <f t="shared" si="266"/>
        <v>408187.04</v>
      </c>
      <c r="F51" s="29">
        <f t="shared" si="223"/>
        <v>0.15181768197088466</v>
      </c>
      <c r="G51" s="29">
        <f t="shared" si="119"/>
        <v>0.99640490790692426</v>
      </c>
      <c r="H51" s="17">
        <f t="shared" si="269"/>
        <v>2499000</v>
      </c>
      <c r="I51" s="24">
        <f t="shared" si="269"/>
        <v>373993.17</v>
      </c>
      <c r="J51" s="17">
        <f>Y51++AI51+O51+AD51+AN51+T51</f>
        <v>393142.75</v>
      </c>
      <c r="K51" s="29">
        <f t="shared" si="224"/>
        <v>0.14965713085234092</v>
      </c>
      <c r="L51" s="29">
        <f t="shared" si="121"/>
        <v>0.9512910259695746</v>
      </c>
      <c r="M51" s="46">
        <v>461000</v>
      </c>
      <c r="N51" s="75">
        <v>94266.67</v>
      </c>
      <c r="O51" s="46">
        <v>93108.35</v>
      </c>
      <c r="P51" s="29">
        <f t="shared" si="225"/>
        <v>0.20448301518438178</v>
      </c>
      <c r="Q51" s="29">
        <f t="shared" si="122"/>
        <v>1.0124405598423771</v>
      </c>
      <c r="R51" s="30"/>
      <c r="S51" s="30"/>
      <c r="T51" s="30"/>
      <c r="U51" s="29" t="str">
        <f>IF(S51&lt;=0," ",IF(R51&lt;=0," ",IF(S51/R51*100&gt;200,"СВ.200",S51/R51)))</f>
        <v xml:space="preserve"> </v>
      </c>
      <c r="V51" s="29" t="str">
        <f t="shared" si="270"/>
        <v xml:space="preserve"> </v>
      </c>
      <c r="W51" s="46">
        <v>43000</v>
      </c>
      <c r="X51" s="46">
        <v>10913.7</v>
      </c>
      <c r="Y51" s="46">
        <v>0.12</v>
      </c>
      <c r="Z51" s="29">
        <f t="shared" si="227"/>
        <v>0.25380697674418606</v>
      </c>
      <c r="AA51" s="29" t="str">
        <f>IF(X51=0," ",IF(X51/Y51*100&gt;200,"св.200",X51/Y51))</f>
        <v>св.200</v>
      </c>
      <c r="AB51" s="46">
        <v>64000</v>
      </c>
      <c r="AC51" s="46">
        <v>925.75</v>
      </c>
      <c r="AD51" s="46">
        <v>477.5</v>
      </c>
      <c r="AE51" s="29">
        <f t="shared" si="228"/>
        <v>1.4464843749999999E-2</v>
      </c>
      <c r="AF51" s="29">
        <f t="shared" si="125"/>
        <v>1.9387434554973821</v>
      </c>
      <c r="AG51" s="46">
        <v>1930000</v>
      </c>
      <c r="AH51" s="46">
        <v>267787.05</v>
      </c>
      <c r="AI51" s="46">
        <v>299156.78000000003</v>
      </c>
      <c r="AJ51" s="29">
        <f t="shared" si="229"/>
        <v>0.13874976683937823</v>
      </c>
      <c r="AK51" s="29">
        <f t="shared" si="126"/>
        <v>0.89513949842620966</v>
      </c>
      <c r="AL51" s="46">
        <v>1000</v>
      </c>
      <c r="AM51" s="46">
        <v>100</v>
      </c>
      <c r="AN51" s="46">
        <v>400</v>
      </c>
      <c r="AO51" s="29">
        <f t="shared" ref="AO51:AO76" si="276">IF(AM51&lt;=0," ",IF(AL51&lt;=0," ",IF(AM51/AL51*100&gt;200,"СВ.200",AM51/AL51)))</f>
        <v>0.1</v>
      </c>
      <c r="AP51" s="29">
        <f t="shared" si="127"/>
        <v>0.25</v>
      </c>
      <c r="AQ51" s="9">
        <f t="shared" si="271"/>
        <v>180000</v>
      </c>
      <c r="AR51" s="9">
        <f t="shared" si="272"/>
        <v>32726.400000000001</v>
      </c>
      <c r="AS51" s="9">
        <f t="shared" si="273"/>
        <v>15044.29</v>
      </c>
      <c r="AT51" s="29">
        <f>IF(AR51&lt;=0," ",IF(AQ51&lt;=0," ",IF(AR51/AQ51*100&gt;200,"СВ.200",AR51/AQ51)))</f>
        <v>0.18181333333333335</v>
      </c>
      <c r="AU51" s="29" t="str">
        <f>IF(AR51=0," ",IF(AR51/AS51*100&gt;200,"св.200",AR51/AS51))</f>
        <v>св.200</v>
      </c>
      <c r="AV51" s="9"/>
      <c r="AW51" s="9"/>
      <c r="AX51" s="30"/>
      <c r="AY51" s="29" t="str">
        <f t="shared" si="231"/>
        <v xml:space="preserve"> </v>
      </c>
      <c r="AZ51" s="29" t="str">
        <f t="shared" si="129"/>
        <v xml:space="preserve"> </v>
      </c>
      <c r="BA51" s="46">
        <v>30000</v>
      </c>
      <c r="BB51" s="30">
        <v>33.840000000000003</v>
      </c>
      <c r="BC51" s="30"/>
      <c r="BD51" s="29">
        <f t="shared" si="130"/>
        <v>1.1280000000000001E-3</v>
      </c>
      <c r="BE51" s="29" t="str">
        <f t="shared" si="131"/>
        <v xml:space="preserve"> </v>
      </c>
      <c r="BF51" s="46"/>
      <c r="BG51" s="46"/>
      <c r="BH51" s="46">
        <v>3645</v>
      </c>
      <c r="BI51" s="29" t="str">
        <f t="shared" si="232"/>
        <v xml:space="preserve"> </v>
      </c>
      <c r="BJ51" s="29">
        <f t="shared" si="132"/>
        <v>0</v>
      </c>
      <c r="BK51" s="30">
        <v>50000</v>
      </c>
      <c r="BL51" s="30">
        <v>3650</v>
      </c>
      <c r="BM51" s="30"/>
      <c r="BN51" s="29">
        <f t="shared" si="263"/>
        <v>7.2999999999999995E-2</v>
      </c>
      <c r="BO51" s="29" t="str">
        <f t="shared" si="133"/>
        <v xml:space="preserve"> </v>
      </c>
      <c r="BP51" s="30"/>
      <c r="BQ51" s="30"/>
      <c r="BR51" s="30"/>
      <c r="BS51" s="29" t="str">
        <f t="shared" si="233"/>
        <v xml:space="preserve"> </v>
      </c>
      <c r="BT51" s="29" t="str">
        <f t="shared" si="166"/>
        <v xml:space="preserve"> </v>
      </c>
      <c r="BU51" s="9"/>
      <c r="BV51" s="46">
        <v>24722.560000000001</v>
      </c>
      <c r="BW51" s="46">
        <v>11399.29</v>
      </c>
      <c r="BX51" s="29" t="str">
        <f t="shared" si="234"/>
        <v xml:space="preserve"> </v>
      </c>
      <c r="BY51" s="29" t="str">
        <f t="shared" si="135"/>
        <v>св.200</v>
      </c>
      <c r="BZ51" s="9"/>
      <c r="CA51" s="9"/>
      <c r="CB51" s="30"/>
      <c r="CC51" s="29" t="str">
        <f t="shared" si="274"/>
        <v xml:space="preserve"> </v>
      </c>
      <c r="CD51" s="29" t="str">
        <f t="shared" si="136"/>
        <v xml:space="preserve"> </v>
      </c>
      <c r="CE51" s="46">
        <v>100000</v>
      </c>
      <c r="CF51" s="9"/>
      <c r="CG51" s="9"/>
      <c r="CH51" s="29" t="str">
        <f t="shared" si="137"/>
        <v xml:space="preserve"> </v>
      </c>
      <c r="CI51" s="29" t="str">
        <f t="shared" si="151"/>
        <v xml:space="preserve"> </v>
      </c>
      <c r="CJ51" s="30"/>
      <c r="CK51" s="30"/>
      <c r="CL51" s="30"/>
      <c r="CM51" s="29" t="str">
        <f t="shared" si="138"/>
        <v xml:space="preserve"> </v>
      </c>
      <c r="CN51" s="29" t="str">
        <f t="shared" si="139"/>
        <v xml:space="preserve"> </v>
      </c>
      <c r="CO51" s="46">
        <v>100000</v>
      </c>
      <c r="CP51" s="30"/>
      <c r="CQ51" s="30"/>
      <c r="CR51" s="29" t="str">
        <f t="shared" si="140"/>
        <v xml:space="preserve"> </v>
      </c>
      <c r="CS51" s="29" t="str">
        <f t="shared" si="141"/>
        <v xml:space="preserve"> </v>
      </c>
      <c r="CT51" s="30"/>
      <c r="CU51" s="30"/>
      <c r="CV51" s="30"/>
      <c r="CW51" s="29" t="str">
        <f t="shared" si="142"/>
        <v xml:space="preserve"> </v>
      </c>
      <c r="CX51" s="29" t="str">
        <f t="shared" si="143"/>
        <v xml:space="preserve"> </v>
      </c>
      <c r="CY51" s="30"/>
      <c r="CZ51" s="30"/>
      <c r="DA51" s="30"/>
      <c r="DB51" s="29" t="str">
        <f t="shared" si="235"/>
        <v xml:space="preserve"> </v>
      </c>
      <c r="DC51" s="29" t="str">
        <f t="shared" si="144"/>
        <v xml:space="preserve"> </v>
      </c>
      <c r="DD51" s="9"/>
      <c r="DE51" s="9"/>
      <c r="DF51" s="9"/>
      <c r="DG51" s="29" t="str">
        <f t="shared" si="236"/>
        <v xml:space="preserve"> </v>
      </c>
      <c r="DH51" s="29" t="str">
        <f>IF(DE51=0," ",IF(DE51/DF51*100&gt;200,"св.200",DE51/DF51))</f>
        <v xml:space="preserve"> </v>
      </c>
      <c r="DI51" s="30"/>
      <c r="DJ51" s="30"/>
      <c r="DK51" s="29" t="str">
        <f t="shared" si="146"/>
        <v xml:space="preserve"> </v>
      </c>
      <c r="DL51" s="30"/>
      <c r="DM51" s="30">
        <v>4320</v>
      </c>
      <c r="DN51" s="30"/>
      <c r="DO51" s="29" t="str">
        <f t="shared" si="238"/>
        <v xml:space="preserve"> </v>
      </c>
      <c r="DP51" s="29" t="str">
        <f t="shared" si="147"/>
        <v xml:space="preserve"> </v>
      </c>
    </row>
    <row r="52" spans="1:120" s="19" customFormat="1" ht="15.75" hidden="1" customHeight="1" outlineLevel="1" x14ac:dyDescent="0.25">
      <c r="A52" s="18">
        <f t="shared" si="275"/>
        <v>40</v>
      </c>
      <c r="B52" s="8" t="s">
        <v>9</v>
      </c>
      <c r="C52" s="28">
        <f t="shared" si="266"/>
        <v>200400</v>
      </c>
      <c r="D52" s="28">
        <f t="shared" si="266"/>
        <v>72359.37</v>
      </c>
      <c r="E52" s="28">
        <f t="shared" si="266"/>
        <v>107577.26999999999</v>
      </c>
      <c r="F52" s="29">
        <f t="shared" si="223"/>
        <v>0.36107470059880237</v>
      </c>
      <c r="G52" s="29">
        <f t="shared" si="119"/>
        <v>0.67262694061673067</v>
      </c>
      <c r="H52" s="17">
        <f t="shared" si="269"/>
        <v>200400</v>
      </c>
      <c r="I52" s="24">
        <f t="shared" si="269"/>
        <v>72359.37</v>
      </c>
      <c r="J52" s="17">
        <f>Y52++AI52+O52+AD52+AN52+T52</f>
        <v>107577.26999999999</v>
      </c>
      <c r="K52" s="29">
        <f t="shared" si="224"/>
        <v>0.36107470059880237</v>
      </c>
      <c r="L52" s="29">
        <f t="shared" si="121"/>
        <v>0.67262694061673067</v>
      </c>
      <c r="M52" s="46">
        <v>42000</v>
      </c>
      <c r="N52" s="75">
        <v>9972.7000000000007</v>
      </c>
      <c r="O52" s="46">
        <v>9419.65</v>
      </c>
      <c r="P52" s="29">
        <f t="shared" si="225"/>
        <v>0.23744523809523813</v>
      </c>
      <c r="Q52" s="29">
        <f t="shared" si="122"/>
        <v>1.0587123725403811</v>
      </c>
      <c r="R52" s="30"/>
      <c r="S52" s="30"/>
      <c r="T52" s="30"/>
      <c r="U52" s="29" t="str">
        <f>IF(S52&lt;=0," ",IF(R52&lt;=0," ",IF(S52/R52*100&gt;200,"СВ.200",S52/R52)))</f>
        <v xml:space="preserve"> </v>
      </c>
      <c r="V52" s="29" t="str">
        <f t="shared" si="270"/>
        <v xml:space="preserve"> </v>
      </c>
      <c r="W52" s="46">
        <v>0</v>
      </c>
      <c r="X52" s="46"/>
      <c r="Y52" s="46">
        <v>0</v>
      </c>
      <c r="Z52" s="29" t="str">
        <f t="shared" si="227"/>
        <v xml:space="preserve"> </v>
      </c>
      <c r="AA52" s="29" t="str">
        <f>IF(X52=0," ",IF(X52/Y52*100&gt;200,"св.200",X52/Y52))</f>
        <v xml:space="preserve"> </v>
      </c>
      <c r="AB52" s="46">
        <v>3600</v>
      </c>
      <c r="AC52" s="46">
        <v>393.75</v>
      </c>
      <c r="AD52" s="46">
        <v>0</v>
      </c>
      <c r="AE52" s="29">
        <f t="shared" si="228"/>
        <v>0.109375</v>
      </c>
      <c r="AF52" s="29" t="str">
        <f t="shared" si="125"/>
        <v xml:space="preserve"> </v>
      </c>
      <c r="AG52" s="46">
        <v>154800</v>
      </c>
      <c r="AH52" s="46">
        <v>61992.92</v>
      </c>
      <c r="AI52" s="46">
        <v>98157.62</v>
      </c>
      <c r="AJ52" s="29">
        <f t="shared" si="229"/>
        <v>0.40047105943152456</v>
      </c>
      <c r="AK52" s="29">
        <f t="shared" si="126"/>
        <v>0.6315650277584155</v>
      </c>
      <c r="AL52" s="46">
        <v>0</v>
      </c>
      <c r="AM52" s="46">
        <v>0</v>
      </c>
      <c r="AN52" s="46">
        <v>0</v>
      </c>
      <c r="AO52" s="29" t="str">
        <f t="shared" si="276"/>
        <v xml:space="preserve"> </v>
      </c>
      <c r="AP52" s="29" t="str">
        <f t="shared" si="127"/>
        <v xml:space="preserve"> </v>
      </c>
      <c r="AQ52" s="9">
        <f t="shared" si="271"/>
        <v>0</v>
      </c>
      <c r="AR52" s="9">
        <f t="shared" si="272"/>
        <v>0</v>
      </c>
      <c r="AS52" s="9">
        <f t="shared" si="273"/>
        <v>0</v>
      </c>
      <c r="AT52" s="29" t="str">
        <f t="shared" si="230"/>
        <v xml:space="preserve"> </v>
      </c>
      <c r="AU52" s="29" t="str">
        <f t="shared" si="128"/>
        <v xml:space="preserve"> </v>
      </c>
      <c r="AV52" s="9"/>
      <c r="AW52" s="9"/>
      <c r="AX52" s="30"/>
      <c r="AY52" s="29" t="str">
        <f t="shared" si="231"/>
        <v xml:space="preserve"> </v>
      </c>
      <c r="AZ52" s="29" t="str">
        <f t="shared" si="129"/>
        <v xml:space="preserve"> </v>
      </c>
      <c r="BA52" s="46">
        <v>0</v>
      </c>
      <c r="BB52" s="30"/>
      <c r="BC52" s="30"/>
      <c r="BD52" s="29" t="str">
        <f t="shared" si="130"/>
        <v xml:space="preserve"> </v>
      </c>
      <c r="BE52" s="29" t="str">
        <f t="shared" si="131"/>
        <v xml:space="preserve"> </v>
      </c>
      <c r="BF52" s="46"/>
      <c r="BG52" s="46"/>
      <c r="BH52" s="46">
        <v>0</v>
      </c>
      <c r="BI52" s="29" t="str">
        <f t="shared" si="232"/>
        <v xml:space="preserve"> </v>
      </c>
      <c r="BJ52" s="29" t="str">
        <f t="shared" si="132"/>
        <v xml:space="preserve"> </v>
      </c>
      <c r="BK52" s="30">
        <v>0</v>
      </c>
      <c r="BL52" s="30">
        <v>0</v>
      </c>
      <c r="BM52" s="30"/>
      <c r="BN52" s="29" t="str">
        <f t="shared" si="263"/>
        <v xml:space="preserve"> </v>
      </c>
      <c r="BO52" s="29" t="str">
        <f t="shared" si="133"/>
        <v xml:space="preserve"> </v>
      </c>
      <c r="BP52" s="30"/>
      <c r="BQ52" s="30"/>
      <c r="BR52" s="30"/>
      <c r="BS52" s="29" t="str">
        <f t="shared" si="233"/>
        <v xml:space="preserve"> </v>
      </c>
      <c r="BT52" s="29" t="str">
        <f t="shared" si="166"/>
        <v xml:space="preserve"> </v>
      </c>
      <c r="BU52" s="9"/>
      <c r="BV52" s="46"/>
      <c r="BW52" s="46">
        <v>0</v>
      </c>
      <c r="BX52" s="29" t="str">
        <f t="shared" si="234"/>
        <v xml:space="preserve"> </v>
      </c>
      <c r="BY52" s="29" t="str">
        <f t="shared" si="135"/>
        <v xml:space="preserve"> </v>
      </c>
      <c r="BZ52" s="9"/>
      <c r="CA52" s="9"/>
      <c r="CB52" s="30"/>
      <c r="CC52" s="29" t="str">
        <f t="shared" si="274"/>
        <v xml:space="preserve"> </v>
      </c>
      <c r="CD52" s="29" t="str">
        <f t="shared" si="136"/>
        <v xml:space="preserve"> </v>
      </c>
      <c r="CE52" s="34"/>
      <c r="CF52" s="9"/>
      <c r="CG52" s="9"/>
      <c r="CH52" s="29" t="str">
        <f t="shared" si="137"/>
        <v xml:space="preserve"> </v>
      </c>
      <c r="CI52" s="29" t="str">
        <f t="shared" si="151"/>
        <v xml:space="preserve"> </v>
      </c>
      <c r="CJ52" s="30"/>
      <c r="CK52" s="30"/>
      <c r="CL52" s="30"/>
      <c r="CM52" s="29" t="str">
        <f t="shared" si="138"/>
        <v xml:space="preserve"> </v>
      </c>
      <c r="CN52" s="29" t="str">
        <f t="shared" si="139"/>
        <v xml:space="preserve"> </v>
      </c>
      <c r="CO52" s="30"/>
      <c r="CP52" s="30"/>
      <c r="CQ52" s="30"/>
      <c r="CR52" s="29" t="str">
        <f t="shared" si="140"/>
        <v xml:space="preserve"> </v>
      </c>
      <c r="CS52" s="29" t="str">
        <f t="shared" si="141"/>
        <v xml:space="preserve"> </v>
      </c>
      <c r="CT52" s="30"/>
      <c r="CU52" s="30"/>
      <c r="CV52" s="30"/>
      <c r="CW52" s="29" t="str">
        <f t="shared" si="142"/>
        <v xml:space="preserve"> </v>
      </c>
      <c r="CX52" s="29" t="str">
        <f t="shared" si="143"/>
        <v xml:space="preserve"> </v>
      </c>
      <c r="CY52" s="30"/>
      <c r="CZ52" s="30"/>
      <c r="DA52" s="30"/>
      <c r="DB52" s="29" t="str">
        <f t="shared" si="235"/>
        <v xml:space="preserve"> </v>
      </c>
      <c r="DC52" s="29" t="str">
        <f t="shared" si="144"/>
        <v xml:space="preserve"> </v>
      </c>
      <c r="DD52" s="9"/>
      <c r="DE52" s="9"/>
      <c r="DF52" s="30"/>
      <c r="DG52" s="29" t="str">
        <f t="shared" si="236"/>
        <v xml:space="preserve"> </v>
      </c>
      <c r="DH52" s="29" t="str">
        <f t="shared" si="145"/>
        <v xml:space="preserve"> </v>
      </c>
      <c r="DI52" s="30"/>
      <c r="DJ52" s="30"/>
      <c r="DK52" s="29" t="str">
        <f t="shared" si="146"/>
        <v xml:space="preserve"> </v>
      </c>
      <c r="DL52" s="30"/>
      <c r="DM52" s="30"/>
      <c r="DN52" s="30"/>
      <c r="DO52" s="29" t="str">
        <f t="shared" si="238"/>
        <v xml:space="preserve"> </v>
      </c>
      <c r="DP52" s="29" t="str">
        <f t="shared" si="147"/>
        <v xml:space="preserve"> </v>
      </c>
    </row>
    <row r="53" spans="1:120" s="19" customFormat="1" ht="15.75" hidden="1" customHeight="1" outlineLevel="1" x14ac:dyDescent="0.25">
      <c r="A53" s="18">
        <f t="shared" si="275"/>
        <v>41</v>
      </c>
      <c r="B53" s="8" t="s">
        <v>43</v>
      </c>
      <c r="C53" s="28">
        <f t="shared" si="266"/>
        <v>1982840</v>
      </c>
      <c r="D53" s="28">
        <f t="shared" si="266"/>
        <v>404382.08</v>
      </c>
      <c r="E53" s="28">
        <f t="shared" si="266"/>
        <v>326735.38999999996</v>
      </c>
      <c r="F53" s="29">
        <f t="shared" si="223"/>
        <v>0.20394085251457506</v>
      </c>
      <c r="G53" s="29">
        <f t="shared" si="119"/>
        <v>1.2376439540265292</v>
      </c>
      <c r="H53" s="17">
        <f t="shared" si="269"/>
        <v>1740400</v>
      </c>
      <c r="I53" s="24">
        <f t="shared" si="269"/>
        <v>361012.7</v>
      </c>
      <c r="J53" s="17">
        <f>Y53++AI53+O53+AD53+AN53+T53</f>
        <v>300945.08999999997</v>
      </c>
      <c r="K53" s="29">
        <f t="shared" si="224"/>
        <v>0.20743087795908988</v>
      </c>
      <c r="L53" s="29">
        <f t="shared" si="121"/>
        <v>1.1995965775683533</v>
      </c>
      <c r="M53" s="46">
        <v>724800</v>
      </c>
      <c r="N53" s="75">
        <v>138127.21</v>
      </c>
      <c r="O53" s="46">
        <v>190594.35</v>
      </c>
      <c r="P53" s="29">
        <f t="shared" si="225"/>
        <v>0.19057286147902869</v>
      </c>
      <c r="Q53" s="29">
        <f t="shared" si="122"/>
        <v>0.72471828257238469</v>
      </c>
      <c r="R53" s="30"/>
      <c r="S53" s="30"/>
      <c r="T53" s="30"/>
      <c r="U53" s="29" t="str">
        <f>IF(S53&lt;=0," ",IF(R53&lt;=0," ",IF(S53/R53*100&gt;200,"СВ.200",S53/R53)))</f>
        <v xml:space="preserve"> </v>
      </c>
      <c r="V53" s="29" t="str">
        <f t="shared" si="270"/>
        <v xml:space="preserve"> </v>
      </c>
      <c r="W53" s="46">
        <v>600</v>
      </c>
      <c r="X53" s="46"/>
      <c r="Y53" s="46">
        <v>0</v>
      </c>
      <c r="Z53" s="29" t="str">
        <f t="shared" si="227"/>
        <v xml:space="preserve"> </v>
      </c>
      <c r="AA53" s="29" t="str">
        <f t="shared" si="124"/>
        <v xml:space="preserve"> </v>
      </c>
      <c r="AB53" s="46">
        <v>90000</v>
      </c>
      <c r="AC53" s="46">
        <v>3496.19</v>
      </c>
      <c r="AD53" s="46">
        <v>2835.62</v>
      </c>
      <c r="AE53" s="29">
        <f t="shared" si="228"/>
        <v>3.8846555555555558E-2</v>
      </c>
      <c r="AF53" s="29">
        <f t="shared" si="125"/>
        <v>1.232954345081499</v>
      </c>
      <c r="AG53" s="46">
        <v>920000</v>
      </c>
      <c r="AH53" s="46">
        <v>217664.3</v>
      </c>
      <c r="AI53" s="46">
        <v>106015.12</v>
      </c>
      <c r="AJ53" s="29">
        <f t="shared" si="229"/>
        <v>0.2365916304347826</v>
      </c>
      <c r="AK53" s="29" t="str">
        <f t="shared" si="126"/>
        <v>св.200</v>
      </c>
      <c r="AL53" s="46">
        <v>5000</v>
      </c>
      <c r="AM53" s="46">
        <v>1725</v>
      </c>
      <c r="AN53" s="46">
        <v>1500</v>
      </c>
      <c r="AO53" s="29">
        <f t="shared" si="276"/>
        <v>0.34499999999999997</v>
      </c>
      <c r="AP53" s="29">
        <f t="shared" si="127"/>
        <v>1.1499999999999999</v>
      </c>
      <c r="AQ53" s="9">
        <f>AV53+BA53+BF53+BK53+BP53+BU53+BZ53+CE53+CY53+DD53+DL53+CT53+910</f>
        <v>242440</v>
      </c>
      <c r="AR53" s="9">
        <f t="shared" si="272"/>
        <v>43369.380000000005</v>
      </c>
      <c r="AS53" s="9">
        <f t="shared" si="273"/>
        <v>25790.3</v>
      </c>
      <c r="AT53" s="29">
        <f t="shared" si="230"/>
        <v>0.17888706484078537</v>
      </c>
      <c r="AU53" s="29">
        <f t="shared" si="128"/>
        <v>1.6816159563867037</v>
      </c>
      <c r="AV53" s="9"/>
      <c r="AW53" s="9"/>
      <c r="AX53" s="30"/>
      <c r="AY53" s="29" t="str">
        <f t="shared" si="231"/>
        <v xml:space="preserve"> </v>
      </c>
      <c r="AZ53" s="29" t="str">
        <f t="shared" si="129"/>
        <v xml:space="preserve"> </v>
      </c>
      <c r="BA53" s="46">
        <v>24530</v>
      </c>
      <c r="BB53" s="30"/>
      <c r="BC53" s="30"/>
      <c r="BD53" s="29" t="str">
        <f t="shared" si="130"/>
        <v xml:space="preserve"> </v>
      </c>
      <c r="BE53" s="29" t="str">
        <f t="shared" si="131"/>
        <v xml:space="preserve"> </v>
      </c>
      <c r="BF53" s="46"/>
      <c r="BG53" s="46"/>
      <c r="BH53" s="46">
        <v>0</v>
      </c>
      <c r="BI53" s="29" t="str">
        <f t="shared" si="232"/>
        <v xml:space="preserve"> </v>
      </c>
      <c r="BJ53" s="29" t="str">
        <f t="shared" si="132"/>
        <v xml:space="preserve"> </v>
      </c>
      <c r="BK53" s="46">
        <v>16500</v>
      </c>
      <c r="BL53" s="46">
        <v>1711.83</v>
      </c>
      <c r="BM53" s="46">
        <v>1711.83</v>
      </c>
      <c r="BN53" s="29">
        <f t="shared" si="263"/>
        <v>0.10374727272727273</v>
      </c>
      <c r="BO53" s="29">
        <f t="shared" si="133"/>
        <v>1</v>
      </c>
      <c r="BP53" s="46">
        <v>50000</v>
      </c>
      <c r="BQ53" s="46">
        <v>10219.06</v>
      </c>
      <c r="BR53" s="46">
        <v>22349.02</v>
      </c>
      <c r="BS53" s="29">
        <f t="shared" si="233"/>
        <v>0.20438119999999999</v>
      </c>
      <c r="BT53" s="29">
        <f t="shared" si="166"/>
        <v>0.45724868472980018</v>
      </c>
      <c r="BU53" s="46">
        <v>150500</v>
      </c>
      <c r="BV53" s="46">
        <v>31438.49</v>
      </c>
      <c r="BW53" s="46">
        <v>1729.45</v>
      </c>
      <c r="BX53" s="29">
        <f t="shared" si="234"/>
        <v>0.20889362126245847</v>
      </c>
      <c r="BY53" s="29" t="str">
        <f t="shared" si="135"/>
        <v>св.200</v>
      </c>
      <c r="BZ53" s="9"/>
      <c r="CA53" s="9"/>
      <c r="CB53" s="30"/>
      <c r="CC53" s="29" t="str">
        <f t="shared" si="274"/>
        <v xml:space="preserve"> </v>
      </c>
      <c r="CD53" s="29" t="str">
        <f t="shared" si="136"/>
        <v xml:space="preserve"> </v>
      </c>
      <c r="CE53" s="34"/>
      <c r="CF53" s="9"/>
      <c r="CG53" s="9"/>
      <c r="CH53" s="29" t="str">
        <f t="shared" si="137"/>
        <v xml:space="preserve"> </v>
      </c>
      <c r="CI53" s="29" t="str">
        <f t="shared" si="151"/>
        <v xml:space="preserve"> </v>
      </c>
      <c r="CJ53" s="30"/>
      <c r="CK53" s="30"/>
      <c r="CL53" s="30"/>
      <c r="CM53" s="29" t="str">
        <f t="shared" si="138"/>
        <v xml:space="preserve"> </v>
      </c>
      <c r="CN53" s="29" t="str">
        <f t="shared" si="139"/>
        <v xml:space="preserve"> </v>
      </c>
      <c r="CO53" s="30"/>
      <c r="CP53" s="30"/>
      <c r="CQ53" s="30"/>
      <c r="CR53" s="29" t="str">
        <f t="shared" si="140"/>
        <v xml:space="preserve"> </v>
      </c>
      <c r="CS53" s="29" t="str">
        <f t="shared" si="141"/>
        <v xml:space="preserve"> </v>
      </c>
      <c r="CT53" s="30"/>
      <c r="CU53" s="30"/>
      <c r="CV53" s="30"/>
      <c r="CW53" s="29" t="str">
        <f t="shared" si="142"/>
        <v xml:space="preserve"> </v>
      </c>
      <c r="CX53" s="29" t="str">
        <f t="shared" si="143"/>
        <v xml:space="preserve"> </v>
      </c>
      <c r="CY53" s="30"/>
      <c r="CZ53" s="30"/>
      <c r="DA53" s="30"/>
      <c r="DB53" s="29" t="str">
        <f t="shared" si="235"/>
        <v xml:space="preserve"> </v>
      </c>
      <c r="DC53" s="29" t="str">
        <f t="shared" si="144"/>
        <v xml:space="preserve"> </v>
      </c>
      <c r="DD53" s="9"/>
      <c r="DE53" s="9"/>
      <c r="DF53" s="30"/>
      <c r="DG53" s="29" t="str">
        <f t="shared" si="236"/>
        <v xml:space="preserve"> </v>
      </c>
      <c r="DH53" s="29" t="str">
        <f t="shared" si="145"/>
        <v xml:space="preserve"> </v>
      </c>
      <c r="DI53" s="30"/>
      <c r="DJ53" s="30"/>
      <c r="DK53" s="29" t="str">
        <f>IF(DI53=0," ",IF(DI53/DJ53*100&gt;200,"св.200",DI53/DJ53))</f>
        <v xml:space="preserve"> </v>
      </c>
      <c r="DL53" s="30"/>
      <c r="DM53" s="30"/>
      <c r="DN53" s="30"/>
      <c r="DO53" s="29" t="str">
        <f t="shared" si="238"/>
        <v xml:space="preserve"> </v>
      </c>
      <c r="DP53" s="29" t="str">
        <f t="shared" si="147"/>
        <v xml:space="preserve"> </v>
      </c>
    </row>
    <row r="54" spans="1:120" s="19" customFormat="1" ht="15.75" hidden="1" customHeight="1" outlineLevel="1" x14ac:dyDescent="0.25">
      <c r="A54" s="18">
        <f t="shared" si="275"/>
        <v>42</v>
      </c>
      <c r="B54" s="8" t="s">
        <v>110</v>
      </c>
      <c r="C54" s="28">
        <f t="shared" si="266"/>
        <v>7615100</v>
      </c>
      <c r="D54" s="28">
        <f t="shared" si="266"/>
        <v>1296673.8800000001</v>
      </c>
      <c r="E54" s="28">
        <f t="shared" si="266"/>
        <v>1607150.97</v>
      </c>
      <c r="F54" s="29">
        <f t="shared" si="223"/>
        <v>0.17027667135034341</v>
      </c>
      <c r="G54" s="29">
        <f t="shared" si="119"/>
        <v>0.80681523030782865</v>
      </c>
      <c r="H54" s="17">
        <f t="shared" si="269"/>
        <v>7481100</v>
      </c>
      <c r="I54" s="24">
        <f t="shared" si="269"/>
        <v>1252777.4200000002</v>
      </c>
      <c r="J54" s="17">
        <f>Y54++AI54+O54+AD54+AN54+T54</f>
        <v>1524264.2</v>
      </c>
      <c r="K54" s="29">
        <f t="shared" si="224"/>
        <v>0.16745898597799791</v>
      </c>
      <c r="L54" s="29">
        <f t="shared" si="121"/>
        <v>0.82188994532575144</v>
      </c>
      <c r="M54" s="46">
        <v>1497100</v>
      </c>
      <c r="N54" s="75">
        <v>311471.5</v>
      </c>
      <c r="O54" s="46">
        <v>321667.74</v>
      </c>
      <c r="P54" s="29">
        <f t="shared" si="225"/>
        <v>0.2080498964665019</v>
      </c>
      <c r="Q54" s="29">
        <f t="shared" si="122"/>
        <v>0.96830195032924349</v>
      </c>
      <c r="R54" s="30"/>
      <c r="S54" s="30"/>
      <c r="T54" s="30"/>
      <c r="U54" s="29" t="str">
        <f t="shared" si="226"/>
        <v xml:space="preserve"> </v>
      </c>
      <c r="V54" s="29" t="str">
        <f t="shared" si="270"/>
        <v xml:space="preserve"> </v>
      </c>
      <c r="W54" s="46">
        <v>20600</v>
      </c>
      <c r="X54" s="46"/>
      <c r="Y54" s="46">
        <v>614.70000000000005</v>
      </c>
      <c r="Z54" s="29" t="str">
        <f t="shared" si="227"/>
        <v xml:space="preserve"> </v>
      </c>
      <c r="AA54" s="29">
        <f t="shared" si="124"/>
        <v>0</v>
      </c>
      <c r="AB54" s="46">
        <v>137900</v>
      </c>
      <c r="AC54" s="46">
        <v>6242.55</v>
      </c>
      <c r="AD54" s="46">
        <v>13373.5</v>
      </c>
      <c r="AE54" s="29">
        <f t="shared" si="228"/>
        <v>4.5268672951414068E-2</v>
      </c>
      <c r="AF54" s="29">
        <f t="shared" si="125"/>
        <v>0.46678506000672976</v>
      </c>
      <c r="AG54" s="46">
        <v>5817800</v>
      </c>
      <c r="AH54" s="46">
        <v>930463.37</v>
      </c>
      <c r="AI54" s="46">
        <v>1187408.26</v>
      </c>
      <c r="AJ54" s="29">
        <f t="shared" si="229"/>
        <v>0.15993388738010933</v>
      </c>
      <c r="AK54" s="29">
        <f t="shared" si="126"/>
        <v>0.78360863853178853</v>
      </c>
      <c r="AL54" s="46">
        <v>7700</v>
      </c>
      <c r="AM54" s="46">
        <v>4600</v>
      </c>
      <c r="AN54" s="46">
        <v>1200</v>
      </c>
      <c r="AO54" s="29">
        <f t="shared" si="276"/>
        <v>0.59740259740259738</v>
      </c>
      <c r="AP54" s="29" t="str">
        <f t="shared" si="127"/>
        <v>св.200</v>
      </c>
      <c r="AQ54" s="9">
        <f t="shared" si="271"/>
        <v>134000</v>
      </c>
      <c r="AR54" s="9">
        <f t="shared" si="272"/>
        <v>43896.460000000006</v>
      </c>
      <c r="AS54" s="9">
        <f t="shared" si="273"/>
        <v>82886.76999999999</v>
      </c>
      <c r="AT54" s="29">
        <f t="shared" si="230"/>
        <v>0.32758552238805977</v>
      </c>
      <c r="AU54" s="29">
        <f t="shared" si="128"/>
        <v>0.52959549515562032</v>
      </c>
      <c r="AV54" s="9"/>
      <c r="AW54" s="9"/>
      <c r="AX54" s="30"/>
      <c r="AY54" s="29" t="str">
        <f t="shared" si="231"/>
        <v xml:space="preserve"> </v>
      </c>
      <c r="AZ54" s="29" t="str">
        <f t="shared" si="129"/>
        <v xml:space="preserve"> </v>
      </c>
      <c r="BA54" s="46"/>
      <c r="BB54" s="46"/>
      <c r="BC54" s="46">
        <v>16200</v>
      </c>
      <c r="BD54" s="29" t="str">
        <f t="shared" si="130"/>
        <v xml:space="preserve"> </v>
      </c>
      <c r="BE54" s="29">
        <f t="shared" si="131"/>
        <v>0</v>
      </c>
      <c r="BF54" s="46">
        <v>12300</v>
      </c>
      <c r="BG54" s="46">
        <v>3900</v>
      </c>
      <c r="BH54" s="46">
        <v>3167</v>
      </c>
      <c r="BI54" s="29">
        <f t="shared" si="232"/>
        <v>0.31707317073170732</v>
      </c>
      <c r="BJ54" s="29">
        <f>IF(BG54=0," ",IF(BG54/BH54*100&gt;200,"св.200",BG54/BH54))</f>
        <v>1.2314493211240922</v>
      </c>
      <c r="BK54" s="30">
        <v>0</v>
      </c>
      <c r="BL54" s="30">
        <v>0</v>
      </c>
      <c r="BM54" s="30"/>
      <c r="BN54" s="29" t="str">
        <f t="shared" si="263"/>
        <v xml:space="preserve"> </v>
      </c>
      <c r="BO54" s="29" t="str">
        <f t="shared" si="133"/>
        <v xml:space="preserve"> </v>
      </c>
      <c r="BP54" s="46">
        <v>121700</v>
      </c>
      <c r="BQ54" s="46">
        <v>32172.94</v>
      </c>
      <c r="BR54" s="46">
        <v>25254.26</v>
      </c>
      <c r="BS54" s="29">
        <f t="shared" si="233"/>
        <v>0.26436269515201316</v>
      </c>
      <c r="BT54" s="29">
        <f t="shared" si="166"/>
        <v>1.2739609079814653</v>
      </c>
      <c r="BU54" s="9"/>
      <c r="BV54" s="46"/>
      <c r="BW54" s="46">
        <v>13965.51</v>
      </c>
      <c r="BX54" s="29" t="str">
        <f t="shared" si="234"/>
        <v xml:space="preserve"> </v>
      </c>
      <c r="BY54" s="29">
        <f t="shared" si="135"/>
        <v>0</v>
      </c>
      <c r="BZ54" s="30"/>
      <c r="CA54" s="30"/>
      <c r="CB54" s="30"/>
      <c r="CC54" s="29" t="str">
        <f t="shared" si="274"/>
        <v xml:space="preserve"> </v>
      </c>
      <c r="CD54" s="29" t="str">
        <f t="shared" si="136"/>
        <v xml:space="preserve"> </v>
      </c>
      <c r="CE54" s="34"/>
      <c r="CF54" s="46">
        <v>7823.52</v>
      </c>
      <c r="CG54" s="46">
        <v>24300</v>
      </c>
      <c r="CH54" s="29" t="str">
        <f t="shared" si="137"/>
        <v xml:space="preserve"> </v>
      </c>
      <c r="CI54" s="29">
        <f t="shared" si="151"/>
        <v>0.32195555555555555</v>
      </c>
      <c r="CJ54" s="30"/>
      <c r="CK54" s="30"/>
      <c r="CL54" s="30"/>
      <c r="CM54" s="29" t="str">
        <f t="shared" si="138"/>
        <v xml:space="preserve"> </v>
      </c>
      <c r="CN54" s="29" t="str">
        <f t="shared" si="139"/>
        <v xml:space="preserve"> </v>
      </c>
      <c r="CO54" s="30"/>
      <c r="CP54" s="46">
        <v>7823.52</v>
      </c>
      <c r="CQ54" s="46">
        <v>24300</v>
      </c>
      <c r="CR54" s="29" t="str">
        <f t="shared" si="140"/>
        <v xml:space="preserve"> </v>
      </c>
      <c r="CS54" s="29">
        <f t="shared" si="141"/>
        <v>0.32195555555555555</v>
      </c>
      <c r="CT54" s="30"/>
      <c r="CU54" s="30"/>
      <c r="CV54" s="30"/>
      <c r="CW54" s="29" t="str">
        <f t="shared" si="142"/>
        <v xml:space="preserve"> </v>
      </c>
      <c r="CX54" s="29" t="str">
        <f t="shared" si="143"/>
        <v xml:space="preserve"> </v>
      </c>
      <c r="CY54" s="30"/>
      <c r="CZ54" s="30"/>
      <c r="DA54" s="30"/>
      <c r="DB54" s="29" t="str">
        <f t="shared" si="235"/>
        <v xml:space="preserve"> </v>
      </c>
      <c r="DC54" s="29" t="str">
        <f t="shared" si="144"/>
        <v xml:space="preserve"> </v>
      </c>
      <c r="DD54" s="9"/>
      <c r="DE54" s="9"/>
      <c r="DF54" s="30"/>
      <c r="DG54" s="29" t="str">
        <f t="shared" si="236"/>
        <v xml:space="preserve"> </v>
      </c>
      <c r="DH54" s="29" t="str">
        <f t="shared" si="145"/>
        <v xml:space="preserve"> </v>
      </c>
      <c r="DI54" s="30"/>
      <c r="DJ54" s="30"/>
      <c r="DK54" s="29" t="str">
        <f t="shared" si="146"/>
        <v xml:space="preserve"> </v>
      </c>
      <c r="DL54" s="30"/>
      <c r="DM54" s="30"/>
      <c r="DN54" s="30"/>
      <c r="DO54" s="29" t="str">
        <f t="shared" si="238"/>
        <v xml:space="preserve"> </v>
      </c>
      <c r="DP54" s="29" t="str">
        <f t="shared" si="147"/>
        <v xml:space="preserve"> </v>
      </c>
    </row>
    <row r="55" spans="1:120" s="19" customFormat="1" ht="15.75" hidden="1" customHeight="1" outlineLevel="1" x14ac:dyDescent="0.25">
      <c r="A55" s="18">
        <f t="shared" si="275"/>
        <v>43</v>
      </c>
      <c r="B55" s="8" t="s">
        <v>45</v>
      </c>
      <c r="C55" s="28">
        <f t="shared" si="266"/>
        <v>573215.24</v>
      </c>
      <c r="D55" s="28">
        <f t="shared" si="266"/>
        <v>92473.79</v>
      </c>
      <c r="E55" s="28">
        <f t="shared" si="266"/>
        <v>86638.3</v>
      </c>
      <c r="F55" s="29">
        <f t="shared" si="223"/>
        <v>0.16132472332731418</v>
      </c>
      <c r="G55" s="29">
        <f t="shared" si="119"/>
        <v>1.0673546226091692</v>
      </c>
      <c r="H55" s="17">
        <f t="shared" si="269"/>
        <v>482600</v>
      </c>
      <c r="I55" s="24">
        <f t="shared" si="269"/>
        <v>84269.92</v>
      </c>
      <c r="J55" s="17">
        <f>Y55++AI55+O55+AD55+AN55+T55</f>
        <v>86638.3</v>
      </c>
      <c r="K55" s="29">
        <f t="shared" si="224"/>
        <v>0.17461649399088272</v>
      </c>
      <c r="L55" s="29">
        <f t="shared" si="121"/>
        <v>0.9726635910446072</v>
      </c>
      <c r="M55" s="46">
        <v>304800</v>
      </c>
      <c r="N55" s="75">
        <v>78458.559999999998</v>
      </c>
      <c r="O55" s="46">
        <v>70044.58</v>
      </c>
      <c r="P55" s="29">
        <f t="shared" si="225"/>
        <v>0.25740997375328084</v>
      </c>
      <c r="Q55" s="29">
        <f t="shared" si="122"/>
        <v>1.120123212959518</v>
      </c>
      <c r="R55" s="30"/>
      <c r="S55" s="30"/>
      <c r="T55" s="30"/>
      <c r="U55" s="29" t="str">
        <f t="shared" si="226"/>
        <v xml:space="preserve"> </v>
      </c>
      <c r="V55" s="29" t="str">
        <f t="shared" si="270"/>
        <v xml:space="preserve"> </v>
      </c>
      <c r="W55" s="9">
        <v>0</v>
      </c>
      <c r="X55" s="9"/>
      <c r="Y55" s="9"/>
      <c r="Z55" s="29" t="str">
        <f t="shared" si="227"/>
        <v xml:space="preserve"> </v>
      </c>
      <c r="AA55" s="29" t="str">
        <f t="shared" si="124"/>
        <v xml:space="preserve"> </v>
      </c>
      <c r="AB55" s="46">
        <v>17000</v>
      </c>
      <c r="AC55" s="46">
        <v>567.71</v>
      </c>
      <c r="AD55" s="46">
        <v>479.39</v>
      </c>
      <c r="AE55" s="29">
        <f t="shared" si="228"/>
        <v>3.3394705882352944E-2</v>
      </c>
      <c r="AF55" s="29">
        <f t="shared" si="125"/>
        <v>1.1842341308746533</v>
      </c>
      <c r="AG55" s="46">
        <v>158600</v>
      </c>
      <c r="AH55" s="46">
        <v>5243.65</v>
      </c>
      <c r="AI55" s="46">
        <v>15964.33</v>
      </c>
      <c r="AJ55" s="29">
        <f t="shared" si="229"/>
        <v>3.3062105926860021E-2</v>
      </c>
      <c r="AK55" s="29">
        <f t="shared" si="126"/>
        <v>0.3284603863738722</v>
      </c>
      <c r="AL55" s="46">
        <v>2200</v>
      </c>
      <c r="AM55" s="46">
        <v>0</v>
      </c>
      <c r="AN55" s="46">
        <v>150</v>
      </c>
      <c r="AO55" s="29" t="str">
        <f t="shared" si="276"/>
        <v xml:space="preserve"> </v>
      </c>
      <c r="AP55" s="29">
        <f t="shared" si="127"/>
        <v>0</v>
      </c>
      <c r="AQ55" s="9">
        <f>AV55+BA55+BF55+BK55+BP55+BU55+BZ55+CE55+CY55+DD55+DL55+CT55</f>
        <v>90615.24</v>
      </c>
      <c r="AR55" s="9">
        <f t="shared" si="272"/>
        <v>8203.8700000000008</v>
      </c>
      <c r="AS55" s="9">
        <f t="shared" si="273"/>
        <v>0</v>
      </c>
      <c r="AT55" s="29">
        <f t="shared" si="230"/>
        <v>9.0535212399150522E-2</v>
      </c>
      <c r="AU55" s="29" t="str">
        <f t="shared" si="128"/>
        <v xml:space="preserve"> </v>
      </c>
      <c r="AV55" s="9"/>
      <c r="AW55" s="9"/>
      <c r="AX55" s="30"/>
      <c r="AY55" s="29" t="str">
        <f t="shared" si="231"/>
        <v xml:space="preserve"> </v>
      </c>
      <c r="AZ55" s="29" t="str">
        <f t="shared" si="129"/>
        <v xml:space="preserve"> </v>
      </c>
      <c r="BA55" s="46"/>
      <c r="BB55" s="30"/>
      <c r="BC55" s="36"/>
      <c r="BD55" s="29" t="str">
        <f t="shared" si="130"/>
        <v xml:space="preserve"> </v>
      </c>
      <c r="BE55" s="29" t="str">
        <f t="shared" si="131"/>
        <v xml:space="preserve"> </v>
      </c>
      <c r="BF55" s="46"/>
      <c r="BG55" s="9"/>
      <c r="BH55" s="9"/>
      <c r="BI55" s="29" t="str">
        <f t="shared" si="232"/>
        <v xml:space="preserve"> </v>
      </c>
      <c r="BJ55" s="29" t="str">
        <f t="shared" si="132"/>
        <v xml:space="preserve"> </v>
      </c>
      <c r="BK55" s="30">
        <v>89115.24</v>
      </c>
      <c r="BL55" s="30">
        <v>7426.27</v>
      </c>
      <c r="BM55" s="30"/>
      <c r="BN55" s="29">
        <f t="shared" si="263"/>
        <v>8.3333333333333329E-2</v>
      </c>
      <c r="BO55" s="29" t="str">
        <f t="shared" si="133"/>
        <v xml:space="preserve"> </v>
      </c>
      <c r="BP55" s="30"/>
      <c r="BQ55" s="30"/>
      <c r="BR55" s="30">
        <v>0</v>
      </c>
      <c r="BS55" s="29" t="str">
        <f t="shared" si="233"/>
        <v xml:space="preserve"> </v>
      </c>
      <c r="BT55" s="29" t="str">
        <f t="shared" si="166"/>
        <v xml:space="preserve"> </v>
      </c>
      <c r="BU55" s="9"/>
      <c r="BV55" s="9"/>
      <c r="BW55" s="9"/>
      <c r="BX55" s="29" t="str">
        <f t="shared" si="234"/>
        <v xml:space="preserve"> </v>
      </c>
      <c r="BY55" s="29" t="str">
        <f t="shared" si="135"/>
        <v xml:space="preserve"> </v>
      </c>
      <c r="BZ55" s="30"/>
      <c r="CA55" s="30"/>
      <c r="CB55" s="30"/>
      <c r="CC55" s="29" t="str">
        <f t="shared" si="274"/>
        <v xml:space="preserve"> </v>
      </c>
      <c r="CD55" s="29" t="str">
        <f t="shared" si="136"/>
        <v xml:space="preserve"> </v>
      </c>
      <c r="CE55" s="34"/>
      <c r="CF55" s="9"/>
      <c r="CG55" s="9"/>
      <c r="CH55" s="29" t="str">
        <f t="shared" si="137"/>
        <v xml:space="preserve"> </v>
      </c>
      <c r="CI55" s="29" t="str">
        <f t="shared" si="151"/>
        <v xml:space="preserve"> </v>
      </c>
      <c r="CJ55" s="30"/>
      <c r="CK55" s="30"/>
      <c r="CL55" s="30"/>
      <c r="CM55" s="29" t="str">
        <f t="shared" si="138"/>
        <v xml:space="preserve"> </v>
      </c>
      <c r="CN55" s="29" t="str">
        <f t="shared" si="139"/>
        <v xml:space="preserve"> </v>
      </c>
      <c r="CO55" s="30"/>
      <c r="CP55" s="30"/>
      <c r="CQ55" s="30"/>
      <c r="CR55" s="29" t="str">
        <f t="shared" si="140"/>
        <v xml:space="preserve"> </v>
      </c>
      <c r="CS55" s="29" t="str">
        <f t="shared" si="141"/>
        <v xml:space="preserve"> </v>
      </c>
      <c r="CT55" s="30"/>
      <c r="CU55" s="30"/>
      <c r="CV55" s="30"/>
      <c r="CW55" s="29" t="str">
        <f t="shared" si="142"/>
        <v xml:space="preserve"> </v>
      </c>
      <c r="CX55" s="29" t="str">
        <f t="shared" si="143"/>
        <v xml:space="preserve"> </v>
      </c>
      <c r="CY55" s="30"/>
      <c r="CZ55" s="30"/>
      <c r="DA55" s="30"/>
      <c r="DB55" s="29" t="str">
        <f t="shared" si="235"/>
        <v xml:space="preserve"> </v>
      </c>
      <c r="DC55" s="29" t="str">
        <f t="shared" si="144"/>
        <v xml:space="preserve"> </v>
      </c>
      <c r="DD55" s="9"/>
      <c r="DE55" s="9"/>
      <c r="DF55" s="30"/>
      <c r="DG55" s="29" t="str">
        <f t="shared" si="236"/>
        <v xml:space="preserve"> </v>
      </c>
      <c r="DH55" s="29" t="str">
        <f t="shared" si="145"/>
        <v xml:space="preserve"> </v>
      </c>
      <c r="DI55" s="30"/>
      <c r="DJ55" s="30"/>
      <c r="DK55" s="29" t="str">
        <f t="shared" si="146"/>
        <v xml:space="preserve"> </v>
      </c>
      <c r="DL55" s="30">
        <v>1500</v>
      </c>
      <c r="DM55" s="30">
        <v>777.6</v>
      </c>
      <c r="DN55" s="30"/>
      <c r="DO55" s="29">
        <f t="shared" si="238"/>
        <v>0.51839999999999997</v>
      </c>
      <c r="DP55" s="29" t="str">
        <f t="shared" si="147"/>
        <v xml:space="preserve"> </v>
      </c>
    </row>
    <row r="56" spans="1:120" s="21" customFormat="1" ht="32.1" customHeight="1" collapsed="1" x14ac:dyDescent="0.25">
      <c r="A56" s="20"/>
      <c r="B56" s="7" t="s">
        <v>144</v>
      </c>
      <c r="C56" s="35">
        <f>SUM(C57:C62)</f>
        <v>59177689.289999999</v>
      </c>
      <c r="D56" s="35">
        <f t="shared" ref="D56" si="277">SUM(D57:D62)</f>
        <v>11490890.239999998</v>
      </c>
      <c r="E56" s="35">
        <f>SUM(E57:E62)</f>
        <v>11825584.750000002</v>
      </c>
      <c r="F56" s="26">
        <f t="shared" si="223"/>
        <v>0.19417605482513761</v>
      </c>
      <c r="G56" s="26">
        <f t="shared" si="119"/>
        <v>0.97169742409566651</v>
      </c>
      <c r="H56" s="25">
        <f t="shared" ref="H56:J56" si="278">SUM(H57:H62)</f>
        <v>49739967.640000001</v>
      </c>
      <c r="I56" s="65">
        <f>SUM(I57:I62)</f>
        <v>10145298.100000001</v>
      </c>
      <c r="J56" s="25">
        <f t="shared" si="278"/>
        <v>10336181.959999999</v>
      </c>
      <c r="K56" s="26">
        <f t="shared" si="224"/>
        <v>0.20396672095623425</v>
      </c>
      <c r="L56" s="26">
        <f t="shared" si="121"/>
        <v>0.98153245939954437</v>
      </c>
      <c r="M56" s="25">
        <f>SUM(M57:M62)</f>
        <v>40431450</v>
      </c>
      <c r="N56" s="25">
        <f>SUM(N57:N62)</f>
        <v>8900590.9099999983</v>
      </c>
      <c r="O56" s="25">
        <f>SUM(O57:O62)</f>
        <v>9083587.589999998</v>
      </c>
      <c r="P56" s="26">
        <f t="shared" si="225"/>
        <v>0.22014028460517737</v>
      </c>
      <c r="Q56" s="26">
        <f t="shared" si="122"/>
        <v>0.97985414042779106</v>
      </c>
      <c r="R56" s="25">
        <f>SUM(R57:R62)</f>
        <v>927517</v>
      </c>
      <c r="S56" s="25">
        <f>SUM(S57:S62)</f>
        <v>250437.71</v>
      </c>
      <c r="T56" s="25">
        <f>SUM(T57:T62)</f>
        <v>196905.68</v>
      </c>
      <c r="U56" s="26">
        <f t="shared" si="226"/>
        <v>0.27000875455652024</v>
      </c>
      <c r="V56" s="26">
        <f t="shared" si="123"/>
        <v>1.2718663575372737</v>
      </c>
      <c r="W56" s="25">
        <f>SUM(W57:W62)</f>
        <v>63000</v>
      </c>
      <c r="X56" s="25">
        <f>SUM(X57:X62)</f>
        <v>20932.310000000001</v>
      </c>
      <c r="Y56" s="25">
        <f t="shared" ref="Y56" si="279">SUM(Y57:Y62)</f>
        <v>116705.15</v>
      </c>
      <c r="Z56" s="26">
        <f t="shared" si="227"/>
        <v>0.33225888888888894</v>
      </c>
      <c r="AA56" s="26">
        <f t="shared" si="124"/>
        <v>0.17936063661286586</v>
      </c>
      <c r="AB56" s="25">
        <f>SUM(AB57:AB62)</f>
        <v>2005000</v>
      </c>
      <c r="AC56" s="25">
        <f>SUM(AC57:AC62)</f>
        <v>169334.75999999998</v>
      </c>
      <c r="AD56" s="25">
        <f>SUM(AD57:AD62)</f>
        <v>198941.89</v>
      </c>
      <c r="AE56" s="26">
        <f t="shared" si="228"/>
        <v>8.4456239401496255E-2</v>
      </c>
      <c r="AF56" s="26">
        <f t="shared" si="125"/>
        <v>0.85117699444797656</v>
      </c>
      <c r="AG56" s="25">
        <f>SUM(AG57:AG62)</f>
        <v>6211000</v>
      </c>
      <c r="AH56" s="25">
        <f>SUM(AH57:AH62)</f>
        <v>776762.40999999992</v>
      </c>
      <c r="AI56" s="25">
        <f>SUM(AI57:AI62)</f>
        <v>728561.64999999991</v>
      </c>
      <c r="AJ56" s="26">
        <f t="shared" si="229"/>
        <v>0.12506237481886973</v>
      </c>
      <c r="AK56" s="26">
        <f t="shared" si="126"/>
        <v>1.0661587938371448</v>
      </c>
      <c r="AL56" s="25">
        <f>SUM(AL57:AL62)</f>
        <v>102000.64</v>
      </c>
      <c r="AM56" s="25">
        <f>SUM(AM57:AM62)</f>
        <v>27240</v>
      </c>
      <c r="AN56" s="25">
        <f>SUM(AN57:AN62)</f>
        <v>11480</v>
      </c>
      <c r="AO56" s="26">
        <f t="shared" si="276"/>
        <v>0.26705714787671919</v>
      </c>
      <c r="AP56" s="26" t="str">
        <f t="shared" si="127"/>
        <v>св.200</v>
      </c>
      <c r="AQ56" s="25">
        <f>SUM(AQ57:AQ62)</f>
        <v>9437721.6500000004</v>
      </c>
      <c r="AR56" s="25">
        <f t="shared" ref="AR56:AS56" si="280">SUM(AR57:AR62)</f>
        <v>1345592.14</v>
      </c>
      <c r="AS56" s="25">
        <f t="shared" si="280"/>
        <v>1489402.7899999998</v>
      </c>
      <c r="AT56" s="26">
        <f t="shared" si="230"/>
        <v>0.14257595105064366</v>
      </c>
      <c r="AU56" s="26">
        <f t="shared" si="128"/>
        <v>0.90344408445750268</v>
      </c>
      <c r="AV56" s="25">
        <f>SUM(AV57:AV62)</f>
        <v>2435000</v>
      </c>
      <c r="AW56" s="25">
        <f>SUM(AW57:AW62)</f>
        <v>517019.25</v>
      </c>
      <c r="AX56" s="25">
        <f>SUM(AX57:AX62)</f>
        <v>561242.31999999995</v>
      </c>
      <c r="AY56" s="26">
        <f t="shared" si="231"/>
        <v>0.2123282340862423</v>
      </c>
      <c r="AZ56" s="26">
        <f t="shared" si="129"/>
        <v>0.92120503314860513</v>
      </c>
      <c r="BA56" s="27">
        <f>SUM(BA57:BA62)</f>
        <v>216763.65</v>
      </c>
      <c r="BB56" s="27">
        <f t="shared" ref="BB56:BC56" si="281">SUM(BB57:BB62)</f>
        <v>41400.949999999997</v>
      </c>
      <c r="BC56" s="32">
        <f t="shared" si="281"/>
        <v>25866.400000000001</v>
      </c>
      <c r="BD56" s="26">
        <f t="shared" si="130"/>
        <v>0.19099581502710439</v>
      </c>
      <c r="BE56" s="26">
        <f t="shared" si="131"/>
        <v>1.6005686914298083</v>
      </c>
      <c r="BF56" s="27">
        <f t="shared" ref="BF56:BH56" si="282">SUM(BF57:BF62)</f>
        <v>432000</v>
      </c>
      <c r="BG56" s="27">
        <f>SUM(BG57:BG62)</f>
        <v>108583.78</v>
      </c>
      <c r="BH56" s="27">
        <f t="shared" si="282"/>
        <v>215251.29</v>
      </c>
      <c r="BI56" s="26">
        <f t="shared" si="232"/>
        <v>0.25135134259259256</v>
      </c>
      <c r="BJ56" s="26">
        <f t="shared" si="132"/>
        <v>0.50445123929338587</v>
      </c>
      <c r="BK56" s="25">
        <f>SUM(BK57:BK62)</f>
        <v>203800</v>
      </c>
      <c r="BL56" s="25">
        <f>SUM(BL57:BL62)</f>
        <v>5287.5</v>
      </c>
      <c r="BM56" s="25">
        <f>SUM(BM57:BM62)</f>
        <v>3525</v>
      </c>
      <c r="BN56" s="26">
        <f t="shared" si="263"/>
        <v>2.5944553483807656E-2</v>
      </c>
      <c r="BO56" s="26">
        <f t="shared" si="133"/>
        <v>1.5</v>
      </c>
      <c r="BP56" s="25">
        <f>SUM(BP57:BP62)</f>
        <v>801000</v>
      </c>
      <c r="BQ56" s="25">
        <f>SUM(BQ57:BQ62)</f>
        <v>101002.92000000001</v>
      </c>
      <c r="BR56" s="25">
        <f>SUM(BR57:BR62)</f>
        <v>27245.919999999998</v>
      </c>
      <c r="BS56" s="26">
        <f t="shared" si="233"/>
        <v>0.12609602996254685</v>
      </c>
      <c r="BT56" s="26" t="str">
        <f t="shared" si="166"/>
        <v>св.200</v>
      </c>
      <c r="BU56" s="25">
        <f>SUM(BU57:BU62)</f>
        <v>799500</v>
      </c>
      <c r="BV56" s="25">
        <f>SUM(BV57:BV62)</f>
        <v>464367.96</v>
      </c>
      <c r="BW56" s="25">
        <f>SUM(BW57:BW62)</f>
        <v>28296.6</v>
      </c>
      <c r="BX56" s="26">
        <f t="shared" si="234"/>
        <v>0.58082296435272052</v>
      </c>
      <c r="BY56" s="26" t="str">
        <f t="shared" si="135"/>
        <v>св.200</v>
      </c>
      <c r="BZ56" s="25">
        <f>SUM(BZ57:BZ62)</f>
        <v>1148000</v>
      </c>
      <c r="CA56" s="25">
        <f>SUM(CA57:CA62)</f>
        <v>39710</v>
      </c>
      <c r="CB56" s="25">
        <f>SUM(CB57:CB62)</f>
        <v>500120</v>
      </c>
      <c r="CC56" s="26">
        <f t="shared" si="274"/>
        <v>3.4590592334494775E-2</v>
      </c>
      <c r="CD56" s="26">
        <f t="shared" si="136"/>
        <v>7.9400943773494367E-2</v>
      </c>
      <c r="CE56" s="52">
        <f>SUM(CE57:CE62)</f>
        <v>3375658</v>
      </c>
      <c r="CF56" s="52">
        <f>SUM(CF57:CF62)</f>
        <v>42219.78</v>
      </c>
      <c r="CG56" s="25">
        <f>SUM(CG57:CG62)</f>
        <v>6787.72</v>
      </c>
      <c r="CH56" s="26">
        <f t="shared" si="137"/>
        <v>1.2507126018097805E-2</v>
      </c>
      <c r="CI56" s="26" t="str">
        <f t="shared" si="151"/>
        <v>св.200</v>
      </c>
      <c r="CJ56" s="27">
        <f>SUM(CJ57:CJ62)</f>
        <v>0</v>
      </c>
      <c r="CK56" s="27">
        <f>SUM(CK57:CK62)</f>
        <v>1815.78</v>
      </c>
      <c r="CL56" s="27">
        <f>SUM(CL57:CL62)</f>
        <v>6787.72</v>
      </c>
      <c r="CM56" s="26" t="str">
        <f t="shared" si="138"/>
        <v xml:space="preserve"> </v>
      </c>
      <c r="CN56" s="26">
        <f t="shared" si="139"/>
        <v>0.26750956138438237</v>
      </c>
      <c r="CO56" s="27">
        <f>SUM(CO57:CO62)</f>
        <v>3375658</v>
      </c>
      <c r="CP56" s="27">
        <f t="shared" ref="CP56:CQ56" si="283">SUM(CP57:CP62)</f>
        <v>40404</v>
      </c>
      <c r="CQ56" s="27">
        <f t="shared" si="283"/>
        <v>0</v>
      </c>
      <c r="CR56" s="26">
        <f t="shared" si="140"/>
        <v>1.1969222000569962E-2</v>
      </c>
      <c r="CS56" s="26" t="str">
        <f t="shared" si="141"/>
        <v xml:space="preserve"> </v>
      </c>
      <c r="CT56" s="27">
        <f>SUM(CT57:CT62)</f>
        <v>0</v>
      </c>
      <c r="CU56" s="27">
        <f t="shared" ref="CU56:CV56" si="284">SUM(CU57:CU62)</f>
        <v>0</v>
      </c>
      <c r="CV56" s="27">
        <f t="shared" si="284"/>
        <v>0</v>
      </c>
      <c r="CW56" s="69" t="str">
        <f t="shared" si="142"/>
        <v xml:space="preserve"> </v>
      </c>
      <c r="CX56" s="69" t="str">
        <f t="shared" si="143"/>
        <v xml:space="preserve"> </v>
      </c>
      <c r="CY56" s="25">
        <f>SUM(CY57:CY62)</f>
        <v>0</v>
      </c>
      <c r="CZ56" s="25">
        <f>SUM(CZ57:CZ62)</f>
        <v>0</v>
      </c>
      <c r="DA56" s="25">
        <f>SUM(DA57:DA62)</f>
        <v>0</v>
      </c>
      <c r="DB56" s="26" t="str">
        <f t="shared" si="235"/>
        <v xml:space="preserve"> </v>
      </c>
      <c r="DC56" s="26" t="str">
        <f t="shared" si="144"/>
        <v xml:space="preserve"> </v>
      </c>
      <c r="DD56" s="25">
        <f>SUM(DD57:DD62)</f>
        <v>0</v>
      </c>
      <c r="DE56" s="38">
        <f>SUM(DE57:DE62)</f>
        <v>0</v>
      </c>
      <c r="DF56" s="25">
        <f>SUM(DF57:DF62)</f>
        <v>121409.7</v>
      </c>
      <c r="DG56" s="26" t="str">
        <f t="shared" si="236"/>
        <v xml:space="preserve"> </v>
      </c>
      <c r="DH56" s="26">
        <f t="shared" si="145"/>
        <v>0</v>
      </c>
      <c r="DI56" s="25">
        <f>SUM(DI57:DI62)</f>
        <v>0</v>
      </c>
      <c r="DJ56" s="25">
        <f>SUM(DJ57:DJ62)</f>
        <v>-342.16</v>
      </c>
      <c r="DK56" s="26" t="str">
        <f>IF(DI56=0," ",IF(DI56/DJ56*100&gt;200,"св.200",DI56/DJ56))</f>
        <v xml:space="preserve"> </v>
      </c>
      <c r="DL56" s="25">
        <f>SUM(DL57:DL62)</f>
        <v>0</v>
      </c>
      <c r="DM56" s="25">
        <f>SUM(DM57:DM62)</f>
        <v>0</v>
      </c>
      <c r="DN56" s="25">
        <f>SUM(DN57:DN62)</f>
        <v>0</v>
      </c>
      <c r="DO56" s="26" t="str">
        <f t="shared" si="238"/>
        <v xml:space="preserve"> </v>
      </c>
      <c r="DP56" s="26" t="str">
        <f t="shared" ref="DP56:DP62" si="285">IF(DM56=0," ",IF(DM56/DN56*100&gt;200,"св.200",DM56/DN56))</f>
        <v xml:space="preserve"> </v>
      </c>
    </row>
    <row r="57" spans="1:120" s="19" customFormat="1" ht="16.5" hidden="1" customHeight="1" outlineLevel="1" x14ac:dyDescent="0.25">
      <c r="A57" s="18">
        <v>44</v>
      </c>
      <c r="B57" s="8" t="s">
        <v>76</v>
      </c>
      <c r="C57" s="28">
        <f t="shared" ref="C57:E62" si="286">H57+AQ57</f>
        <v>48469717</v>
      </c>
      <c r="D57" s="28">
        <f t="shared" si="286"/>
        <v>10438749.639999999</v>
      </c>
      <c r="E57" s="28">
        <f t="shared" si="286"/>
        <v>10387591.380000001</v>
      </c>
      <c r="F57" s="29">
        <f t="shared" si="223"/>
        <v>0.21536642435935821</v>
      </c>
      <c r="G57" s="29">
        <f t="shared" si="119"/>
        <v>1.0049249395869091</v>
      </c>
      <c r="H57" s="17">
        <f t="shared" ref="H57:J62" si="287">W57++AG57+M57+AB57+AL57+R57</f>
        <v>44675517</v>
      </c>
      <c r="I57" s="24">
        <f t="shared" si="287"/>
        <v>9363329.2699999996</v>
      </c>
      <c r="J57" s="17">
        <f t="shared" si="287"/>
        <v>9638822.9800000004</v>
      </c>
      <c r="K57" s="29">
        <f t="shared" si="224"/>
        <v>0.20958524710525453</v>
      </c>
      <c r="L57" s="29">
        <f t="shared" si="121"/>
        <v>0.97141832456393951</v>
      </c>
      <c r="M57" s="46">
        <v>39348000</v>
      </c>
      <c r="N57" s="46">
        <v>8669233.8300000001</v>
      </c>
      <c r="O57" s="46">
        <v>8867664.1699999999</v>
      </c>
      <c r="P57" s="29">
        <f t="shared" si="225"/>
        <v>0.22032209591338822</v>
      </c>
      <c r="Q57" s="29">
        <f t="shared" si="122"/>
        <v>0.97762315574925518</v>
      </c>
      <c r="R57" s="46">
        <v>927517</v>
      </c>
      <c r="S57" s="46">
        <v>250437.71</v>
      </c>
      <c r="T57" s="46">
        <v>196905.68</v>
      </c>
      <c r="U57" s="29">
        <f t="shared" si="226"/>
        <v>0.27000875455652024</v>
      </c>
      <c r="V57" s="29">
        <f t="shared" si="123"/>
        <v>1.2718663575372737</v>
      </c>
      <c r="W57" s="9"/>
      <c r="X57" s="9"/>
      <c r="Y57" s="9"/>
      <c r="Z57" s="29" t="str">
        <f t="shared" si="227"/>
        <v xml:space="preserve"> </v>
      </c>
      <c r="AA57" s="29" t="str">
        <f t="shared" si="124"/>
        <v xml:space="preserve"> </v>
      </c>
      <c r="AB57" s="46">
        <v>1150000</v>
      </c>
      <c r="AC57" s="46">
        <v>92248.79</v>
      </c>
      <c r="AD57" s="46">
        <v>196640.39</v>
      </c>
      <c r="AE57" s="29">
        <f t="shared" si="228"/>
        <v>8.0216339130434772E-2</v>
      </c>
      <c r="AF57" s="29">
        <f t="shared" si="125"/>
        <v>0.46912432384821851</v>
      </c>
      <c r="AG57" s="46">
        <v>3250000</v>
      </c>
      <c r="AH57" s="46">
        <v>351408.94</v>
      </c>
      <c r="AI57" s="46">
        <v>377612.74</v>
      </c>
      <c r="AJ57" s="29">
        <f t="shared" si="229"/>
        <v>0.10812582769230769</v>
      </c>
      <c r="AK57" s="29">
        <f t="shared" si="126"/>
        <v>0.93060668450963813</v>
      </c>
      <c r="AL57" s="9"/>
      <c r="AM57" s="9"/>
      <c r="AN57" s="9"/>
      <c r="AO57" s="29" t="str">
        <f t="shared" si="276"/>
        <v xml:space="preserve"> </v>
      </c>
      <c r="AP57" s="29" t="str">
        <f t="shared" si="127"/>
        <v xml:space="preserve"> </v>
      </c>
      <c r="AQ57" s="9">
        <f>AV57+BA57+BF57+BK57+BP57+BU57+BZ57+CE57+CY57+DD57+DL57+CT57</f>
        <v>3794200</v>
      </c>
      <c r="AR57" s="9">
        <f t="shared" ref="AR57" si="288">AW57+BB57+BG57+BL57+BQ57+BV57+CA57+CF57+CZ57+DE57+DM57+CU57+DI57</f>
        <v>1075420.3699999999</v>
      </c>
      <c r="AS57" s="9">
        <f t="shared" ref="AS57" si="289">AX57+BC57+BH57+BM57+BR57+BW57+CB57+CG57+DA57+DF57+DN57+CV57+DJ57</f>
        <v>748768.39999999991</v>
      </c>
      <c r="AT57" s="29">
        <f t="shared" si="230"/>
        <v>0.28343797638500867</v>
      </c>
      <c r="AU57" s="29">
        <f t="shared" si="128"/>
        <v>1.4362523445166757</v>
      </c>
      <c r="AV57" s="46">
        <v>2435000</v>
      </c>
      <c r="AW57" s="46">
        <v>517019.25</v>
      </c>
      <c r="AX57" s="46">
        <v>561242.31999999995</v>
      </c>
      <c r="AY57" s="29">
        <f t="shared" si="231"/>
        <v>0.2123282340862423</v>
      </c>
      <c r="AZ57" s="29">
        <f t="shared" si="129"/>
        <v>0.92120503314860513</v>
      </c>
      <c r="BA57" s="46">
        <v>54700</v>
      </c>
      <c r="BB57" s="30">
        <v>18000.95</v>
      </c>
      <c r="BC57" s="30">
        <v>25866.400000000001</v>
      </c>
      <c r="BD57" s="29">
        <f t="shared" si="130"/>
        <v>0.32908500914076783</v>
      </c>
      <c r="BE57" s="29">
        <f t="shared" si="131"/>
        <v>0.69592018989886495</v>
      </c>
      <c r="BF57" s="9"/>
      <c r="BG57" s="46">
        <v>15466.87</v>
      </c>
      <c r="BH57" s="46">
        <v>72317.009999999995</v>
      </c>
      <c r="BI57" s="29" t="str">
        <f t="shared" si="232"/>
        <v xml:space="preserve"> </v>
      </c>
      <c r="BJ57" s="29">
        <f t="shared" si="132"/>
        <v>0.21387596085623564</v>
      </c>
      <c r="BK57" s="30"/>
      <c r="BL57" s="30"/>
      <c r="BM57" s="30"/>
      <c r="BN57" s="29" t="str">
        <f t="shared" si="263"/>
        <v xml:space="preserve"> </v>
      </c>
      <c r="BO57" s="29" t="str">
        <f t="shared" si="133"/>
        <v xml:space="preserve"> </v>
      </c>
      <c r="BP57" s="46">
        <v>591000</v>
      </c>
      <c r="BQ57" s="30">
        <v>78747.520000000004</v>
      </c>
      <c r="BR57" s="30"/>
      <c r="BS57" s="29">
        <f t="shared" si="233"/>
        <v>0.13324453468697126</v>
      </c>
      <c r="BT57" s="29" t="str">
        <f t="shared" si="166"/>
        <v xml:space="preserve"> </v>
      </c>
      <c r="BU57" s="46">
        <v>713500</v>
      </c>
      <c r="BV57" s="46">
        <v>444370</v>
      </c>
      <c r="BW57" s="46">
        <v>5293.2</v>
      </c>
      <c r="BX57" s="29">
        <f t="shared" si="234"/>
        <v>0.62280308339173085</v>
      </c>
      <c r="BY57" s="29" t="str">
        <f t="shared" si="135"/>
        <v>св.200</v>
      </c>
      <c r="BZ57" s="30"/>
      <c r="CA57" s="30"/>
      <c r="CB57" s="30"/>
      <c r="CC57" s="29" t="str">
        <f t="shared" si="274"/>
        <v xml:space="preserve"> </v>
      </c>
      <c r="CD57" s="29" t="str">
        <f t="shared" si="136"/>
        <v xml:space="preserve"> </v>
      </c>
      <c r="CE57" s="34"/>
      <c r="CF57" s="46">
        <v>1815.78</v>
      </c>
      <c r="CG57" s="46">
        <v>6787.72</v>
      </c>
      <c r="CH57" s="51" t="str">
        <f t="shared" si="137"/>
        <v xml:space="preserve"> </v>
      </c>
      <c r="CI57" s="29">
        <f t="shared" si="151"/>
        <v>0.26750956138438237</v>
      </c>
      <c r="CJ57" s="46"/>
      <c r="CK57" s="46">
        <v>1815.78</v>
      </c>
      <c r="CL57" s="46">
        <v>6787.72</v>
      </c>
      <c r="CM57" s="29" t="str">
        <f t="shared" si="138"/>
        <v xml:space="preserve"> </v>
      </c>
      <c r="CN57" s="29">
        <f t="shared" si="139"/>
        <v>0.26750956138438237</v>
      </c>
      <c r="CO57" s="30"/>
      <c r="CP57" s="30"/>
      <c r="CQ57" s="30"/>
      <c r="CR57" s="29" t="str">
        <f t="shared" si="140"/>
        <v xml:space="preserve"> </v>
      </c>
      <c r="CS57" s="29" t="str">
        <f t="shared" si="141"/>
        <v xml:space="preserve"> </v>
      </c>
      <c r="CT57" s="30"/>
      <c r="CU57" s="30"/>
      <c r="CV57" s="30"/>
      <c r="CW57" s="29" t="str">
        <f t="shared" si="142"/>
        <v xml:space="preserve"> </v>
      </c>
      <c r="CX57" s="29" t="str">
        <f t="shared" si="143"/>
        <v xml:space="preserve"> </v>
      </c>
      <c r="CY57" s="30"/>
      <c r="CZ57" s="30"/>
      <c r="DA57" s="30"/>
      <c r="DB57" s="29" t="str">
        <f t="shared" si="235"/>
        <v xml:space="preserve"> </v>
      </c>
      <c r="DC57" s="29" t="str">
        <f t="shared" si="144"/>
        <v xml:space="preserve"> </v>
      </c>
      <c r="DD57" s="9"/>
      <c r="DE57" s="46"/>
      <c r="DF57" s="46">
        <v>77261.75</v>
      </c>
      <c r="DG57" s="29" t="str">
        <f t="shared" si="236"/>
        <v xml:space="preserve"> </v>
      </c>
      <c r="DH57" s="29">
        <f t="shared" si="145"/>
        <v>0</v>
      </c>
      <c r="DI57" s="30"/>
      <c r="DJ57" s="30"/>
      <c r="DK57" s="29" t="str">
        <f t="shared" si="146"/>
        <v xml:space="preserve"> </v>
      </c>
      <c r="DL57" s="9"/>
      <c r="DM57" s="9"/>
      <c r="DN57" s="30"/>
      <c r="DO57" s="29" t="str">
        <f t="shared" si="238"/>
        <v xml:space="preserve"> </v>
      </c>
      <c r="DP57" s="29" t="str">
        <f t="shared" si="285"/>
        <v xml:space="preserve"> </v>
      </c>
    </row>
    <row r="58" spans="1:120" s="19" customFormat="1" ht="15.75" hidden="1" customHeight="1" outlineLevel="1" x14ac:dyDescent="0.25">
      <c r="A58" s="18">
        <f>A57+1</f>
        <v>45</v>
      </c>
      <c r="B58" s="8" t="s">
        <v>58</v>
      </c>
      <c r="C58" s="28">
        <f t="shared" si="286"/>
        <v>647000.64</v>
      </c>
      <c r="D58" s="28">
        <f t="shared" si="286"/>
        <v>110026.37</v>
      </c>
      <c r="E58" s="28">
        <f t="shared" si="286"/>
        <v>82313.799999999988</v>
      </c>
      <c r="F58" s="29">
        <f t="shared" si="223"/>
        <v>0.17005604507593686</v>
      </c>
      <c r="G58" s="29">
        <f t="shared" si="119"/>
        <v>1.3366697929144324</v>
      </c>
      <c r="H58" s="17">
        <f t="shared" si="287"/>
        <v>377000.64</v>
      </c>
      <c r="I58" s="24">
        <f t="shared" si="287"/>
        <v>84677.22</v>
      </c>
      <c r="J58" s="17">
        <f t="shared" si="287"/>
        <v>39087.18</v>
      </c>
      <c r="K58" s="29">
        <f t="shared" si="224"/>
        <v>0.22460762931330833</v>
      </c>
      <c r="L58" s="29" t="str">
        <f t="shared" si="121"/>
        <v>св.200</v>
      </c>
      <c r="M58" s="46">
        <v>85000</v>
      </c>
      <c r="N58" s="46">
        <v>15117.34</v>
      </c>
      <c r="O58" s="46">
        <v>15758.42</v>
      </c>
      <c r="P58" s="29">
        <f t="shared" si="225"/>
        <v>0.17785105882352942</v>
      </c>
      <c r="Q58" s="29">
        <f t="shared" si="122"/>
        <v>0.95931825652571767</v>
      </c>
      <c r="R58" s="30"/>
      <c r="S58" s="30"/>
      <c r="T58" s="30"/>
      <c r="U58" s="29" t="str">
        <f t="shared" si="226"/>
        <v xml:space="preserve"> </v>
      </c>
      <c r="V58" s="29" t="str">
        <f t="shared" ref="V58:V62" si="290">IF(S58=0," ",IF(S58/T58*100&gt;200,"св.200",S58/T58))</f>
        <v xml:space="preserve"> </v>
      </c>
      <c r="W58" s="9"/>
      <c r="X58" s="9"/>
      <c r="Y58" s="9"/>
      <c r="Z58" s="29" t="str">
        <f t="shared" si="227"/>
        <v xml:space="preserve"> </v>
      </c>
      <c r="AA58" s="29" t="str">
        <f t="shared" si="124"/>
        <v xml:space="preserve"> </v>
      </c>
      <c r="AB58" s="46">
        <v>50000</v>
      </c>
      <c r="AC58" s="46">
        <v>4680.8999999999996</v>
      </c>
      <c r="AD58" s="46">
        <v>348.91</v>
      </c>
      <c r="AE58" s="29">
        <f t="shared" si="228"/>
        <v>9.3617999999999993E-2</v>
      </c>
      <c r="AF58" s="29" t="str">
        <f t="shared" si="125"/>
        <v>св.200</v>
      </c>
      <c r="AG58" s="46">
        <v>232000</v>
      </c>
      <c r="AH58" s="46">
        <v>53478.98</v>
      </c>
      <c r="AI58" s="46">
        <v>21279.85</v>
      </c>
      <c r="AJ58" s="29">
        <f t="shared" si="229"/>
        <v>0.23051284482758622</v>
      </c>
      <c r="AK58" s="29" t="str">
        <f t="shared" si="126"/>
        <v>св.200</v>
      </c>
      <c r="AL58" s="46">
        <v>10000.64</v>
      </c>
      <c r="AM58" s="46">
        <v>11400</v>
      </c>
      <c r="AN58" s="46">
        <v>1700</v>
      </c>
      <c r="AO58" s="29">
        <f t="shared" si="276"/>
        <v>1.1399270446691412</v>
      </c>
      <c r="AP58" s="29" t="str">
        <f t="shared" si="127"/>
        <v>св.200</v>
      </c>
      <c r="AQ58" s="9">
        <f t="shared" ref="AQ58:AQ62" si="291">AV58+BA58+BF58+BK58+BP58+BU58+BZ58+CE58+CY58+DD58+DL58+CT58</f>
        <v>270000</v>
      </c>
      <c r="AR58" s="9">
        <f t="shared" ref="AR58:AR62" si="292">AW58+BB58+BG58+BL58+BQ58+BV58+CA58+CF58+CZ58+DE58+DM58+CU58+DI58</f>
        <v>25349.15</v>
      </c>
      <c r="AS58" s="9">
        <f t="shared" ref="AS58:AS62" si="293">AX58+BC58+BH58+BM58+BR58+BW58+CB58+CG58+DA58+DF58+DN58+CV58+DJ58</f>
        <v>43226.619999999995</v>
      </c>
      <c r="AT58" s="29">
        <f t="shared" si="230"/>
        <v>9.3885740740740742E-2</v>
      </c>
      <c r="AU58" s="29">
        <f t="shared" si="128"/>
        <v>0.58642452266681977</v>
      </c>
      <c r="AV58" s="9"/>
      <c r="AW58" s="9"/>
      <c r="AX58" s="30"/>
      <c r="AY58" s="29" t="str">
        <f t="shared" si="231"/>
        <v xml:space="preserve"> </v>
      </c>
      <c r="AZ58" s="29" t="str">
        <f t="shared" si="129"/>
        <v xml:space="preserve"> </v>
      </c>
      <c r="BA58" s="30"/>
      <c r="BB58" s="30"/>
      <c r="BC58" s="36"/>
      <c r="BD58" s="29" t="str">
        <f t="shared" si="130"/>
        <v xml:space="preserve"> </v>
      </c>
      <c r="BE58" s="29" t="str">
        <f t="shared" si="131"/>
        <v xml:space="preserve"> </v>
      </c>
      <c r="BF58" s="46">
        <v>60000</v>
      </c>
      <c r="BG58" s="46">
        <v>3093.75</v>
      </c>
      <c r="BH58" s="46">
        <v>15980.7</v>
      </c>
      <c r="BI58" s="29">
        <f t="shared" si="232"/>
        <v>5.1562499999999997E-2</v>
      </c>
      <c r="BJ58" s="29">
        <f t="shared" si="132"/>
        <v>0.19359289643132027</v>
      </c>
      <c r="BK58" s="30"/>
      <c r="BL58" s="30"/>
      <c r="BM58" s="30"/>
      <c r="BN58" s="29" t="str">
        <f t="shared" si="263"/>
        <v xml:space="preserve"> </v>
      </c>
      <c r="BO58" s="29" t="str">
        <f t="shared" si="133"/>
        <v xml:space="preserve"> </v>
      </c>
      <c r="BP58" s="46">
        <v>210000</v>
      </c>
      <c r="BQ58" s="46">
        <v>22255.4</v>
      </c>
      <c r="BR58" s="46">
        <v>27245.919999999998</v>
      </c>
      <c r="BS58" s="29">
        <f t="shared" si="233"/>
        <v>0.10597809523809525</v>
      </c>
      <c r="BT58" s="29">
        <f t="shared" si="166"/>
        <v>0.8168342269227834</v>
      </c>
      <c r="BU58" s="9"/>
      <c r="BV58" s="9"/>
      <c r="BW58" s="9"/>
      <c r="BX58" s="29" t="str">
        <f t="shared" si="234"/>
        <v xml:space="preserve"> </v>
      </c>
      <c r="BY58" s="29" t="str">
        <f t="shared" si="135"/>
        <v xml:space="preserve"> </v>
      </c>
      <c r="BZ58" s="30"/>
      <c r="CA58" s="30"/>
      <c r="CB58" s="30"/>
      <c r="CC58" s="29" t="str">
        <f t="shared" si="274"/>
        <v xml:space="preserve"> </v>
      </c>
      <c r="CD58" s="29" t="str">
        <f t="shared" si="136"/>
        <v xml:space="preserve"> </v>
      </c>
      <c r="CE58" s="34"/>
      <c r="CF58" s="9"/>
      <c r="CG58" s="9"/>
      <c r="CH58" s="51" t="str">
        <f t="shared" si="137"/>
        <v xml:space="preserve"> </v>
      </c>
      <c r="CI58" s="29" t="str">
        <f t="shared" si="151"/>
        <v xml:space="preserve"> </v>
      </c>
      <c r="CJ58" s="30"/>
      <c r="CK58" s="30"/>
      <c r="CL58" s="30"/>
      <c r="CM58" s="29" t="str">
        <f t="shared" si="138"/>
        <v xml:space="preserve"> </v>
      </c>
      <c r="CN58" s="29" t="str">
        <f t="shared" si="139"/>
        <v xml:space="preserve"> </v>
      </c>
      <c r="CO58" s="30"/>
      <c r="CP58" s="30"/>
      <c r="CQ58" s="30"/>
      <c r="CR58" s="29" t="str">
        <f t="shared" si="140"/>
        <v xml:space="preserve"> </v>
      </c>
      <c r="CS58" s="29" t="str">
        <f t="shared" si="141"/>
        <v xml:space="preserve"> </v>
      </c>
      <c r="CT58" s="30"/>
      <c r="CU58" s="30"/>
      <c r="CV58" s="30"/>
      <c r="CW58" s="29" t="str">
        <f t="shared" si="142"/>
        <v xml:space="preserve"> </v>
      </c>
      <c r="CX58" s="29" t="str">
        <f t="shared" si="143"/>
        <v xml:space="preserve"> </v>
      </c>
      <c r="CY58" s="30"/>
      <c r="CZ58" s="30"/>
      <c r="DA58" s="30"/>
      <c r="DB58" s="29" t="str">
        <f t="shared" si="235"/>
        <v xml:space="preserve"> </v>
      </c>
      <c r="DC58" s="29" t="str">
        <f t="shared" si="144"/>
        <v xml:space="preserve"> </v>
      </c>
      <c r="DD58" s="9"/>
      <c r="DE58" s="39"/>
      <c r="DF58" s="39"/>
      <c r="DG58" s="29" t="str">
        <f t="shared" si="236"/>
        <v xml:space="preserve"> </v>
      </c>
      <c r="DH58" s="29" t="str">
        <f t="shared" si="145"/>
        <v xml:space="preserve"> </v>
      </c>
      <c r="DI58" s="30"/>
      <c r="DJ58" s="30"/>
      <c r="DK58" s="29" t="str">
        <f t="shared" si="146"/>
        <v xml:space="preserve"> </v>
      </c>
      <c r="DL58" s="9"/>
      <c r="DM58" s="9"/>
      <c r="DN58" s="30"/>
      <c r="DO58" s="29" t="str">
        <f t="shared" si="238"/>
        <v xml:space="preserve"> </v>
      </c>
      <c r="DP58" s="29" t="str">
        <f t="shared" si="285"/>
        <v xml:space="preserve"> </v>
      </c>
    </row>
    <row r="59" spans="1:120" s="19" customFormat="1" ht="16.5" hidden="1" customHeight="1" outlineLevel="1" x14ac:dyDescent="0.25">
      <c r="A59" s="18">
        <f t="shared" ref="A59:A62" si="294">A58+1</f>
        <v>46</v>
      </c>
      <c r="B59" s="8" t="s">
        <v>62</v>
      </c>
      <c r="C59" s="28">
        <f t="shared" si="286"/>
        <v>4661854</v>
      </c>
      <c r="D59" s="28">
        <f t="shared" si="286"/>
        <v>194709.76000000001</v>
      </c>
      <c r="E59" s="28">
        <f t="shared" si="286"/>
        <v>227381.16999999998</v>
      </c>
      <c r="F59" s="29">
        <f t="shared" si="223"/>
        <v>4.1766593290995385E-2</v>
      </c>
      <c r="G59" s="29">
        <f t="shared" si="119"/>
        <v>0.85631435531798883</v>
      </c>
      <c r="H59" s="17">
        <f t="shared" si="287"/>
        <v>959600</v>
      </c>
      <c r="I59" s="24">
        <f t="shared" si="287"/>
        <v>112949.72</v>
      </c>
      <c r="J59" s="17">
        <f t="shared" si="287"/>
        <v>109690.29</v>
      </c>
      <c r="K59" s="29">
        <f t="shared" si="224"/>
        <v>0.11770500208420175</v>
      </c>
      <c r="L59" s="29">
        <f t="shared" si="121"/>
        <v>1.0297148453158433</v>
      </c>
      <c r="M59" s="46">
        <v>125000</v>
      </c>
      <c r="N59" s="46">
        <v>36057.32</v>
      </c>
      <c r="O59" s="46">
        <v>34885.279999999999</v>
      </c>
      <c r="P59" s="29">
        <f t="shared" si="225"/>
        <v>0.28845855999999997</v>
      </c>
      <c r="Q59" s="29">
        <f t="shared" si="122"/>
        <v>1.0335969784390437</v>
      </c>
      <c r="R59" s="30"/>
      <c r="S59" s="30"/>
      <c r="T59" s="30"/>
      <c r="U59" s="29" t="str">
        <f t="shared" si="226"/>
        <v xml:space="preserve"> </v>
      </c>
      <c r="V59" s="29" t="str">
        <f t="shared" si="290"/>
        <v xml:space="preserve"> </v>
      </c>
      <c r="W59" s="46">
        <v>6600</v>
      </c>
      <c r="X59" s="46">
        <v>1431.3</v>
      </c>
      <c r="Y59" s="46">
        <v>11043</v>
      </c>
      <c r="Z59" s="29">
        <f t="shared" si="227"/>
        <v>0.21686363636363637</v>
      </c>
      <c r="AA59" s="29">
        <f t="shared" si="124"/>
        <v>0.12961151860907361</v>
      </c>
      <c r="AB59" s="46">
        <v>95000</v>
      </c>
      <c r="AC59" s="46">
        <v>8256.5400000000009</v>
      </c>
      <c r="AD59" s="46">
        <v>-24020.42</v>
      </c>
      <c r="AE59" s="29">
        <f t="shared" si="228"/>
        <v>8.691094736842106E-2</v>
      </c>
      <c r="AF59" s="29">
        <f t="shared" si="125"/>
        <v>-0.34373004302172905</v>
      </c>
      <c r="AG59" s="46">
        <v>726000</v>
      </c>
      <c r="AH59" s="46">
        <v>65004.56</v>
      </c>
      <c r="AI59" s="46">
        <v>87582.43</v>
      </c>
      <c r="AJ59" s="29">
        <f t="shared" si="229"/>
        <v>8.9537961432506891E-2</v>
      </c>
      <c r="AK59" s="29">
        <f t="shared" si="126"/>
        <v>0.74221005286105901</v>
      </c>
      <c r="AL59" s="46">
        <v>7000</v>
      </c>
      <c r="AM59" s="46">
        <v>2200</v>
      </c>
      <c r="AN59" s="46">
        <v>200</v>
      </c>
      <c r="AO59" s="29">
        <f t="shared" si="276"/>
        <v>0.31428571428571428</v>
      </c>
      <c r="AP59" s="29" t="str">
        <f t="shared" si="127"/>
        <v>св.200</v>
      </c>
      <c r="AQ59" s="9">
        <f t="shared" si="291"/>
        <v>3702254</v>
      </c>
      <c r="AR59" s="9">
        <f t="shared" si="292"/>
        <v>81760.039999999994</v>
      </c>
      <c r="AS59" s="9">
        <f t="shared" si="293"/>
        <v>117690.88</v>
      </c>
      <c r="AT59" s="29">
        <f t="shared" si="230"/>
        <v>2.2083854862470265E-2</v>
      </c>
      <c r="AU59" s="29">
        <f t="shared" si="128"/>
        <v>0.69470157755639173</v>
      </c>
      <c r="AV59" s="9"/>
      <c r="AW59" s="9"/>
      <c r="AX59" s="30"/>
      <c r="AY59" s="29" t="str">
        <f t="shared" si="231"/>
        <v xml:space="preserve"> </v>
      </c>
      <c r="AZ59" s="29" t="str">
        <f t="shared" si="129"/>
        <v xml:space="preserve"> </v>
      </c>
      <c r="BA59" s="30"/>
      <c r="BB59" s="30"/>
      <c r="BC59" s="36"/>
      <c r="BD59" s="29" t="str">
        <f t="shared" si="130"/>
        <v xml:space="preserve"> </v>
      </c>
      <c r="BE59" s="29" t="str">
        <f t="shared" si="131"/>
        <v xml:space="preserve"> </v>
      </c>
      <c r="BF59" s="46">
        <v>290000</v>
      </c>
      <c r="BG59" s="46">
        <v>79760.039999999994</v>
      </c>
      <c r="BH59" s="46">
        <v>117690.88</v>
      </c>
      <c r="BI59" s="29">
        <f t="shared" si="232"/>
        <v>0.27503462068965517</v>
      </c>
      <c r="BJ59" s="29">
        <f t="shared" si="132"/>
        <v>0.67770790735866693</v>
      </c>
      <c r="BK59" s="30"/>
      <c r="BL59" s="30"/>
      <c r="BM59" s="30"/>
      <c r="BN59" s="29" t="str">
        <f t="shared" si="263"/>
        <v xml:space="preserve"> </v>
      </c>
      <c r="BO59" s="29" t="str">
        <f t="shared" si="133"/>
        <v xml:space="preserve"> </v>
      </c>
      <c r="BP59" s="30"/>
      <c r="BQ59" s="30"/>
      <c r="BR59" s="30"/>
      <c r="BS59" s="29" t="str">
        <f t="shared" si="233"/>
        <v xml:space="preserve"> </v>
      </c>
      <c r="BT59" s="29" t="str">
        <f t="shared" si="166"/>
        <v xml:space="preserve"> </v>
      </c>
      <c r="BU59" s="9"/>
      <c r="BV59" s="9">
        <v>2000</v>
      </c>
      <c r="BW59" s="9"/>
      <c r="BX59" s="29" t="str">
        <f t="shared" si="234"/>
        <v xml:space="preserve"> </v>
      </c>
      <c r="BY59" s="29" t="str">
        <f t="shared" si="135"/>
        <v xml:space="preserve"> </v>
      </c>
      <c r="BZ59" s="30">
        <v>77000</v>
      </c>
      <c r="CA59" s="30"/>
      <c r="CB59" s="30"/>
      <c r="CC59" s="29" t="str">
        <f t="shared" si="274"/>
        <v xml:space="preserve"> </v>
      </c>
      <c r="CD59" s="29" t="str">
        <f t="shared" si="136"/>
        <v xml:space="preserve"> </v>
      </c>
      <c r="CE59" s="34">
        <v>3335254</v>
      </c>
      <c r="CF59" s="9"/>
      <c r="CG59" s="9"/>
      <c r="CH59" s="51" t="str">
        <f t="shared" si="137"/>
        <v xml:space="preserve"> </v>
      </c>
      <c r="CI59" s="29" t="str">
        <f t="shared" si="151"/>
        <v xml:space="preserve"> </v>
      </c>
      <c r="CJ59" s="30"/>
      <c r="CK59" s="30"/>
      <c r="CL59" s="30"/>
      <c r="CM59" s="29" t="str">
        <f t="shared" si="138"/>
        <v xml:space="preserve"> </v>
      </c>
      <c r="CN59" s="29" t="str">
        <f t="shared" si="139"/>
        <v xml:space="preserve"> </v>
      </c>
      <c r="CO59" s="30">
        <v>3335254</v>
      </c>
      <c r="CP59" s="30"/>
      <c r="CQ59" s="30"/>
      <c r="CR59" s="29" t="str">
        <f t="shared" si="140"/>
        <v xml:space="preserve"> </v>
      </c>
      <c r="CS59" s="29" t="str">
        <f t="shared" si="141"/>
        <v xml:space="preserve"> </v>
      </c>
      <c r="CT59" s="30"/>
      <c r="CU59" s="30"/>
      <c r="CV59" s="30"/>
      <c r="CW59" s="29" t="str">
        <f t="shared" si="142"/>
        <v xml:space="preserve"> </v>
      </c>
      <c r="CX59" s="29" t="str">
        <f t="shared" si="143"/>
        <v xml:space="preserve"> </v>
      </c>
      <c r="CY59" s="30"/>
      <c r="CZ59" s="30"/>
      <c r="DA59" s="30"/>
      <c r="DB59" s="29" t="str">
        <f t="shared" si="235"/>
        <v xml:space="preserve"> </v>
      </c>
      <c r="DC59" s="29" t="str">
        <f t="shared" si="144"/>
        <v xml:space="preserve"> </v>
      </c>
      <c r="DD59" s="9"/>
      <c r="DE59" s="39"/>
      <c r="DF59" s="39"/>
      <c r="DG59" s="29" t="str">
        <f t="shared" si="236"/>
        <v xml:space="preserve"> </v>
      </c>
      <c r="DH59" s="29" t="str">
        <f t="shared" si="145"/>
        <v xml:space="preserve"> </v>
      </c>
      <c r="DI59" s="30"/>
      <c r="DJ59" s="30"/>
      <c r="DK59" s="29" t="str">
        <f t="shared" si="146"/>
        <v xml:space="preserve"> </v>
      </c>
      <c r="DL59" s="9"/>
      <c r="DM59" s="9"/>
      <c r="DN59" s="30"/>
      <c r="DO59" s="29" t="str">
        <f t="shared" si="238"/>
        <v xml:space="preserve"> </v>
      </c>
      <c r="DP59" s="29" t="str">
        <f t="shared" si="285"/>
        <v xml:space="preserve"> </v>
      </c>
    </row>
    <row r="60" spans="1:120" s="19" customFormat="1" ht="15.75" hidden="1" customHeight="1" outlineLevel="1" x14ac:dyDescent="0.25">
      <c r="A60" s="18">
        <f t="shared" si="294"/>
        <v>47</v>
      </c>
      <c r="B60" s="8" t="s">
        <v>24</v>
      </c>
      <c r="C60" s="28">
        <f t="shared" si="286"/>
        <v>946000</v>
      </c>
      <c r="D60" s="28">
        <f t="shared" si="286"/>
        <v>57915.98</v>
      </c>
      <c r="E60" s="28">
        <f t="shared" si="286"/>
        <v>9820.510000000002</v>
      </c>
      <c r="F60" s="29">
        <f t="shared" si="223"/>
        <v>6.1221966173361522E-2</v>
      </c>
      <c r="G60" s="29" t="str">
        <f t="shared" si="119"/>
        <v>св.200</v>
      </c>
      <c r="H60" s="17">
        <f t="shared" si="287"/>
        <v>366000</v>
      </c>
      <c r="I60" s="24">
        <f t="shared" si="287"/>
        <v>57915.98</v>
      </c>
      <c r="J60" s="17">
        <f t="shared" si="287"/>
        <v>9820.510000000002</v>
      </c>
      <c r="K60" s="29">
        <f t="shared" si="224"/>
        <v>0.15824038251366121</v>
      </c>
      <c r="L60" s="29" t="str">
        <f t="shared" si="121"/>
        <v>св.200</v>
      </c>
      <c r="M60" s="46">
        <v>115000</v>
      </c>
      <c r="N60" s="46">
        <v>25611.85</v>
      </c>
      <c r="O60" s="46">
        <v>19143.04</v>
      </c>
      <c r="P60" s="29">
        <f t="shared" si="225"/>
        <v>0.22271173913043477</v>
      </c>
      <c r="Q60" s="29">
        <f t="shared" si="122"/>
        <v>1.337919682558256</v>
      </c>
      <c r="R60" s="30"/>
      <c r="S60" s="30"/>
      <c r="T60" s="30"/>
      <c r="U60" s="29" t="str">
        <f t="shared" si="226"/>
        <v xml:space="preserve"> </v>
      </c>
      <c r="V60" s="29" t="str">
        <f t="shared" si="290"/>
        <v xml:space="preserve"> </v>
      </c>
      <c r="W60" s="46">
        <v>0</v>
      </c>
      <c r="X60" s="46">
        <v>0</v>
      </c>
      <c r="Y60" s="46">
        <v>0</v>
      </c>
      <c r="Z60" s="29" t="str">
        <f t="shared" si="227"/>
        <v xml:space="preserve"> </v>
      </c>
      <c r="AA60" s="29" t="str">
        <f t="shared" si="124"/>
        <v xml:space="preserve"> </v>
      </c>
      <c r="AB60" s="46">
        <v>80000</v>
      </c>
      <c r="AC60" s="46">
        <v>15257.43</v>
      </c>
      <c r="AD60" s="46">
        <v>2249.29</v>
      </c>
      <c r="AE60" s="29">
        <f t="shared" si="228"/>
        <v>0.19071787500000001</v>
      </c>
      <c r="AF60" s="29" t="str">
        <f t="shared" si="125"/>
        <v>св.200</v>
      </c>
      <c r="AG60" s="46">
        <v>161000</v>
      </c>
      <c r="AH60" s="46">
        <v>15396.7</v>
      </c>
      <c r="AI60" s="46">
        <v>-12171.82</v>
      </c>
      <c r="AJ60" s="29">
        <f t="shared" si="229"/>
        <v>9.5631677018633551E-2</v>
      </c>
      <c r="AK60" s="29">
        <f t="shared" si="126"/>
        <v>-1.2649464090004618</v>
      </c>
      <c r="AL60" s="46">
        <v>10000</v>
      </c>
      <c r="AM60" s="46">
        <v>1650</v>
      </c>
      <c r="AN60" s="46">
        <v>600</v>
      </c>
      <c r="AO60" s="29">
        <f t="shared" si="276"/>
        <v>0.16500000000000001</v>
      </c>
      <c r="AP60" s="29" t="str">
        <f t="shared" si="127"/>
        <v>св.200</v>
      </c>
      <c r="AQ60" s="9">
        <f t="shared" si="291"/>
        <v>580000</v>
      </c>
      <c r="AR60" s="9">
        <f t="shared" si="292"/>
        <v>0</v>
      </c>
      <c r="AS60" s="9">
        <f t="shared" si="293"/>
        <v>0</v>
      </c>
      <c r="AT60" s="29" t="str">
        <f t="shared" si="230"/>
        <v xml:space="preserve"> </v>
      </c>
      <c r="AU60" s="29" t="str">
        <f t="shared" si="128"/>
        <v xml:space="preserve"> </v>
      </c>
      <c r="AV60" s="9"/>
      <c r="AW60" s="9"/>
      <c r="AX60" s="30"/>
      <c r="AY60" s="29" t="str">
        <f t="shared" si="231"/>
        <v xml:space="preserve"> </v>
      </c>
      <c r="AZ60" s="29" t="str">
        <f t="shared" si="129"/>
        <v xml:space="preserve"> </v>
      </c>
      <c r="BA60" s="30"/>
      <c r="BB60" s="30"/>
      <c r="BC60" s="36"/>
      <c r="BD60" s="29" t="str">
        <f t="shared" si="130"/>
        <v xml:space="preserve"> </v>
      </c>
      <c r="BE60" s="29" t="str">
        <f t="shared" si="131"/>
        <v xml:space="preserve"> </v>
      </c>
      <c r="BF60" s="46">
        <v>0</v>
      </c>
      <c r="BG60" s="46">
        <v>0</v>
      </c>
      <c r="BH60" s="46">
        <v>0</v>
      </c>
      <c r="BI60" s="29" t="str">
        <f t="shared" si="232"/>
        <v xml:space="preserve"> </v>
      </c>
      <c r="BJ60" s="29" t="str">
        <f t="shared" si="132"/>
        <v xml:space="preserve"> </v>
      </c>
      <c r="BK60" s="30"/>
      <c r="BL60" s="30"/>
      <c r="BM60" s="30"/>
      <c r="BN60" s="29" t="str">
        <f t="shared" si="263"/>
        <v xml:space="preserve"> </v>
      </c>
      <c r="BO60" s="29" t="str">
        <f t="shared" si="133"/>
        <v xml:space="preserve"> </v>
      </c>
      <c r="BP60" s="30"/>
      <c r="BQ60" s="30"/>
      <c r="BR60" s="30"/>
      <c r="BS60" s="29" t="str">
        <f t="shared" si="233"/>
        <v xml:space="preserve"> </v>
      </c>
      <c r="BT60" s="29" t="str">
        <f t="shared" si="166"/>
        <v xml:space="preserve"> </v>
      </c>
      <c r="BU60" s="46">
        <v>20000</v>
      </c>
      <c r="BV60" s="30"/>
      <c r="BW60" s="30"/>
      <c r="BX60" s="29" t="str">
        <f t="shared" si="234"/>
        <v xml:space="preserve"> </v>
      </c>
      <c r="BY60" s="29" t="str">
        <f t="shared" si="135"/>
        <v xml:space="preserve"> </v>
      </c>
      <c r="BZ60" s="30">
        <v>560000</v>
      </c>
      <c r="CA60" s="30"/>
      <c r="CB60" s="30"/>
      <c r="CC60" s="29" t="str">
        <f t="shared" si="274"/>
        <v xml:space="preserve"> </v>
      </c>
      <c r="CD60" s="29" t="str">
        <f t="shared" si="136"/>
        <v xml:space="preserve"> </v>
      </c>
      <c r="CE60" s="34">
        <v>0</v>
      </c>
      <c r="CF60" s="9"/>
      <c r="CG60" s="9"/>
      <c r="CH60" s="51" t="str">
        <f t="shared" si="137"/>
        <v xml:space="preserve"> </v>
      </c>
      <c r="CI60" s="29" t="str">
        <f t="shared" si="151"/>
        <v xml:space="preserve"> </v>
      </c>
      <c r="CJ60" s="30"/>
      <c r="CK60" s="30"/>
      <c r="CL60" s="30"/>
      <c r="CM60" s="29" t="str">
        <f t="shared" si="138"/>
        <v xml:space="preserve"> </v>
      </c>
      <c r="CN60" s="29" t="str">
        <f t="shared" si="139"/>
        <v xml:space="preserve"> </v>
      </c>
      <c r="CO60" s="30"/>
      <c r="CP60" s="30"/>
      <c r="CQ60" s="30"/>
      <c r="CR60" s="29" t="str">
        <f t="shared" si="140"/>
        <v xml:space="preserve"> </v>
      </c>
      <c r="CS60" s="29" t="str">
        <f t="shared" si="141"/>
        <v xml:space="preserve"> </v>
      </c>
      <c r="CT60" s="30"/>
      <c r="CU60" s="30"/>
      <c r="CV60" s="30"/>
      <c r="CW60" s="29" t="str">
        <f t="shared" si="142"/>
        <v xml:space="preserve"> </v>
      </c>
      <c r="CX60" s="29" t="str">
        <f t="shared" si="143"/>
        <v xml:space="preserve"> </v>
      </c>
      <c r="CY60" s="30"/>
      <c r="CZ60" s="30"/>
      <c r="DA60" s="30"/>
      <c r="DB60" s="29" t="str">
        <f t="shared" si="235"/>
        <v xml:space="preserve"> </v>
      </c>
      <c r="DC60" s="29" t="str">
        <f t="shared" si="144"/>
        <v xml:space="preserve"> </v>
      </c>
      <c r="DD60" s="9"/>
      <c r="DE60" s="39"/>
      <c r="DF60" s="39"/>
      <c r="DG60" s="29" t="str">
        <f t="shared" si="236"/>
        <v xml:space="preserve"> </v>
      </c>
      <c r="DH60" s="29" t="str">
        <f t="shared" si="145"/>
        <v xml:space="preserve"> </v>
      </c>
      <c r="DI60" s="30"/>
      <c r="DJ60" s="30"/>
      <c r="DK60" s="29" t="str">
        <f t="shared" si="146"/>
        <v xml:space="preserve"> </v>
      </c>
      <c r="DL60" s="9"/>
      <c r="DM60" s="9"/>
      <c r="DN60" s="30"/>
      <c r="DO60" s="29" t="str">
        <f t="shared" si="238"/>
        <v xml:space="preserve"> </v>
      </c>
      <c r="DP60" s="29" t="str">
        <f t="shared" si="285"/>
        <v xml:space="preserve"> </v>
      </c>
    </row>
    <row r="61" spans="1:120" s="19" customFormat="1" ht="15.75" hidden="1" customHeight="1" outlineLevel="1" x14ac:dyDescent="0.25">
      <c r="A61" s="18">
        <f t="shared" si="294"/>
        <v>48</v>
      </c>
      <c r="B61" s="8" t="s">
        <v>77</v>
      </c>
      <c r="C61" s="28">
        <f t="shared" si="286"/>
        <v>3501967.65</v>
      </c>
      <c r="D61" s="28">
        <f t="shared" si="286"/>
        <v>536866.39</v>
      </c>
      <c r="E61" s="28">
        <f t="shared" si="286"/>
        <v>440623.63</v>
      </c>
      <c r="F61" s="29">
        <f t="shared" si="223"/>
        <v>0.1533042117050967</v>
      </c>
      <c r="G61" s="29">
        <f t="shared" si="119"/>
        <v>1.21842396423451</v>
      </c>
      <c r="H61" s="17">
        <f t="shared" si="287"/>
        <v>2552700</v>
      </c>
      <c r="I61" s="24">
        <f t="shared" si="287"/>
        <v>425274.89</v>
      </c>
      <c r="J61" s="17">
        <f t="shared" si="287"/>
        <v>347450.68</v>
      </c>
      <c r="K61" s="29">
        <f t="shared" si="224"/>
        <v>0.16659806871156033</v>
      </c>
      <c r="L61" s="29">
        <f t="shared" si="121"/>
        <v>1.2239863510988092</v>
      </c>
      <c r="M61" s="46">
        <v>503200</v>
      </c>
      <c r="N61" s="46">
        <v>105537.12</v>
      </c>
      <c r="O61" s="46">
        <v>99570.95</v>
      </c>
      <c r="P61" s="29">
        <f t="shared" si="225"/>
        <v>0.20973195548489665</v>
      </c>
      <c r="Q61" s="29">
        <f t="shared" si="122"/>
        <v>1.0599187815321638</v>
      </c>
      <c r="R61" s="30"/>
      <c r="S61" s="30"/>
      <c r="T61" s="30"/>
      <c r="U61" s="29" t="str">
        <f t="shared" si="226"/>
        <v xml:space="preserve"> </v>
      </c>
      <c r="V61" s="29" t="str">
        <f t="shared" si="290"/>
        <v xml:space="preserve"> </v>
      </c>
      <c r="W61" s="46">
        <v>49500</v>
      </c>
      <c r="X61" s="46">
        <v>18464.7</v>
      </c>
      <c r="Y61" s="46">
        <v>8763</v>
      </c>
      <c r="Z61" s="29">
        <f t="shared" si="227"/>
        <v>0.37302424242424242</v>
      </c>
      <c r="AA61" s="29" t="str">
        <f t="shared" si="124"/>
        <v>св.200</v>
      </c>
      <c r="AB61" s="46">
        <v>470000</v>
      </c>
      <c r="AC61" s="46">
        <v>19363.29</v>
      </c>
      <c r="AD61" s="46">
        <v>10026.799999999999</v>
      </c>
      <c r="AE61" s="29">
        <f t="shared" si="228"/>
        <v>4.1198489361702131E-2</v>
      </c>
      <c r="AF61" s="29">
        <f t="shared" si="125"/>
        <v>1.9311535085969604</v>
      </c>
      <c r="AG61" s="46">
        <v>1470000</v>
      </c>
      <c r="AH61" s="46">
        <v>274019.78000000003</v>
      </c>
      <c r="AI61" s="46">
        <v>222859.93</v>
      </c>
      <c r="AJ61" s="29">
        <f t="shared" si="229"/>
        <v>0.18640801360544221</v>
      </c>
      <c r="AK61" s="29">
        <f t="shared" si="126"/>
        <v>1.2295605585086562</v>
      </c>
      <c r="AL61" s="46">
        <v>60000</v>
      </c>
      <c r="AM61" s="46">
        <v>7890</v>
      </c>
      <c r="AN61" s="46">
        <v>6230</v>
      </c>
      <c r="AO61" s="29">
        <f t="shared" si="276"/>
        <v>0.13150000000000001</v>
      </c>
      <c r="AP61" s="29">
        <f t="shared" si="127"/>
        <v>1.2664526484751204</v>
      </c>
      <c r="AQ61" s="9">
        <f>AV61+BA61+BF61+BK61+BP61+BU61+BZ61+CE61+CY61+DD61+DL61+CT61+26000</f>
        <v>949267.65</v>
      </c>
      <c r="AR61" s="9">
        <f>AW61+BB61+BG61+BL61+BQ61+BV61+CA61+CF61+CZ61+DE61+DM61+CU61+DI61+26000</f>
        <v>111591.5</v>
      </c>
      <c r="AS61" s="9">
        <f t="shared" si="293"/>
        <v>93172.95</v>
      </c>
      <c r="AT61" s="29">
        <f t="shared" si="230"/>
        <v>0.11755535965014714</v>
      </c>
      <c r="AU61" s="29">
        <f t="shared" si="128"/>
        <v>1.1976813012789658</v>
      </c>
      <c r="AV61" s="9"/>
      <c r="AW61" s="9"/>
      <c r="AX61" s="30"/>
      <c r="AY61" s="29" t="str">
        <f t="shared" si="231"/>
        <v xml:space="preserve"> </v>
      </c>
      <c r="AZ61" s="29" t="str">
        <f t="shared" si="129"/>
        <v xml:space="preserve"> </v>
      </c>
      <c r="BA61" s="30">
        <v>162063.65</v>
      </c>
      <c r="BB61" s="30">
        <v>23400</v>
      </c>
      <c r="BC61" s="36"/>
      <c r="BD61" s="29">
        <f t="shared" si="130"/>
        <v>0.14438771433322647</v>
      </c>
      <c r="BE61" s="29" t="str">
        <f t="shared" si="131"/>
        <v xml:space="preserve"> </v>
      </c>
      <c r="BF61" s="46">
        <v>0</v>
      </c>
      <c r="BG61" s="46">
        <v>0</v>
      </c>
      <c r="BH61" s="46">
        <v>0</v>
      </c>
      <c r="BI61" s="29" t="str">
        <f t="shared" si="232"/>
        <v xml:space="preserve"> </v>
      </c>
      <c r="BJ61" s="29" t="str">
        <f>IF(BG61=0," ",IF(BG61/BH61*100&gt;200,"св.200",BG61/BH61))</f>
        <v xml:space="preserve"> </v>
      </c>
      <c r="BK61" s="46">
        <v>203800</v>
      </c>
      <c r="BL61" s="46">
        <v>5287.5</v>
      </c>
      <c r="BM61" s="46">
        <v>3525</v>
      </c>
      <c r="BN61" s="29">
        <f t="shared" si="263"/>
        <v>2.5944553483807656E-2</v>
      </c>
      <c r="BO61" s="29">
        <f t="shared" si="133"/>
        <v>1.5</v>
      </c>
      <c r="BP61" s="30"/>
      <c r="BQ61" s="30"/>
      <c r="BR61" s="30"/>
      <c r="BS61" s="29" t="str">
        <f t="shared" si="233"/>
        <v xml:space="preserve"> </v>
      </c>
      <c r="BT61" s="29" t="str">
        <f t="shared" si="166"/>
        <v xml:space="preserve"> </v>
      </c>
      <c r="BU61" s="46">
        <v>66000</v>
      </c>
      <c r="BV61" s="46">
        <v>16500</v>
      </c>
      <c r="BW61" s="46">
        <v>16500</v>
      </c>
      <c r="BX61" s="29">
        <f t="shared" si="234"/>
        <v>0.25</v>
      </c>
      <c r="BY61" s="29">
        <f t="shared" si="135"/>
        <v>1</v>
      </c>
      <c r="BZ61" s="46">
        <v>451000</v>
      </c>
      <c r="CA61" s="46"/>
      <c r="CB61" s="46">
        <v>29000</v>
      </c>
      <c r="CC61" s="29" t="str">
        <f t="shared" si="274"/>
        <v xml:space="preserve"> </v>
      </c>
      <c r="CD61" s="29">
        <f t="shared" si="136"/>
        <v>0</v>
      </c>
      <c r="CE61" s="34">
        <v>40404</v>
      </c>
      <c r="CF61" s="9">
        <v>40404</v>
      </c>
      <c r="CG61" s="9"/>
      <c r="CH61" s="51">
        <f t="shared" si="137"/>
        <v>1</v>
      </c>
      <c r="CI61" s="29" t="str">
        <f t="shared" si="151"/>
        <v xml:space="preserve"> </v>
      </c>
      <c r="CJ61" s="30"/>
      <c r="CK61" s="30"/>
      <c r="CL61" s="30"/>
      <c r="CM61" s="29" t="str">
        <f t="shared" si="138"/>
        <v xml:space="preserve"> </v>
      </c>
      <c r="CN61" s="29" t="str">
        <f t="shared" si="139"/>
        <v xml:space="preserve"> </v>
      </c>
      <c r="CO61" s="30">
        <v>40404</v>
      </c>
      <c r="CP61" s="30">
        <v>40404</v>
      </c>
      <c r="CQ61" s="30"/>
      <c r="CR61" s="29">
        <f t="shared" si="140"/>
        <v>1</v>
      </c>
      <c r="CS61" s="29" t="str">
        <f t="shared" si="141"/>
        <v xml:space="preserve"> </v>
      </c>
      <c r="CT61" s="30"/>
      <c r="CU61" s="30"/>
      <c r="CV61" s="30"/>
      <c r="CW61" s="29" t="str">
        <f t="shared" si="142"/>
        <v xml:space="preserve"> </v>
      </c>
      <c r="CX61" s="29" t="str">
        <f t="shared" si="143"/>
        <v xml:space="preserve"> </v>
      </c>
      <c r="CY61" s="30"/>
      <c r="CZ61" s="30"/>
      <c r="DA61" s="30"/>
      <c r="DB61" s="29" t="str">
        <f t="shared" si="235"/>
        <v xml:space="preserve"> </v>
      </c>
      <c r="DC61" s="29" t="str">
        <f t="shared" si="144"/>
        <v xml:space="preserve"> </v>
      </c>
      <c r="DD61" s="9"/>
      <c r="DE61" s="46"/>
      <c r="DF61" s="46">
        <v>44147.95</v>
      </c>
      <c r="DG61" s="29" t="str">
        <f t="shared" si="236"/>
        <v xml:space="preserve"> </v>
      </c>
      <c r="DH61" s="29">
        <f t="shared" si="145"/>
        <v>0</v>
      </c>
      <c r="DI61" s="30"/>
      <c r="DJ61" s="30"/>
      <c r="DK61" s="29" t="str">
        <f t="shared" si="146"/>
        <v xml:space="preserve"> </v>
      </c>
      <c r="DL61" s="9"/>
      <c r="DM61" s="9"/>
      <c r="DN61" s="30"/>
      <c r="DO61" s="29" t="str">
        <f t="shared" si="238"/>
        <v xml:space="preserve"> </v>
      </c>
      <c r="DP61" s="29" t="str">
        <f t="shared" si="285"/>
        <v xml:space="preserve"> </v>
      </c>
    </row>
    <row r="62" spans="1:120" s="19" customFormat="1" ht="15.75" hidden="1" customHeight="1" outlineLevel="1" x14ac:dyDescent="0.25">
      <c r="A62" s="18">
        <f t="shared" si="294"/>
        <v>49</v>
      </c>
      <c r="B62" s="8" t="s">
        <v>78</v>
      </c>
      <c r="C62" s="28">
        <f t="shared" si="286"/>
        <v>951150</v>
      </c>
      <c r="D62" s="28">
        <f t="shared" si="286"/>
        <v>152622.09999999998</v>
      </c>
      <c r="E62" s="28">
        <f t="shared" si="286"/>
        <v>677854.26</v>
      </c>
      <c r="F62" s="29">
        <f t="shared" si="223"/>
        <v>0.16046060032592122</v>
      </c>
      <c r="G62" s="29">
        <f t="shared" si="119"/>
        <v>0.22515474048949694</v>
      </c>
      <c r="H62" s="17">
        <f t="shared" si="287"/>
        <v>809150</v>
      </c>
      <c r="I62" s="24">
        <f t="shared" si="287"/>
        <v>101151.01999999999</v>
      </c>
      <c r="J62" s="17">
        <f t="shared" si="287"/>
        <v>191310.32</v>
      </c>
      <c r="K62" s="29">
        <f t="shared" si="224"/>
        <v>0.12500898473706976</v>
      </c>
      <c r="L62" s="29">
        <f t="shared" si="121"/>
        <v>0.52872746227176859</v>
      </c>
      <c r="M62" s="46">
        <v>255250</v>
      </c>
      <c r="N62" s="46">
        <v>49033.45</v>
      </c>
      <c r="O62" s="46">
        <v>46565.73</v>
      </c>
      <c r="P62" s="29">
        <f t="shared" si="225"/>
        <v>0.19209970617042113</v>
      </c>
      <c r="Q62" s="29">
        <f t="shared" si="122"/>
        <v>1.0529943372518802</v>
      </c>
      <c r="R62" s="30"/>
      <c r="S62" s="30"/>
      <c r="T62" s="30"/>
      <c r="U62" s="29" t="str">
        <f t="shared" si="226"/>
        <v xml:space="preserve"> </v>
      </c>
      <c r="V62" s="29" t="str">
        <f t="shared" si="290"/>
        <v xml:space="preserve"> </v>
      </c>
      <c r="W62" s="46">
        <v>6900</v>
      </c>
      <c r="X62" s="46">
        <v>1036.31</v>
      </c>
      <c r="Y62" s="46">
        <v>96899.15</v>
      </c>
      <c r="Z62" s="29">
        <f t="shared" si="227"/>
        <v>0.15018985507246377</v>
      </c>
      <c r="AA62" s="29">
        <f t="shared" si="124"/>
        <v>1.0694727456329597E-2</v>
      </c>
      <c r="AB62" s="46">
        <v>160000</v>
      </c>
      <c r="AC62" s="46">
        <v>29527.81</v>
      </c>
      <c r="AD62" s="46">
        <v>13696.92</v>
      </c>
      <c r="AE62" s="29">
        <f t="shared" si="228"/>
        <v>0.18454881250000002</v>
      </c>
      <c r="AF62" s="29" t="str">
        <f t="shared" si="125"/>
        <v>св.200</v>
      </c>
      <c r="AG62" s="46">
        <v>372000</v>
      </c>
      <c r="AH62" s="46">
        <v>17453.45</v>
      </c>
      <c r="AI62" s="46">
        <v>31398.52</v>
      </c>
      <c r="AJ62" s="29">
        <f t="shared" si="229"/>
        <v>4.6917876344086021E-2</v>
      </c>
      <c r="AK62" s="29">
        <f t="shared" si="126"/>
        <v>0.55586855686191583</v>
      </c>
      <c r="AL62" s="46">
        <v>15000</v>
      </c>
      <c r="AM62" s="46">
        <v>4100</v>
      </c>
      <c r="AN62" s="46">
        <v>2750</v>
      </c>
      <c r="AO62" s="29">
        <f t="shared" si="276"/>
        <v>0.27333333333333332</v>
      </c>
      <c r="AP62" s="29">
        <f t="shared" si="127"/>
        <v>1.490909090909091</v>
      </c>
      <c r="AQ62" s="9">
        <f t="shared" si="291"/>
        <v>142000</v>
      </c>
      <c r="AR62" s="9">
        <f t="shared" si="292"/>
        <v>51471.08</v>
      </c>
      <c r="AS62" s="9">
        <f t="shared" si="293"/>
        <v>486543.94</v>
      </c>
      <c r="AT62" s="29">
        <f t="shared" si="230"/>
        <v>0.36247239436619721</v>
      </c>
      <c r="AU62" s="29">
        <f t="shared" si="128"/>
        <v>0.1057891708609093</v>
      </c>
      <c r="AV62" s="9"/>
      <c r="AW62" s="9"/>
      <c r="AX62" s="30"/>
      <c r="AY62" s="29" t="str">
        <f t="shared" si="231"/>
        <v xml:space="preserve"> </v>
      </c>
      <c r="AZ62" s="29" t="str">
        <f t="shared" si="129"/>
        <v xml:space="preserve"> </v>
      </c>
      <c r="BA62" s="30"/>
      <c r="BB62" s="30"/>
      <c r="BC62" s="36"/>
      <c r="BD62" s="29" t="str">
        <f t="shared" si="130"/>
        <v xml:space="preserve"> </v>
      </c>
      <c r="BE62" s="29" t="str">
        <f t="shared" si="131"/>
        <v xml:space="preserve"> </v>
      </c>
      <c r="BF62" s="46">
        <v>82000</v>
      </c>
      <c r="BG62" s="46">
        <v>10263.120000000001</v>
      </c>
      <c r="BH62" s="46">
        <v>9262.7000000000007</v>
      </c>
      <c r="BI62" s="29">
        <f t="shared" si="232"/>
        <v>0.12516000000000002</v>
      </c>
      <c r="BJ62" s="29">
        <f t="shared" si="132"/>
        <v>1.1080052252582939</v>
      </c>
      <c r="BK62" s="30"/>
      <c r="BL62" s="30"/>
      <c r="BM62" s="30"/>
      <c r="BN62" s="29" t="str">
        <f t="shared" si="263"/>
        <v xml:space="preserve"> </v>
      </c>
      <c r="BO62" s="29" t="str">
        <f t="shared" si="133"/>
        <v xml:space="preserve"> </v>
      </c>
      <c r="BP62" s="30"/>
      <c r="BQ62" s="30"/>
      <c r="BR62" s="30"/>
      <c r="BS62" s="29" t="str">
        <f t="shared" si="233"/>
        <v xml:space="preserve"> </v>
      </c>
      <c r="BT62" s="29" t="str">
        <f t="shared" si="166"/>
        <v xml:space="preserve"> </v>
      </c>
      <c r="BU62" s="9"/>
      <c r="BV62" s="46">
        <v>1497.96</v>
      </c>
      <c r="BW62" s="46">
        <v>6503.4</v>
      </c>
      <c r="BX62" s="29" t="str">
        <f t="shared" si="234"/>
        <v xml:space="preserve"> </v>
      </c>
      <c r="BY62" s="29">
        <f>IF(BV62=0," ",IF(BV62/BW62*100&gt;200,"св.200",BV62/BW62))</f>
        <v>0.2303349017437033</v>
      </c>
      <c r="BZ62" s="46">
        <v>60000</v>
      </c>
      <c r="CA62" s="46">
        <v>39710</v>
      </c>
      <c r="CB62" s="46">
        <v>471120</v>
      </c>
      <c r="CC62" s="29">
        <f t="shared" si="274"/>
        <v>0.66183333333333338</v>
      </c>
      <c r="CD62" s="29">
        <f t="shared" si="136"/>
        <v>8.4288503990490746E-2</v>
      </c>
      <c r="CE62" s="34"/>
      <c r="CF62" s="9"/>
      <c r="CG62" s="9"/>
      <c r="CH62" s="51" t="str">
        <f t="shared" si="137"/>
        <v xml:space="preserve"> </v>
      </c>
      <c r="CI62" s="29" t="str">
        <f t="shared" si="151"/>
        <v xml:space="preserve"> </v>
      </c>
      <c r="CJ62" s="30"/>
      <c r="CK62" s="30"/>
      <c r="CL62" s="30"/>
      <c r="CM62" s="29" t="str">
        <f t="shared" si="138"/>
        <v xml:space="preserve"> </v>
      </c>
      <c r="CN62" s="29" t="str">
        <f t="shared" si="139"/>
        <v xml:space="preserve"> </v>
      </c>
      <c r="CO62" s="30"/>
      <c r="CP62" s="30"/>
      <c r="CQ62" s="30"/>
      <c r="CR62" s="29" t="str">
        <f t="shared" si="140"/>
        <v xml:space="preserve"> </v>
      </c>
      <c r="CS62" s="29" t="str">
        <f t="shared" si="141"/>
        <v xml:space="preserve"> </v>
      </c>
      <c r="CT62" s="30"/>
      <c r="CU62" s="30"/>
      <c r="CV62" s="30"/>
      <c r="CW62" s="29" t="str">
        <f t="shared" si="142"/>
        <v xml:space="preserve"> </v>
      </c>
      <c r="CX62" s="29" t="str">
        <f t="shared" si="143"/>
        <v xml:space="preserve"> </v>
      </c>
      <c r="CY62" s="30"/>
      <c r="CZ62" s="30"/>
      <c r="DA62" s="30"/>
      <c r="DB62" s="29" t="str">
        <f t="shared" si="235"/>
        <v xml:space="preserve"> </v>
      </c>
      <c r="DC62" s="29" t="str">
        <f t="shared" si="144"/>
        <v xml:space="preserve"> </v>
      </c>
      <c r="DD62" s="9"/>
      <c r="DE62" s="39"/>
      <c r="DF62" s="30"/>
      <c r="DG62" s="29" t="str">
        <f t="shared" si="236"/>
        <v xml:space="preserve"> </v>
      </c>
      <c r="DH62" s="29" t="str">
        <f t="shared" si="145"/>
        <v xml:space="preserve"> </v>
      </c>
      <c r="DI62" s="46"/>
      <c r="DJ62" s="46">
        <v>-342.16</v>
      </c>
      <c r="DK62" s="29" t="str">
        <f>IF(DI62=0," ",IF(DI62/DJ62*100&gt;200,"св.200",DI62/DJ62))</f>
        <v xml:space="preserve"> </v>
      </c>
      <c r="DL62" s="9"/>
      <c r="DM62" s="9"/>
      <c r="DN62" s="9"/>
      <c r="DO62" s="29" t="str">
        <f t="shared" si="238"/>
        <v xml:space="preserve"> </v>
      </c>
      <c r="DP62" s="29" t="str">
        <f t="shared" si="285"/>
        <v xml:space="preserve"> </v>
      </c>
    </row>
    <row r="63" spans="1:120" s="21" customFormat="1" ht="32.1" customHeight="1" collapsed="1" x14ac:dyDescent="0.25">
      <c r="A63" s="20"/>
      <c r="B63" s="7" t="s">
        <v>145</v>
      </c>
      <c r="C63" s="35">
        <f>SUM(C64:C68)</f>
        <v>46083811.189999998</v>
      </c>
      <c r="D63" s="35">
        <f>SUM(D64:D68)</f>
        <v>9671500.5299999975</v>
      </c>
      <c r="E63" s="35">
        <f>SUM(E64:E65,E66:E67,E68)</f>
        <v>9619140.3200000003</v>
      </c>
      <c r="F63" s="26">
        <f t="shared" si="223"/>
        <v>0.20986763638374326</v>
      </c>
      <c r="G63" s="26">
        <f t="shared" si="119"/>
        <v>1.0054433357096508</v>
      </c>
      <c r="H63" s="25">
        <f>SUM(H64:H68)</f>
        <v>43247272</v>
      </c>
      <c r="I63" s="25">
        <f>SUM(I64:I68)</f>
        <v>8844382.6799999978</v>
      </c>
      <c r="J63" s="25">
        <f>SUM(J64:J65,J66:J67,J68)</f>
        <v>9279637.9299999997</v>
      </c>
      <c r="K63" s="26">
        <f t="shared" si="224"/>
        <v>0.20450729655271663</v>
      </c>
      <c r="L63" s="26">
        <f t="shared" si="121"/>
        <v>0.95309566458483563</v>
      </c>
      <c r="M63" s="25">
        <f>SUM(M64:M68)</f>
        <v>30793120</v>
      </c>
      <c r="N63" s="25">
        <f>SUM(N64:N68)</f>
        <v>6248766.7999999989</v>
      </c>
      <c r="O63" s="25">
        <f>SUM(O64:O65,O66:O67,O68)</f>
        <v>7378831.9200000009</v>
      </c>
      <c r="P63" s="26">
        <f t="shared" si="225"/>
        <v>0.20292736819133622</v>
      </c>
      <c r="Q63" s="26">
        <f t="shared" si="122"/>
        <v>0.84685040501640785</v>
      </c>
      <c r="R63" s="25">
        <f>SUM(R64:R68)</f>
        <v>1272783</v>
      </c>
      <c r="S63" s="25">
        <f>SUM(S64:S68)</f>
        <v>343662.39</v>
      </c>
      <c r="T63" s="25">
        <f>SUM(T64:T65,T66:T67,T68)</f>
        <v>270364.98</v>
      </c>
      <c r="U63" s="26">
        <f t="shared" si="226"/>
        <v>0.2700086267651281</v>
      </c>
      <c r="V63" s="26">
        <f t="shared" si="123"/>
        <v>1.2711054146139786</v>
      </c>
      <c r="W63" s="25">
        <f>SUM(W64:W68)</f>
        <v>6819</v>
      </c>
      <c r="X63" s="25">
        <f>SUM(X64:X68)</f>
        <v>0</v>
      </c>
      <c r="Y63" s="25">
        <f>SUM(Y64:Y65,Y66:Y67,Y68)</f>
        <v>1181.97</v>
      </c>
      <c r="Z63" s="26" t="str">
        <f t="shared" si="227"/>
        <v xml:space="preserve"> </v>
      </c>
      <c r="AA63" s="26">
        <f t="shared" si="124"/>
        <v>0</v>
      </c>
      <c r="AB63" s="25">
        <f>SUM(AB64:AB68)</f>
        <v>1382000</v>
      </c>
      <c r="AC63" s="25">
        <f>SUM(AC64:AC68)</f>
        <v>73233</v>
      </c>
      <c r="AD63" s="25">
        <f>SUM(AD64:AD65,AD66:AD67,AD68)</f>
        <v>166941.15</v>
      </c>
      <c r="AE63" s="26">
        <f t="shared" si="228"/>
        <v>5.2990593342981188E-2</v>
      </c>
      <c r="AF63" s="26">
        <f>IF(AC63&lt;=0," ",IF(AC63/AD63*100&gt;200,"св.200",AC63/AD63))</f>
        <v>0.43867554524453678</v>
      </c>
      <c r="AG63" s="25">
        <f>SUM(AG64:AG68)</f>
        <v>9789050</v>
      </c>
      <c r="AH63" s="25">
        <f>SUM(AH64:AH68)</f>
        <v>2178720.4900000002</v>
      </c>
      <c r="AI63" s="25">
        <f>SUM(AI64:AI65,AI66:AI67,AI68)</f>
        <v>1462317.91</v>
      </c>
      <c r="AJ63" s="26">
        <f t="shared" si="229"/>
        <v>0.22256710201704968</v>
      </c>
      <c r="AK63" s="26">
        <f t="shared" si="126"/>
        <v>1.4899089145396573</v>
      </c>
      <c r="AL63" s="25">
        <f>SUM(AL64:AL68)</f>
        <v>3500</v>
      </c>
      <c r="AM63" s="25">
        <f>SUM(AM64:AM68)</f>
        <v>0</v>
      </c>
      <c r="AN63" s="25">
        <f>SUM(AN64:AN65,AN66:AN67,AN68)</f>
        <v>0</v>
      </c>
      <c r="AO63" s="26" t="str">
        <f t="shared" si="276"/>
        <v xml:space="preserve"> </v>
      </c>
      <c r="AP63" s="26" t="str">
        <f t="shared" si="127"/>
        <v xml:space="preserve"> </v>
      </c>
      <c r="AQ63" s="15">
        <f>SUM(AQ64:AQ68)</f>
        <v>2836539.19</v>
      </c>
      <c r="AR63" s="15">
        <f>SUM(AR64:AR68)</f>
        <v>827117.85</v>
      </c>
      <c r="AS63" s="15">
        <f>SUM(AS64:AS65,AS66:AS67,AS68)</f>
        <v>339502.39</v>
      </c>
      <c r="AT63" s="26">
        <f t="shared" si="230"/>
        <v>0.29159401460622864</v>
      </c>
      <c r="AU63" s="26" t="str">
        <f t="shared" si="128"/>
        <v>св.200</v>
      </c>
      <c r="AV63" s="25">
        <f>SUM(AV64:AV68)</f>
        <v>220000</v>
      </c>
      <c r="AW63" s="25">
        <f>SUM(AW64:AW68)</f>
        <v>58486.54</v>
      </c>
      <c r="AX63" s="25">
        <f>SUM(AX64:AX65,AX66:AX67,AX68)</f>
        <v>109926.87</v>
      </c>
      <c r="AY63" s="26">
        <f t="shared" si="231"/>
        <v>0.26584790909090911</v>
      </c>
      <c r="AZ63" s="26">
        <f t="shared" si="129"/>
        <v>0.53204953438590585</v>
      </c>
      <c r="BA63" s="32">
        <f>SUM(BA64:BA68)</f>
        <v>146549.04</v>
      </c>
      <c r="BB63" s="32">
        <f>SUM(BB64:BB68)</f>
        <v>0</v>
      </c>
      <c r="BC63" s="32">
        <f>SUM(BC64:BC65,BC66:BC67,BC68)</f>
        <v>43.81</v>
      </c>
      <c r="BD63" s="26" t="str">
        <f t="shared" si="130"/>
        <v xml:space="preserve"> </v>
      </c>
      <c r="BE63" s="26">
        <f t="shared" si="131"/>
        <v>0</v>
      </c>
      <c r="BF63" s="27">
        <f>SUM(BF64:BF68)</f>
        <v>966159.56</v>
      </c>
      <c r="BG63" s="27">
        <f>SUM(BG64:BG68)</f>
        <v>82908.23</v>
      </c>
      <c r="BH63" s="27">
        <f>SUM(BH64:BH65,BH66:BH67,BH68)</f>
        <v>149618.03</v>
      </c>
      <c r="BI63" s="26">
        <f t="shared" si="232"/>
        <v>8.5812150945336604E-2</v>
      </c>
      <c r="BJ63" s="26">
        <f t="shared" si="132"/>
        <v>0.55413261356268362</v>
      </c>
      <c r="BK63" s="27">
        <f>SUM(BK64:BK68)</f>
        <v>0</v>
      </c>
      <c r="BL63" s="27">
        <f>SUM(BL64:BL68)</f>
        <v>0</v>
      </c>
      <c r="BM63" s="27">
        <f>SUM(BM64:BM65,BM66:BM67,BM68)</f>
        <v>0</v>
      </c>
      <c r="BN63" s="26" t="str">
        <f t="shared" si="263"/>
        <v xml:space="preserve"> </v>
      </c>
      <c r="BO63" s="26" t="str">
        <f t="shared" si="133"/>
        <v xml:space="preserve"> </v>
      </c>
      <c r="BP63" s="25">
        <f>SUM(BP64:BP68)</f>
        <v>289804.15000000002</v>
      </c>
      <c r="BQ63" s="25">
        <f>SUM(BQ64:BQ68)</f>
        <v>0</v>
      </c>
      <c r="BR63" s="25">
        <f>SUM(BR64:BR65,BR66,BR68)</f>
        <v>0</v>
      </c>
      <c r="BS63" s="26" t="str">
        <f t="shared" si="233"/>
        <v xml:space="preserve"> </v>
      </c>
      <c r="BT63" s="26" t="str">
        <f t="shared" si="166"/>
        <v xml:space="preserve"> </v>
      </c>
      <c r="BU63" s="25">
        <f>SUM(BU64:BU68)</f>
        <v>264926.44</v>
      </c>
      <c r="BV63" s="25">
        <f>SUM(BV64:BV68)</f>
        <v>115170.68999999999</v>
      </c>
      <c r="BW63" s="25">
        <f>SUM(BW64:BW65,BW66:BW67,BW68)</f>
        <v>17925.7</v>
      </c>
      <c r="BX63" s="26">
        <f t="shared" si="234"/>
        <v>0.43472705102593756</v>
      </c>
      <c r="BY63" s="26" t="str">
        <f t="shared" si="135"/>
        <v>св.200</v>
      </c>
      <c r="BZ63" s="25">
        <f>SUM(BZ64:BZ68)</f>
        <v>100000</v>
      </c>
      <c r="CA63" s="25">
        <f>SUM(CA64:CA68)</f>
        <v>0</v>
      </c>
      <c r="CB63" s="25">
        <f>SUM(CB64:CB65,CB66:CB67,CB68)</f>
        <v>0</v>
      </c>
      <c r="CC63" s="26" t="str">
        <f t="shared" si="274"/>
        <v xml:space="preserve"> </v>
      </c>
      <c r="CD63" s="26" t="str">
        <f t="shared" si="136"/>
        <v xml:space="preserve"> </v>
      </c>
      <c r="CE63" s="25">
        <f>SUM(CE64:CE68)</f>
        <v>350000</v>
      </c>
      <c r="CF63" s="25">
        <f>SUM(CF64:CF68)</f>
        <v>357376.39</v>
      </c>
      <c r="CG63" s="25">
        <f>SUM(CG64:CG65,CG66:CG67,CG68)</f>
        <v>55337.84</v>
      </c>
      <c r="CH63" s="26">
        <f t="shared" si="137"/>
        <v>1.0210754</v>
      </c>
      <c r="CI63" s="26" t="str">
        <f t="shared" si="151"/>
        <v>св.200</v>
      </c>
      <c r="CJ63" s="27">
        <f>SUM(CJ64:CJ68)</f>
        <v>250000</v>
      </c>
      <c r="CK63" s="27">
        <f>SUM(CK64:CK68)</f>
        <v>357376.39</v>
      </c>
      <c r="CL63" s="27">
        <f>SUM(CL64:CL65,CL66:CL67,CL68)</f>
        <v>55337.84</v>
      </c>
      <c r="CM63" s="26">
        <f t="shared" si="138"/>
        <v>1.42950556</v>
      </c>
      <c r="CN63" s="26" t="str">
        <f t="shared" si="139"/>
        <v>св.200</v>
      </c>
      <c r="CO63" s="27">
        <f>SUM(CO64:CO68)</f>
        <v>100000</v>
      </c>
      <c r="CP63" s="27">
        <f>SUM(CP64:CP68)</f>
        <v>0</v>
      </c>
      <c r="CQ63" s="27">
        <f>SUM(CQ64:CQ65,CQ66:CQ67,CQ68)</f>
        <v>0</v>
      </c>
      <c r="CR63" s="26" t="str">
        <f t="shared" si="140"/>
        <v xml:space="preserve"> </v>
      </c>
      <c r="CS63" s="26" t="str">
        <f t="shared" si="141"/>
        <v xml:space="preserve"> </v>
      </c>
      <c r="CT63" s="27">
        <f>SUM(CT64:CT68)</f>
        <v>0</v>
      </c>
      <c r="CU63" s="27">
        <f t="shared" ref="CU63:CV63" si="295">SUM(CU64:CU68)</f>
        <v>0</v>
      </c>
      <c r="CV63" s="27">
        <f t="shared" si="295"/>
        <v>0</v>
      </c>
      <c r="CW63" s="69" t="str">
        <f t="shared" si="142"/>
        <v xml:space="preserve"> </v>
      </c>
      <c r="CX63" s="69" t="str">
        <f t="shared" si="143"/>
        <v xml:space="preserve"> </v>
      </c>
      <c r="CY63" s="25">
        <f>SUM(CY64:CY68)</f>
        <v>0</v>
      </c>
      <c r="CZ63" s="25">
        <f>SUM(CZ64:CZ68)</f>
        <v>0</v>
      </c>
      <c r="DA63" s="25">
        <f>SUM(DA64:DA65,DA66:DA67,DA68)</f>
        <v>0</v>
      </c>
      <c r="DB63" s="26" t="str">
        <f t="shared" si="235"/>
        <v xml:space="preserve"> </v>
      </c>
      <c r="DC63" s="26" t="str">
        <f t="shared" si="144"/>
        <v xml:space="preserve"> </v>
      </c>
      <c r="DD63" s="25">
        <f>SUM(DD64:DD68)</f>
        <v>0</v>
      </c>
      <c r="DE63" s="25">
        <f>SUM(DE64:DE68)</f>
        <v>210776</v>
      </c>
      <c r="DF63" s="25">
        <f>SUM(DF64:DF65,DF66:DF67,DF68)</f>
        <v>0</v>
      </c>
      <c r="DG63" s="26" t="str">
        <f t="shared" si="236"/>
        <v xml:space="preserve"> </v>
      </c>
      <c r="DH63" s="26" t="str">
        <f t="shared" si="145"/>
        <v xml:space="preserve"> </v>
      </c>
      <c r="DI63" s="25">
        <f>SUM(DI64:DI68)</f>
        <v>0</v>
      </c>
      <c r="DJ63" s="25">
        <f>SUM(DJ64:DJ65,DJ66:DJ67,DJ68)</f>
        <v>0</v>
      </c>
      <c r="DK63" s="26" t="str">
        <f>IF(DI63=0," ",IF(DI63/DJ63*100&gt;200,"св.200",DI63/DJ63))</f>
        <v xml:space="preserve"> </v>
      </c>
      <c r="DL63" s="25">
        <f>SUM(DL64:DL68)</f>
        <v>50100</v>
      </c>
      <c r="DM63" s="25">
        <f>SUM(DM64:DM68)</f>
        <v>2400</v>
      </c>
      <c r="DN63" s="25">
        <f>SUM(DN64:DN65,DN66:DN67,DN68)</f>
        <v>6650.14</v>
      </c>
      <c r="DO63" s="26">
        <f t="shared" si="238"/>
        <v>4.790419161676647E-2</v>
      </c>
      <c r="DP63" s="26">
        <f t="shared" si="147"/>
        <v>0.36089465785682706</v>
      </c>
    </row>
    <row r="64" spans="1:120" s="19" customFormat="1" ht="17.25" hidden="1" customHeight="1" outlineLevel="1" x14ac:dyDescent="0.25">
      <c r="A64" s="18">
        <v>50</v>
      </c>
      <c r="B64" s="8" t="s">
        <v>60</v>
      </c>
      <c r="C64" s="28">
        <f t="shared" ref="C64:E68" si="296">H64+AQ64</f>
        <v>31942783</v>
      </c>
      <c r="D64" s="28">
        <f t="shared" si="296"/>
        <v>6861286.7999999989</v>
      </c>
      <c r="E64" s="28">
        <f t="shared" si="296"/>
        <v>7448433.6200000001</v>
      </c>
      <c r="F64" s="29">
        <f t="shared" si="223"/>
        <v>0.21479928032569984</v>
      </c>
      <c r="G64" s="29">
        <f t="shared" si="119"/>
        <v>0.92117177248872339</v>
      </c>
      <c r="H64" s="17">
        <f t="shared" ref="H64:J68" si="297">W64++AG64+M64+AB64+AL64+R64</f>
        <v>31472783</v>
      </c>
      <c r="I64" s="24">
        <f t="shared" si="297"/>
        <v>6234647.8699999992</v>
      </c>
      <c r="J64" s="17">
        <f t="shared" si="297"/>
        <v>7283168.9100000001</v>
      </c>
      <c r="K64" s="29">
        <f t="shared" si="224"/>
        <v>0.1980964908632325</v>
      </c>
      <c r="L64" s="29">
        <f t="shared" si="121"/>
        <v>0.85603505109426314</v>
      </c>
      <c r="M64" s="46">
        <v>27000000</v>
      </c>
      <c r="N64" s="46">
        <v>5320748.6399999997</v>
      </c>
      <c r="O64" s="46">
        <v>6502477.6299999999</v>
      </c>
      <c r="P64" s="29">
        <f t="shared" si="225"/>
        <v>0.19706476444444443</v>
      </c>
      <c r="Q64" s="29">
        <f t="shared" si="122"/>
        <v>0.81826481270032447</v>
      </c>
      <c r="R64" s="46">
        <v>1272783</v>
      </c>
      <c r="S64" s="46">
        <v>343662.39</v>
      </c>
      <c r="T64" s="46">
        <v>270364.98</v>
      </c>
      <c r="U64" s="29">
        <f t="shared" si="226"/>
        <v>0.2700086267651281</v>
      </c>
      <c r="V64" s="29">
        <f t="shared" si="123"/>
        <v>1.2711054146139786</v>
      </c>
      <c r="W64" s="9"/>
      <c r="X64" s="9"/>
      <c r="Y64" s="9"/>
      <c r="Z64" s="29" t="str">
        <f t="shared" si="227"/>
        <v xml:space="preserve"> </v>
      </c>
      <c r="AA64" s="29" t="str">
        <f t="shared" si="124"/>
        <v xml:space="preserve"> </v>
      </c>
      <c r="AB64" s="46">
        <v>700000</v>
      </c>
      <c r="AC64" s="46">
        <v>33431.26</v>
      </c>
      <c r="AD64" s="46">
        <v>87926.24</v>
      </c>
      <c r="AE64" s="29">
        <f t="shared" si="228"/>
        <v>4.7758942857142862E-2</v>
      </c>
      <c r="AF64" s="29">
        <f>IF(AC64&lt;=0," ",IF(AC64/AD64*100&gt;200,"св.200",AC64/AD64))</f>
        <v>0.38021937478504708</v>
      </c>
      <c r="AG64" s="46">
        <v>2500000</v>
      </c>
      <c r="AH64" s="46">
        <v>536805.57999999996</v>
      </c>
      <c r="AI64" s="46">
        <v>422400.06</v>
      </c>
      <c r="AJ64" s="29">
        <f t="shared" si="229"/>
        <v>0.21472223199999999</v>
      </c>
      <c r="AK64" s="29">
        <f t="shared" si="126"/>
        <v>1.2708463630426567</v>
      </c>
      <c r="AL64" s="9"/>
      <c r="AM64" s="9"/>
      <c r="AN64" s="9"/>
      <c r="AO64" s="29" t="str">
        <f t="shared" si="276"/>
        <v xml:space="preserve"> </v>
      </c>
      <c r="AP64" s="29" t="str">
        <f t="shared" si="127"/>
        <v xml:space="preserve"> </v>
      </c>
      <c r="AQ64" s="9">
        <f>AV64+BA64+BF64+BK64+BP64+BU64+BZ64+CE64+CY64+DD64+DL64+CT64</f>
        <v>470000</v>
      </c>
      <c r="AR64" s="9">
        <f t="shared" ref="AR64" si="298">AW64+BB64+BG64+BL64+BQ64+BV64+CA64+CF64+CZ64+DE64+DM64+CU64+DI64</f>
        <v>626638.92999999993</v>
      </c>
      <c r="AS64" s="9">
        <f t="shared" ref="AS64" si="299">AX64+BC64+BH64+BM64+BR64+BW64+CB64+CG64+DA64+DF64+DN64+CV64+DJ64</f>
        <v>165264.71</v>
      </c>
      <c r="AT64" s="29">
        <f t="shared" si="230"/>
        <v>1.333274319148936</v>
      </c>
      <c r="AU64" s="29" t="str">
        <f t="shared" si="128"/>
        <v>св.200</v>
      </c>
      <c r="AV64" s="46">
        <v>220000</v>
      </c>
      <c r="AW64" s="46">
        <v>58486.54</v>
      </c>
      <c r="AX64" s="46">
        <v>109926.87</v>
      </c>
      <c r="AY64" s="29">
        <f t="shared" si="231"/>
        <v>0.26584790909090911</v>
      </c>
      <c r="AZ64" s="29">
        <f t="shared" si="129"/>
        <v>0.53204953438590585</v>
      </c>
      <c r="BA64" s="30"/>
      <c r="BB64" s="30"/>
      <c r="BC64" s="36"/>
      <c r="BD64" s="29" t="str">
        <f t="shared" si="130"/>
        <v xml:space="preserve"> </v>
      </c>
      <c r="BE64" s="29" t="str">
        <f t="shared" si="131"/>
        <v xml:space="preserve"> </v>
      </c>
      <c r="BF64" s="9"/>
      <c r="BG64" s="9"/>
      <c r="BH64" s="30"/>
      <c r="BI64" s="29" t="str">
        <f t="shared" si="232"/>
        <v xml:space="preserve"> </v>
      </c>
      <c r="BJ64" s="29" t="str">
        <f t="shared" si="132"/>
        <v xml:space="preserve"> </v>
      </c>
      <c r="BK64" s="30"/>
      <c r="BL64" s="30"/>
      <c r="BM64" s="30"/>
      <c r="BN64" s="29"/>
      <c r="BO64" s="29" t="str">
        <f t="shared" si="133"/>
        <v xml:space="preserve"> </v>
      </c>
      <c r="BP64" s="30"/>
      <c r="BQ64" s="30"/>
      <c r="BR64" s="30"/>
      <c r="BS64" s="29" t="str">
        <f t="shared" si="233"/>
        <v xml:space="preserve"> </v>
      </c>
      <c r="BT64" s="29" t="str">
        <f t="shared" si="166"/>
        <v xml:space="preserve"> </v>
      </c>
      <c r="BU64" s="30"/>
      <c r="BV64" s="30"/>
      <c r="BW64" s="30"/>
      <c r="BX64" s="29" t="str">
        <f>IF(BV65&lt;=0," ",IF(BU65&lt;=0," ",IF(BV65/BU65*100&gt;200,"СВ.200",BV65/BU65)))</f>
        <v xml:space="preserve"> </v>
      </c>
      <c r="BY64" s="29" t="str">
        <f t="shared" si="135"/>
        <v xml:space="preserve"> </v>
      </c>
      <c r="BZ64" s="9"/>
      <c r="CA64" s="9"/>
      <c r="CB64" s="30"/>
      <c r="CC64" s="29" t="str">
        <f t="shared" si="274"/>
        <v xml:space="preserve"> </v>
      </c>
      <c r="CD64" s="29" t="str">
        <f t="shared" si="136"/>
        <v xml:space="preserve"> </v>
      </c>
      <c r="CE64" s="46">
        <v>250000</v>
      </c>
      <c r="CF64" s="46">
        <v>357376.39</v>
      </c>
      <c r="CG64" s="46">
        <v>55337.84</v>
      </c>
      <c r="CH64" s="51">
        <f t="shared" si="137"/>
        <v>1.42950556</v>
      </c>
      <c r="CI64" s="29" t="str">
        <f t="shared" si="151"/>
        <v>св.200</v>
      </c>
      <c r="CJ64" s="46">
        <v>250000</v>
      </c>
      <c r="CK64" s="46">
        <v>357376.39</v>
      </c>
      <c r="CL64" s="46">
        <v>55337.84</v>
      </c>
      <c r="CM64" s="29">
        <f t="shared" si="138"/>
        <v>1.42950556</v>
      </c>
      <c r="CN64" s="29" t="str">
        <f t="shared" si="139"/>
        <v>св.200</v>
      </c>
      <c r="CO64" s="30"/>
      <c r="CP64" s="30"/>
      <c r="CQ64" s="30"/>
      <c r="CR64" s="29" t="str">
        <f>IF(CP64&lt;=0," ",IF(CO64&lt;=0," ",IF(CP64/CO64*100&gt;200,"СВ.200",CP64/CO64)))</f>
        <v xml:space="preserve"> </v>
      </c>
      <c r="CS64" s="29" t="str">
        <f>IF(CQ64=0," ",IF(CP64/CQ64*100&gt;200,"св.200",CP64/CQ64))</f>
        <v xml:space="preserve"> </v>
      </c>
      <c r="CT64" s="30"/>
      <c r="CU64" s="30"/>
      <c r="CV64" s="30"/>
      <c r="CW64" s="29" t="str">
        <f t="shared" si="142"/>
        <v xml:space="preserve"> </v>
      </c>
      <c r="CX64" s="29" t="str">
        <f t="shared" si="143"/>
        <v xml:space="preserve"> </v>
      </c>
      <c r="CY64" s="30"/>
      <c r="CZ64" s="30"/>
      <c r="DA64" s="30"/>
      <c r="DB64" s="29" t="str">
        <f t="shared" si="235"/>
        <v xml:space="preserve"> </v>
      </c>
      <c r="DC64" s="29" t="str">
        <f t="shared" si="144"/>
        <v xml:space="preserve"> </v>
      </c>
      <c r="DD64" s="46"/>
      <c r="DE64" s="46">
        <v>210776</v>
      </c>
      <c r="DF64" s="46"/>
      <c r="DG64" s="29" t="str">
        <f t="shared" si="236"/>
        <v xml:space="preserve"> </v>
      </c>
      <c r="DH64" s="29" t="str">
        <f t="shared" si="145"/>
        <v xml:space="preserve"> </v>
      </c>
      <c r="DI64" s="30"/>
      <c r="DJ64" s="30"/>
      <c r="DK64" s="29" t="str">
        <f t="shared" si="146"/>
        <v xml:space="preserve"> </v>
      </c>
      <c r="DL64" s="30"/>
      <c r="DM64" s="30"/>
      <c r="DN64" s="30"/>
      <c r="DO64" s="29" t="str">
        <f t="shared" si="238"/>
        <v xml:space="preserve"> </v>
      </c>
      <c r="DP64" s="29" t="str">
        <f t="shared" si="147"/>
        <v xml:space="preserve"> </v>
      </c>
    </row>
    <row r="65" spans="1:120" s="19" customFormat="1" ht="17.25" hidden="1" customHeight="1" outlineLevel="1" x14ac:dyDescent="0.25">
      <c r="A65" s="18">
        <v>51</v>
      </c>
      <c r="B65" s="8" t="s">
        <v>51</v>
      </c>
      <c r="C65" s="28">
        <f t="shared" si="296"/>
        <v>6408549.04</v>
      </c>
      <c r="D65" s="28">
        <f t="shared" si="296"/>
        <v>1595480.0300000003</v>
      </c>
      <c r="E65" s="28">
        <f t="shared" si="296"/>
        <v>856845.42</v>
      </c>
      <c r="F65" s="29">
        <f t="shared" ref="F65:F68" si="300">IF(D65&lt;=0," ",IF(D65/C65*100&gt;200,"СВ.200",D65/C65))</f>
        <v>0.24896119543465337</v>
      </c>
      <c r="G65" s="29">
        <f t="shared" ref="G65:G68" si="301">IF(E65=0," ",IF(D65/E65*100&gt;200,"св.200",D65/E65))</f>
        <v>1.8620395146653175</v>
      </c>
      <c r="H65" s="17">
        <f t="shared" si="297"/>
        <v>6010000</v>
      </c>
      <c r="I65" s="24">
        <f t="shared" si="297"/>
        <v>1595480.0300000003</v>
      </c>
      <c r="J65" s="17">
        <f t="shared" si="297"/>
        <v>856845.42</v>
      </c>
      <c r="K65" s="29">
        <f t="shared" ref="K65:K68" si="302">IF(I65&lt;=0," ",IF(I65/H65*100&gt;200,"СВ.200",I65/H65))</f>
        <v>0.26547088685524128</v>
      </c>
      <c r="L65" s="29">
        <f t="shared" ref="L65:L68" si="303">IF(J65=0," ",IF(I65/J65*100&gt;200,"св.200",I65/J65))</f>
        <v>1.8620395146653175</v>
      </c>
      <c r="M65" s="46">
        <v>1230000</v>
      </c>
      <c r="N65" s="46">
        <v>332565.34000000003</v>
      </c>
      <c r="O65" s="46">
        <v>281350.62</v>
      </c>
      <c r="P65" s="29">
        <f t="shared" ref="P65:P67" si="304">IF(N65&lt;=0," ",IF(M65&lt;=0," ",IF(N65/M65*100&gt;200,"СВ.200",N65/M65)))</f>
        <v>0.27037832520325206</v>
      </c>
      <c r="Q65" s="29">
        <f t="shared" ref="Q65:Q67" si="305">IF(O65=0," ",IF(N65/O65*100&gt;200,"св.200",N65/O65))</f>
        <v>1.1820316585760502</v>
      </c>
      <c r="R65" s="28"/>
      <c r="S65" s="28"/>
      <c r="T65" s="28"/>
      <c r="U65" s="29" t="str">
        <f t="shared" ref="U65:U68" si="306">IF(S65&lt;=0," ",IF(R65&lt;=0," ",IF(S65/R65*100&gt;200,"СВ.200",S65/R65)))</f>
        <v xml:space="preserve"> </v>
      </c>
      <c r="V65" s="29" t="str">
        <f t="shared" ref="V65:V68" si="307">IF(S65=0," ",IF(S65/T65*100&gt;200,"св.200",S65/T65))</f>
        <v xml:space="preserve"> </v>
      </c>
      <c r="W65" s="28"/>
      <c r="X65" s="28"/>
      <c r="Y65" s="28"/>
      <c r="Z65" s="29" t="str">
        <f t="shared" ref="Z65:Z68" si="308">IF(X65&lt;=0," ",IF(W65&lt;=0," ",IF(X65/W65*100&gt;200,"СВ.200",X65/W65)))</f>
        <v xml:space="preserve"> </v>
      </c>
      <c r="AA65" s="29" t="str">
        <f t="shared" ref="AA65:AA68" si="309">IF(Y65=0," ",IF(X65/Y65*100&gt;200,"св.200",X65/Y65))</f>
        <v xml:space="preserve"> </v>
      </c>
      <c r="AB65" s="46">
        <v>130000</v>
      </c>
      <c r="AC65" s="46">
        <v>6335.07</v>
      </c>
      <c r="AD65" s="46">
        <v>9177.89</v>
      </c>
      <c r="AE65" s="29">
        <f t="shared" ref="AE65:AE68" si="310">IF(AC65&lt;=0," ",IF(AB65&lt;=0," ",IF(AC65/AB65*100&gt;200,"СВ.200",AC65/AB65)))</f>
        <v>4.8731307692307692E-2</v>
      </c>
      <c r="AF65" s="29">
        <f t="shared" ref="AF65:AF68" si="311">IF(AD65=0," ",IF(AC65/AD65*100&gt;200,"св.200",AC65/AD65))</f>
        <v>0.69025342426200353</v>
      </c>
      <c r="AG65" s="46">
        <v>4650000</v>
      </c>
      <c r="AH65" s="46">
        <v>1256579.6200000001</v>
      </c>
      <c r="AI65" s="46">
        <v>566316.91</v>
      </c>
      <c r="AJ65" s="29">
        <f t="shared" ref="AJ65:AJ68" si="312">IF(AH65&lt;=0," ",IF(AG65&lt;=0," ",IF(AH65/AG65*100&gt;200,"СВ.200",AH65/AG65)))</f>
        <v>0.27023217634408603</v>
      </c>
      <c r="AK65" s="29" t="str">
        <f t="shared" ref="AK65:AK68" si="313">IF(AI65=0," ",IF(AH65/AI65*100&gt;200,"св.200",AH65/AI65))</f>
        <v>св.200</v>
      </c>
      <c r="AL65" s="28"/>
      <c r="AM65" s="28"/>
      <c r="AN65" s="28"/>
      <c r="AO65" s="29" t="str">
        <f t="shared" ref="AO65:AO68" si="314">IF(AM65&lt;=0," ",IF(AL65&lt;=0," ",IF(AM65/AL65*100&gt;200,"СВ.200",AM65/AL65)))</f>
        <v xml:space="preserve"> </v>
      </c>
      <c r="AP65" s="29" t="str">
        <f t="shared" ref="AP65:AP68" si="315">IF(AN65=0," ",IF(AM65/AN65*100&gt;200,"св.200",AM65/AN65))</f>
        <v xml:space="preserve"> </v>
      </c>
      <c r="AQ65" s="9">
        <f t="shared" ref="AQ65:AQ68" si="316">AV65+BA65+BF65+BK65+BP65+BU65+BZ65+CE65+CY65+DD65+DL65+CT65</f>
        <v>398549.04000000004</v>
      </c>
      <c r="AR65" s="9">
        <f t="shared" ref="AR65:AR68" si="317">AW65+BB65+BG65+BL65+BQ65+BV65+CA65+CF65+CZ65+DE65+DM65+CU65+DI65</f>
        <v>0</v>
      </c>
      <c r="AS65" s="9">
        <f t="shared" ref="AS65:AS68" si="318">AX65+BC65+BH65+BM65+BR65+BW65+CB65+CG65+DA65+DF65+DN65+CV65+DJ65</f>
        <v>0</v>
      </c>
      <c r="AT65" s="29" t="str">
        <f t="shared" ref="AT65:AT68" si="319">IF(AR65&lt;=0," ",IF(AQ65&lt;=0," ",IF(AR65/AQ65*100&gt;200,"СВ.200",AR65/AQ65)))</f>
        <v xml:space="preserve"> </v>
      </c>
      <c r="AU65" s="29" t="str">
        <f t="shared" ref="AU65:AU68" si="320">IF(AS65=0," ",IF(AR65/AS65*100&gt;200,"св.200",AR65/AS65))</f>
        <v xml:space="preserve"> </v>
      </c>
      <c r="AV65" s="28"/>
      <c r="AW65" s="28"/>
      <c r="AX65" s="28"/>
      <c r="AY65" s="29" t="str">
        <f t="shared" ref="AY65:AY68" si="321">IF(AW65&lt;=0," ",IF(AV65&lt;=0," ",IF(AW65/AV65*100&gt;200,"СВ.200",AW65/AV65)))</f>
        <v xml:space="preserve"> </v>
      </c>
      <c r="AZ65" s="29" t="str">
        <f t="shared" ref="AZ65:AZ68" si="322">IF(AX65=0," ",IF(AW65/AX65*100&gt;200,"св.200",AW65/AX65))</f>
        <v xml:space="preserve"> </v>
      </c>
      <c r="BA65" s="46">
        <v>146549.04</v>
      </c>
      <c r="BB65" s="28"/>
      <c r="BC65" s="28"/>
      <c r="BD65" s="29" t="str">
        <f t="shared" ref="BD65:BD68" si="323">IF(BB65&lt;=0," ",IF(BA65&lt;=0," ",IF(BB65/BA65*100&gt;200,"СВ.200",BB65/BA65)))</f>
        <v xml:space="preserve"> </v>
      </c>
      <c r="BE65" s="29" t="str">
        <f t="shared" ref="BE65:BE68" si="324">IF(BC65=0," ",IF(BB65/BC65*100&gt;200,"св.200",BB65/BC65))</f>
        <v xml:space="preserve"> </v>
      </c>
      <c r="BF65" s="46">
        <v>1000</v>
      </c>
      <c r="BG65" s="28"/>
      <c r="BH65" s="28"/>
      <c r="BI65" s="29" t="str">
        <f t="shared" ref="BI65:BI68" si="325">IF(BG65&lt;=0," ",IF(BF65&lt;=0," ",IF(BG65/BF65*100&gt;200,"СВ.200",BG65/BF65)))</f>
        <v xml:space="preserve"> </v>
      </c>
      <c r="BJ65" s="29" t="str">
        <f t="shared" ref="BJ65:BJ68" si="326">IF(BH65=0," ",IF(BG65/BH65*100&gt;200,"св.200",BG65/BH65))</f>
        <v xml:space="preserve"> </v>
      </c>
      <c r="BK65" s="28"/>
      <c r="BL65" s="28"/>
      <c r="BM65" s="28"/>
      <c r="BN65" s="29"/>
      <c r="BO65" s="29" t="str">
        <f t="shared" ref="BO65:BO68" si="327">IF(BM65=0," ",IF(BL65/BM65*100&gt;200,"св.200",BL65/BM65))</f>
        <v xml:space="preserve"> </v>
      </c>
      <c r="BP65" s="28"/>
      <c r="BQ65" s="28"/>
      <c r="BR65" s="28"/>
      <c r="BS65" s="29" t="str">
        <f t="shared" ref="BS65:BS68" si="328">IF(BQ65&lt;=0," ",IF(BP65&lt;=0," ",IF(BQ65/BP65*100&gt;200,"СВ.200",BQ65/BP65)))</f>
        <v xml:space="preserve"> </v>
      </c>
      <c r="BT65" s="29" t="str">
        <f t="shared" ref="BT65:BT68" si="329">IF(BR65=0," ",IF(BQ65/BR65*100&gt;200,"св.200",BQ65/BR65))</f>
        <v xml:space="preserve"> </v>
      </c>
      <c r="BU65" s="46">
        <v>1000</v>
      </c>
      <c r="BV65" s="28"/>
      <c r="BW65" s="28"/>
      <c r="BX65" s="29">
        <f>IF(BV66&lt;=0," ",IF(BU66&lt;=0," ",IF(BV66/BU66*100&gt;200,"СВ.200",BV66/BU66)))</f>
        <v>0.12879287128712871</v>
      </c>
      <c r="BY65" s="29" t="str">
        <f>IF(BV65=0," ",IF(BV65/BW65*100&gt;200,"св.200",BV65/BW65))</f>
        <v xml:space="preserve"> </v>
      </c>
      <c r="BZ65" s="46">
        <v>100000</v>
      </c>
      <c r="CA65" s="28"/>
      <c r="CB65" s="28"/>
      <c r="CC65" s="29" t="str">
        <f t="shared" ref="CC65:CC68" si="330">IF(CA65&lt;=0," ",IF(BZ65&lt;=0," ",IF(CA65/BZ65*100&gt;200,"СВ.200",CA65/BZ65)))</f>
        <v xml:space="preserve"> </v>
      </c>
      <c r="CD65" s="29" t="str">
        <f t="shared" ref="CD65:CD68" si="331">IF(CB65=0," ",IF(CA65/CB65*100&gt;200,"св.200",CA65/CB65))</f>
        <v xml:space="preserve"> </v>
      </c>
      <c r="CE65" s="46">
        <v>100000</v>
      </c>
      <c r="CF65" s="28"/>
      <c r="CG65" s="28"/>
      <c r="CH65" s="51" t="str">
        <f t="shared" ref="CH65:CH68" si="332">IF(CF65&lt;=0," ",IF(CE65&lt;=0," ",IF(CF65/CE65*100&gt;200,"СВ.200",CF65/CE65)))</f>
        <v xml:space="preserve"> </v>
      </c>
      <c r="CI65" s="29" t="str">
        <f t="shared" ref="CI65:CI68" si="333">IF(CG65=0," ",IF(CF65/CG65*100&gt;200,"св.200",CF65/CG65))</f>
        <v xml:space="preserve"> </v>
      </c>
      <c r="CJ65" s="28"/>
      <c r="CK65" s="28"/>
      <c r="CL65" s="28"/>
      <c r="CM65" s="29" t="str">
        <f t="shared" ref="CM65:CM68" si="334">IF(CK65&lt;=0," ",IF(CJ65&lt;=0," ",IF(CK65/CJ65*100&gt;200,"СВ.200",CK65/CJ65)))</f>
        <v xml:space="preserve"> </v>
      </c>
      <c r="CN65" s="29" t="str">
        <f t="shared" ref="CN65:CN68" si="335">IF(CL65=0," ",IF(CK65/CL65*100&gt;200,"св.200",CK65/CL65))</f>
        <v xml:space="preserve"> </v>
      </c>
      <c r="CO65" s="46">
        <v>100000</v>
      </c>
      <c r="CP65" s="28"/>
      <c r="CQ65" s="28"/>
      <c r="CR65" s="29" t="str">
        <f t="shared" ref="CR65:CR68" si="336">IF(CP65&lt;=0," ",IF(CO65&lt;=0," ",IF(CP65/CO65*100&gt;200,"СВ.200",CP65/CO65)))</f>
        <v xml:space="preserve"> </v>
      </c>
      <c r="CS65" s="29" t="str">
        <f t="shared" ref="CS65:CS68" si="337">IF(CQ65=0," ",IF(CP65/CQ65*100&gt;200,"св.200",CP65/CQ65))</f>
        <v xml:space="preserve"> </v>
      </c>
      <c r="CT65" s="58"/>
      <c r="CU65" s="58"/>
      <c r="CV65" s="58"/>
      <c r="CW65" s="29" t="str">
        <f t="shared" si="142"/>
        <v xml:space="preserve"> </v>
      </c>
      <c r="CX65" s="29" t="str">
        <f t="shared" si="143"/>
        <v xml:space="preserve"> </v>
      </c>
      <c r="CY65" s="28"/>
      <c r="CZ65" s="28"/>
      <c r="DA65" s="28"/>
      <c r="DB65" s="29" t="str">
        <f t="shared" ref="DB65:DB68" si="338">IF(CZ65&lt;=0," ",IF(CY65&lt;=0," ",IF(CZ65/CY65*100&gt;200,"СВ.200",CZ65/CY65)))</f>
        <v xml:space="preserve"> </v>
      </c>
      <c r="DC65" s="29" t="str">
        <f t="shared" ref="DC65:DC68" si="339">IF(DA65=0," ",IF(CZ65/DA65*100&gt;200,"св.200",CZ65/DA65))</f>
        <v xml:space="preserve"> </v>
      </c>
      <c r="DD65" s="28"/>
      <c r="DE65" s="28"/>
      <c r="DF65" s="28"/>
      <c r="DG65" s="29" t="str">
        <f t="shared" ref="DG65:DG68" si="340">IF(DE65&lt;=0," ",IF(DD65&lt;=0," ",IF(DE65/DD65*100&gt;200,"СВ.200",DE65/DD65)))</f>
        <v xml:space="preserve"> </v>
      </c>
      <c r="DH65" s="29" t="str">
        <f t="shared" ref="DH65:DH68" si="341">IF(DF65=0," ",IF(DE65/DF65*100&gt;200,"св.200",DE65/DF65))</f>
        <v xml:space="preserve"> </v>
      </c>
      <c r="DI65" s="28"/>
      <c r="DJ65" s="28"/>
      <c r="DK65" s="29" t="str">
        <f t="shared" si="146"/>
        <v xml:space="preserve"> </v>
      </c>
      <c r="DL65" s="71">
        <v>50000</v>
      </c>
      <c r="DM65" s="71"/>
      <c r="DN65" s="71"/>
      <c r="DO65" s="29" t="str">
        <f t="shared" ref="DO65:DO68" si="342">IF(DM65&lt;=0," ",IF(DL65&lt;=0," ",IF(DM65/DL65*100&gt;200,"СВ.200",DM65/DL65)))</f>
        <v xml:space="preserve"> </v>
      </c>
      <c r="DP65" s="29" t="str">
        <f t="shared" ref="DP65:DP68" si="343">IF(DN65=0," ",IF(DM65/DN65*100&gt;200,"св.200",DM65/DN65))</f>
        <v xml:space="preserve"> </v>
      </c>
    </row>
    <row r="66" spans="1:120" s="19" customFormat="1" ht="16.5" hidden="1" customHeight="1" outlineLevel="1" x14ac:dyDescent="0.25">
      <c r="A66" s="18">
        <v>52</v>
      </c>
      <c r="B66" s="8" t="s">
        <v>48</v>
      </c>
      <c r="C66" s="28">
        <f t="shared" si="296"/>
        <v>2640258.15</v>
      </c>
      <c r="D66" s="28">
        <f t="shared" si="296"/>
        <v>245068.69</v>
      </c>
      <c r="E66" s="28">
        <f t="shared" si="296"/>
        <v>228210.57999999996</v>
      </c>
      <c r="F66" s="29">
        <f t="shared" si="300"/>
        <v>9.2819972925753502E-2</v>
      </c>
      <c r="G66" s="29">
        <f t="shared" si="301"/>
        <v>1.0738708520875766</v>
      </c>
      <c r="H66" s="17">
        <f t="shared" si="297"/>
        <v>1253939</v>
      </c>
      <c r="I66" s="24">
        <f t="shared" si="297"/>
        <v>191371.56</v>
      </c>
      <c r="J66" s="17">
        <f t="shared" si="297"/>
        <v>178969.34999999998</v>
      </c>
      <c r="K66" s="29">
        <f t="shared" si="302"/>
        <v>0.15261632344157092</v>
      </c>
      <c r="L66" s="29">
        <f t="shared" si="303"/>
        <v>1.0692979552085315</v>
      </c>
      <c r="M66" s="46">
        <v>408120</v>
      </c>
      <c r="N66" s="46">
        <v>77231.75</v>
      </c>
      <c r="O66" s="46">
        <v>69933.98</v>
      </c>
      <c r="P66" s="29">
        <f t="shared" si="304"/>
        <v>0.18923784671175145</v>
      </c>
      <c r="Q66" s="29">
        <f t="shared" si="305"/>
        <v>1.1043522762468261</v>
      </c>
      <c r="R66" s="30"/>
      <c r="S66" s="30"/>
      <c r="T66" s="30"/>
      <c r="U66" s="29" t="str">
        <f t="shared" si="306"/>
        <v xml:space="preserve"> </v>
      </c>
      <c r="V66" s="29" t="str">
        <f t="shared" si="307"/>
        <v xml:space="preserve"> </v>
      </c>
      <c r="W66" s="46">
        <v>5819</v>
      </c>
      <c r="X66" s="9"/>
      <c r="Y66" s="9"/>
      <c r="Z66" s="29" t="str">
        <f t="shared" si="308"/>
        <v xml:space="preserve"> </v>
      </c>
      <c r="AA66" s="29" t="str">
        <f t="shared" si="309"/>
        <v xml:space="preserve"> </v>
      </c>
      <c r="AB66" s="46">
        <v>215000</v>
      </c>
      <c r="AC66" s="46">
        <v>8825.94</v>
      </c>
      <c r="AD66" s="46">
        <v>33074.14</v>
      </c>
      <c r="AE66" s="29">
        <f t="shared" si="310"/>
        <v>4.1050883720930235E-2</v>
      </c>
      <c r="AF66" s="29">
        <f t="shared" si="311"/>
        <v>0.26685319708993194</v>
      </c>
      <c r="AG66" s="46">
        <v>625000</v>
      </c>
      <c r="AH66" s="46">
        <v>105313.87</v>
      </c>
      <c r="AI66" s="46">
        <v>75961.23</v>
      </c>
      <c r="AJ66" s="29">
        <f t="shared" si="312"/>
        <v>0.168502192</v>
      </c>
      <c r="AK66" s="29">
        <f t="shared" si="313"/>
        <v>1.3864160704085493</v>
      </c>
      <c r="AL66" s="46"/>
      <c r="AM66" s="9"/>
      <c r="AN66" s="9"/>
      <c r="AO66" s="29" t="str">
        <f t="shared" si="314"/>
        <v xml:space="preserve"> </v>
      </c>
      <c r="AP66" s="29" t="str">
        <f>IF(AM66=0," ",IF(AM66/AN66*100&gt;200,"св.200",AM66/AN66))</f>
        <v xml:space="preserve"> </v>
      </c>
      <c r="AQ66" s="9">
        <f>AV66+BA66+BF66+BK66+BP66+BU66+BZ66+CE66+CY66+DD66+DL66+CT66+449000</f>
        <v>1386319.15</v>
      </c>
      <c r="AR66" s="9">
        <f t="shared" si="317"/>
        <v>53697.13</v>
      </c>
      <c r="AS66" s="9">
        <f t="shared" si="318"/>
        <v>49241.229999999996</v>
      </c>
      <c r="AT66" s="29">
        <f t="shared" si="319"/>
        <v>3.873359896961677E-2</v>
      </c>
      <c r="AU66" s="29">
        <f t="shared" si="320"/>
        <v>1.0904912407752609</v>
      </c>
      <c r="AV66" s="9"/>
      <c r="AW66" s="9"/>
      <c r="AX66" s="9"/>
      <c r="AY66" s="29" t="str">
        <f t="shared" si="321"/>
        <v xml:space="preserve"> </v>
      </c>
      <c r="AZ66" s="29" t="str">
        <f t="shared" si="322"/>
        <v xml:space="preserve"> </v>
      </c>
      <c r="BA66" s="46"/>
      <c r="BB66" s="46"/>
      <c r="BC66" s="46">
        <v>43.81</v>
      </c>
      <c r="BD66" s="29" t="str">
        <f t="shared" si="323"/>
        <v xml:space="preserve"> </v>
      </c>
      <c r="BE66" s="29">
        <f t="shared" si="324"/>
        <v>0</v>
      </c>
      <c r="BF66" s="46">
        <v>597015</v>
      </c>
      <c r="BG66" s="46">
        <v>44793.09</v>
      </c>
      <c r="BH66" s="46">
        <v>32747.78</v>
      </c>
      <c r="BI66" s="29">
        <f t="shared" si="325"/>
        <v>7.5028416371447942E-2</v>
      </c>
      <c r="BJ66" s="29">
        <f t="shared" si="326"/>
        <v>1.3678206583774533</v>
      </c>
      <c r="BK66" s="30"/>
      <c r="BL66" s="30"/>
      <c r="BM66" s="30"/>
      <c r="BN66" s="29"/>
      <c r="BO66" s="29" t="str">
        <f t="shared" si="327"/>
        <v xml:space="preserve"> </v>
      </c>
      <c r="BP66" s="46">
        <v>289804.15000000002</v>
      </c>
      <c r="BQ66" s="30"/>
      <c r="BR66" s="30"/>
      <c r="BS66" s="29" t="str">
        <f t="shared" si="328"/>
        <v xml:space="preserve"> </v>
      </c>
      <c r="BT66" s="29" t="str">
        <f t="shared" si="329"/>
        <v xml:space="preserve"> </v>
      </c>
      <c r="BU66" s="46">
        <v>50500</v>
      </c>
      <c r="BV66" s="46">
        <v>6504.04</v>
      </c>
      <c r="BW66" s="46">
        <v>16449.64</v>
      </c>
      <c r="BX66" s="29" t="str">
        <f>IF(BV67&lt;=0," ",IF(BU67&lt;=0," ",IF(BV67/BU67*100&gt;200,"СВ.200",BV67/BU67)))</f>
        <v xml:space="preserve"> </v>
      </c>
      <c r="BY66" s="29">
        <f t="shared" ref="BY66:BY68" si="344">IF(BW66=0," ",IF(BV66/BW66*100&gt;200,"св.200",BV66/BW66))</f>
        <v>0.39539102375492718</v>
      </c>
      <c r="BZ66" s="30"/>
      <c r="CA66" s="9"/>
      <c r="CB66" s="30"/>
      <c r="CC66" s="29" t="str">
        <f t="shared" si="330"/>
        <v xml:space="preserve"> </v>
      </c>
      <c r="CD66" s="29" t="str">
        <f t="shared" si="331"/>
        <v xml:space="preserve"> </v>
      </c>
      <c r="CE66" s="34"/>
      <c r="CF66" s="9"/>
      <c r="CG66" s="30"/>
      <c r="CH66" s="51" t="str">
        <f t="shared" si="332"/>
        <v xml:space="preserve"> </v>
      </c>
      <c r="CI66" s="29" t="str">
        <f t="shared" si="333"/>
        <v xml:space="preserve"> </v>
      </c>
      <c r="CJ66" s="30"/>
      <c r="CK66" s="30"/>
      <c r="CL66" s="30"/>
      <c r="CM66" s="29" t="str">
        <f t="shared" si="334"/>
        <v xml:space="preserve"> </v>
      </c>
      <c r="CN66" s="29" t="str">
        <f t="shared" si="335"/>
        <v xml:space="preserve"> </v>
      </c>
      <c r="CO66" s="30"/>
      <c r="CP66" s="30"/>
      <c r="CQ66" s="30"/>
      <c r="CR66" s="29" t="str">
        <f t="shared" si="336"/>
        <v xml:space="preserve"> </v>
      </c>
      <c r="CS66" s="29" t="str">
        <f t="shared" si="337"/>
        <v xml:space="preserve"> </v>
      </c>
      <c r="CT66" s="30"/>
      <c r="CU66" s="30"/>
      <c r="CV66" s="30"/>
      <c r="CW66" s="29" t="str">
        <f t="shared" si="142"/>
        <v xml:space="preserve"> </v>
      </c>
      <c r="CX66" s="29" t="str">
        <f t="shared" si="143"/>
        <v xml:space="preserve"> </v>
      </c>
      <c r="CY66" s="30"/>
      <c r="CZ66" s="30"/>
      <c r="DA66" s="30"/>
      <c r="DB66" s="29" t="str">
        <f t="shared" si="338"/>
        <v xml:space="preserve"> </v>
      </c>
      <c r="DC66" s="29" t="str">
        <f t="shared" si="339"/>
        <v xml:space="preserve"> </v>
      </c>
      <c r="DD66" s="56"/>
      <c r="DE66" s="46"/>
      <c r="DF66" s="46"/>
      <c r="DG66" s="29" t="str">
        <f t="shared" si="340"/>
        <v xml:space="preserve"> </v>
      </c>
      <c r="DH66" s="29" t="str">
        <f t="shared" si="341"/>
        <v xml:space="preserve"> </v>
      </c>
      <c r="DI66" s="30"/>
      <c r="DJ66" s="30"/>
      <c r="DK66" s="29" t="str">
        <f t="shared" si="146"/>
        <v xml:space="preserve"> </v>
      </c>
      <c r="DL66" s="9"/>
      <c r="DM66" s="30">
        <v>2400</v>
      </c>
      <c r="DN66" s="30"/>
      <c r="DO66" s="29" t="str">
        <f t="shared" si="342"/>
        <v xml:space="preserve"> </v>
      </c>
      <c r="DP66" s="29" t="str">
        <f t="shared" si="343"/>
        <v xml:space="preserve"> </v>
      </c>
    </row>
    <row r="67" spans="1:120" s="19" customFormat="1" ht="16.5" hidden="1" customHeight="1" outlineLevel="1" x14ac:dyDescent="0.25">
      <c r="A67" s="18">
        <v>53</v>
      </c>
      <c r="B67" s="8" t="s">
        <v>91</v>
      </c>
      <c r="C67" s="28">
        <f t="shared" si="296"/>
        <v>2408050</v>
      </c>
      <c r="D67" s="28">
        <f t="shared" si="296"/>
        <v>460202.61</v>
      </c>
      <c r="E67" s="28">
        <f t="shared" si="296"/>
        <v>612579.16</v>
      </c>
      <c r="F67" s="29">
        <f t="shared" si="300"/>
        <v>0.19111007246527273</v>
      </c>
      <c r="G67" s="29">
        <f t="shared" si="301"/>
        <v>0.75125410730590303</v>
      </c>
      <c r="H67" s="17">
        <f t="shared" si="297"/>
        <v>2358050</v>
      </c>
      <c r="I67" s="24">
        <f t="shared" si="297"/>
        <v>443781.36</v>
      </c>
      <c r="J67" s="17">
        <f t="shared" si="297"/>
        <v>609327.77</v>
      </c>
      <c r="K67" s="29">
        <f t="shared" si="302"/>
        <v>0.18819845211085431</v>
      </c>
      <c r="L67" s="29">
        <f t="shared" si="303"/>
        <v>0.72831303913819645</v>
      </c>
      <c r="M67" s="46">
        <v>1555000</v>
      </c>
      <c r="N67" s="46">
        <v>358538.6</v>
      </c>
      <c r="O67" s="46">
        <v>367547.16</v>
      </c>
      <c r="P67" s="29">
        <f t="shared" si="304"/>
        <v>0.2305714469453376</v>
      </c>
      <c r="Q67" s="29">
        <f t="shared" si="305"/>
        <v>0.97549005684059698</v>
      </c>
      <c r="R67" s="28"/>
      <c r="S67" s="28"/>
      <c r="T67" s="28"/>
      <c r="U67" s="29" t="str">
        <f t="shared" si="306"/>
        <v xml:space="preserve"> </v>
      </c>
      <c r="V67" s="29" t="str">
        <f t="shared" si="307"/>
        <v xml:space="preserve"> </v>
      </c>
      <c r="W67" s="46">
        <v>0</v>
      </c>
      <c r="X67" s="46"/>
      <c r="Y67" s="46">
        <v>1181.97</v>
      </c>
      <c r="Z67" s="29" t="str">
        <f t="shared" si="308"/>
        <v xml:space="preserve"> </v>
      </c>
      <c r="AA67" s="29">
        <f t="shared" si="309"/>
        <v>0</v>
      </c>
      <c r="AB67" s="46">
        <v>137000</v>
      </c>
      <c r="AC67" s="46">
        <v>2298.98</v>
      </c>
      <c r="AD67" s="46">
        <v>22312.42</v>
      </c>
      <c r="AE67" s="29">
        <f t="shared" si="310"/>
        <v>1.678087591240876E-2</v>
      </c>
      <c r="AF67" s="29">
        <f t="shared" si="311"/>
        <v>0.10303588763567556</v>
      </c>
      <c r="AG67" s="46">
        <v>664050</v>
      </c>
      <c r="AH67" s="46">
        <v>82943.78</v>
      </c>
      <c r="AI67" s="46">
        <v>218286.22</v>
      </c>
      <c r="AJ67" s="29">
        <f t="shared" si="312"/>
        <v>0.12490592575860252</v>
      </c>
      <c r="AK67" s="29">
        <f t="shared" si="313"/>
        <v>0.37997716942462056</v>
      </c>
      <c r="AL67" s="46">
        <v>2000</v>
      </c>
      <c r="AM67" s="28"/>
      <c r="AN67" s="28"/>
      <c r="AO67" s="29" t="str">
        <f t="shared" si="314"/>
        <v xml:space="preserve"> </v>
      </c>
      <c r="AP67" s="29" t="str">
        <f t="shared" si="315"/>
        <v xml:space="preserve"> </v>
      </c>
      <c r="AQ67" s="9">
        <f t="shared" si="316"/>
        <v>50000</v>
      </c>
      <c r="AR67" s="9">
        <f t="shared" si="317"/>
        <v>16421.25</v>
      </c>
      <c r="AS67" s="9">
        <f t="shared" si="318"/>
        <v>3251.3900000000003</v>
      </c>
      <c r="AT67" s="29">
        <f t="shared" si="319"/>
        <v>0.32842500000000002</v>
      </c>
      <c r="AU67" s="29" t="str">
        <f t="shared" si="320"/>
        <v>св.200</v>
      </c>
      <c r="AV67" s="28"/>
      <c r="AW67" s="28"/>
      <c r="AX67" s="28"/>
      <c r="AY67" s="29" t="str">
        <f t="shared" si="321"/>
        <v xml:space="preserve"> </v>
      </c>
      <c r="AZ67" s="29" t="str">
        <f t="shared" si="322"/>
        <v xml:space="preserve"> </v>
      </c>
      <c r="BA67" s="28"/>
      <c r="BB67" s="28"/>
      <c r="BC67" s="28"/>
      <c r="BD67" s="29" t="str">
        <f t="shared" si="323"/>
        <v xml:space="preserve"> </v>
      </c>
      <c r="BE67" s="29" t="str">
        <f t="shared" si="324"/>
        <v xml:space="preserve"> </v>
      </c>
      <c r="BF67" s="46">
        <v>50000</v>
      </c>
      <c r="BG67" s="46">
        <v>16421.25</v>
      </c>
      <c r="BH67" s="46">
        <v>1751.25</v>
      </c>
      <c r="BI67" s="29">
        <f t="shared" si="325"/>
        <v>0.32842500000000002</v>
      </c>
      <c r="BJ67" s="29" t="str">
        <f t="shared" si="326"/>
        <v>св.200</v>
      </c>
      <c r="BK67" s="28"/>
      <c r="BL67" s="28"/>
      <c r="BM67" s="28"/>
      <c r="BN67" s="29"/>
      <c r="BO67" s="29" t="str">
        <f t="shared" si="327"/>
        <v xml:space="preserve"> </v>
      </c>
      <c r="BP67" s="28"/>
      <c r="BQ67" s="28"/>
      <c r="BR67" s="28"/>
      <c r="BS67" s="29" t="str">
        <f t="shared" si="328"/>
        <v xml:space="preserve"> </v>
      </c>
      <c r="BT67" s="29" t="str">
        <f t="shared" si="329"/>
        <v xml:space="preserve"> </v>
      </c>
      <c r="BU67" s="46"/>
      <c r="BV67" s="46"/>
      <c r="BW67" s="46">
        <v>0</v>
      </c>
      <c r="BX67" s="29">
        <f>IF(BV68&lt;=0," ",IF(BU68&lt;=0," ",IF(BV68/BU68*100&gt;200,"СВ.200",BV68/BU68)))</f>
        <v>0.50915270853976669</v>
      </c>
      <c r="BY67" s="29" t="str">
        <f t="shared" si="344"/>
        <v xml:space="preserve"> </v>
      </c>
      <c r="BZ67" s="28"/>
      <c r="CA67" s="28"/>
      <c r="CB67" s="28"/>
      <c r="CC67" s="29" t="str">
        <f t="shared" si="330"/>
        <v xml:space="preserve"> </v>
      </c>
      <c r="CD67" s="29" t="str">
        <f t="shared" si="331"/>
        <v xml:space="preserve"> </v>
      </c>
      <c r="CE67" s="28"/>
      <c r="CF67" s="28"/>
      <c r="CG67" s="28"/>
      <c r="CH67" s="51" t="str">
        <f t="shared" si="332"/>
        <v xml:space="preserve"> </v>
      </c>
      <c r="CI67" s="29" t="str">
        <f t="shared" si="333"/>
        <v xml:space="preserve"> </v>
      </c>
      <c r="CJ67" s="28"/>
      <c r="CK67" s="28"/>
      <c r="CL67" s="28"/>
      <c r="CM67" s="29" t="str">
        <f t="shared" si="334"/>
        <v xml:space="preserve"> </v>
      </c>
      <c r="CN67" s="29" t="str">
        <f t="shared" si="335"/>
        <v xml:space="preserve"> </v>
      </c>
      <c r="CO67" s="28"/>
      <c r="CP67" s="28"/>
      <c r="CQ67" s="28"/>
      <c r="CR67" s="29" t="str">
        <f t="shared" si="336"/>
        <v xml:space="preserve"> </v>
      </c>
      <c r="CS67" s="29" t="str">
        <f t="shared" si="337"/>
        <v xml:space="preserve"> </v>
      </c>
      <c r="CT67" s="58"/>
      <c r="CU67" s="58"/>
      <c r="CV67" s="58"/>
      <c r="CW67" s="29" t="str">
        <f t="shared" si="142"/>
        <v xml:space="preserve"> </v>
      </c>
      <c r="CX67" s="29" t="str">
        <f t="shared" si="143"/>
        <v xml:space="preserve"> </v>
      </c>
      <c r="CY67" s="28"/>
      <c r="CZ67" s="28"/>
      <c r="DA67" s="28"/>
      <c r="DB67" s="29" t="str">
        <f t="shared" si="338"/>
        <v xml:space="preserve"> </v>
      </c>
      <c r="DC67" s="29" t="str">
        <f t="shared" si="339"/>
        <v xml:space="preserve"> </v>
      </c>
      <c r="DD67" s="28"/>
      <c r="DE67" s="28"/>
      <c r="DF67" s="28"/>
      <c r="DG67" s="29" t="str">
        <f t="shared" si="340"/>
        <v xml:space="preserve"> </v>
      </c>
      <c r="DH67" s="29" t="str">
        <f t="shared" si="341"/>
        <v xml:space="preserve"> </v>
      </c>
      <c r="DI67" s="28"/>
      <c r="DJ67" s="28"/>
      <c r="DK67" s="29" t="str">
        <f>IF(DI67=0," ",IF(DI67/DJ67*100&gt;200,"св.200",DI67/DJ67))</f>
        <v xml:space="preserve"> </v>
      </c>
      <c r="DL67" s="71"/>
      <c r="DM67" s="46"/>
      <c r="DN67" s="46">
        <v>1500.14</v>
      </c>
      <c r="DO67" s="29" t="str">
        <f t="shared" si="342"/>
        <v xml:space="preserve"> </v>
      </c>
      <c r="DP67" s="29" t="str">
        <f>IF(DM67=0," ",IF(DM67/DN67*100&gt;200,"св.200",DM67/DN67))</f>
        <v xml:space="preserve"> </v>
      </c>
    </row>
    <row r="68" spans="1:120" s="19" customFormat="1" ht="15.75" hidden="1" customHeight="1" outlineLevel="1" x14ac:dyDescent="0.25">
      <c r="A68" s="18">
        <v>54</v>
      </c>
      <c r="B68" s="8" t="s">
        <v>94</v>
      </c>
      <c r="C68" s="28">
        <f t="shared" si="296"/>
        <v>2684171</v>
      </c>
      <c r="D68" s="28">
        <f t="shared" si="296"/>
        <v>509462.39999999997</v>
      </c>
      <c r="E68" s="28">
        <f t="shared" si="296"/>
        <v>473071.54000000004</v>
      </c>
      <c r="F68" s="29">
        <f t="shared" si="300"/>
        <v>0.18980251258209702</v>
      </c>
      <c r="G68" s="29">
        <f t="shared" si="301"/>
        <v>1.076924644420588</v>
      </c>
      <c r="H68" s="17">
        <f t="shared" si="297"/>
        <v>2152500</v>
      </c>
      <c r="I68" s="24">
        <f t="shared" si="297"/>
        <v>379101.86</v>
      </c>
      <c r="J68" s="17">
        <f t="shared" si="297"/>
        <v>351326.48000000004</v>
      </c>
      <c r="K68" s="29">
        <f t="shared" si="302"/>
        <v>0.17612165389082463</v>
      </c>
      <c r="L68" s="29">
        <f t="shared" si="303"/>
        <v>1.0790586009913057</v>
      </c>
      <c r="M68" s="46">
        <v>600000</v>
      </c>
      <c r="N68" s="46">
        <v>159682.47</v>
      </c>
      <c r="O68" s="46">
        <v>157522.53</v>
      </c>
      <c r="P68" s="29">
        <f>IF(N68&lt;=0," ",IF(M68&lt;=0," ",IF(N68/M68*100&gt;200,"СВ.200",N68/M68)))</f>
        <v>0.26613745</v>
      </c>
      <c r="Q68" s="29">
        <f>IF(O68=0," ",IF(N68/O68*100&gt;200,"св.200",N68/O68))</f>
        <v>1.0137119433010631</v>
      </c>
      <c r="R68" s="28"/>
      <c r="S68" s="28"/>
      <c r="T68" s="28"/>
      <c r="U68" s="29" t="str">
        <f t="shared" si="306"/>
        <v xml:space="preserve"> </v>
      </c>
      <c r="V68" s="29" t="str">
        <f t="shared" si="307"/>
        <v xml:space="preserve"> </v>
      </c>
      <c r="W68" s="46">
        <v>1000</v>
      </c>
      <c r="X68" s="28"/>
      <c r="Y68" s="28"/>
      <c r="Z68" s="29" t="str">
        <f t="shared" si="308"/>
        <v xml:space="preserve"> </v>
      </c>
      <c r="AA68" s="29" t="str">
        <f t="shared" si="309"/>
        <v xml:space="preserve"> </v>
      </c>
      <c r="AB68" s="46">
        <v>200000</v>
      </c>
      <c r="AC68" s="46">
        <v>22341.75</v>
      </c>
      <c r="AD68" s="46">
        <v>14450.46</v>
      </c>
      <c r="AE68" s="29">
        <f t="shared" si="310"/>
        <v>0.11170875</v>
      </c>
      <c r="AF68" s="29">
        <f t="shared" si="311"/>
        <v>1.5460926503377748</v>
      </c>
      <c r="AG68" s="46">
        <v>1350000</v>
      </c>
      <c r="AH68" s="46">
        <v>197077.64</v>
      </c>
      <c r="AI68" s="46">
        <v>179353.49</v>
      </c>
      <c r="AJ68" s="29">
        <f t="shared" si="312"/>
        <v>0.14598343703703703</v>
      </c>
      <c r="AK68" s="29">
        <f t="shared" si="313"/>
        <v>1.098822442763729</v>
      </c>
      <c r="AL68" s="46">
        <v>1500</v>
      </c>
      <c r="AM68" s="28"/>
      <c r="AN68" s="28"/>
      <c r="AO68" s="29" t="str">
        <f t="shared" si="314"/>
        <v xml:space="preserve"> </v>
      </c>
      <c r="AP68" s="29" t="str">
        <f t="shared" si="315"/>
        <v xml:space="preserve"> </v>
      </c>
      <c r="AQ68" s="9">
        <f t="shared" si="316"/>
        <v>531671</v>
      </c>
      <c r="AR68" s="9">
        <f t="shared" si="317"/>
        <v>130360.54</v>
      </c>
      <c r="AS68" s="9">
        <f t="shared" si="318"/>
        <v>121745.06</v>
      </c>
      <c r="AT68" s="29">
        <f t="shared" si="319"/>
        <v>0.24519023982876628</v>
      </c>
      <c r="AU68" s="29">
        <f t="shared" si="320"/>
        <v>1.0707665674484039</v>
      </c>
      <c r="AV68" s="28"/>
      <c r="AW68" s="28"/>
      <c r="AX68" s="28"/>
      <c r="AY68" s="29" t="str">
        <f t="shared" si="321"/>
        <v xml:space="preserve"> </v>
      </c>
      <c r="AZ68" s="29" t="str">
        <f t="shared" si="322"/>
        <v xml:space="preserve"> </v>
      </c>
      <c r="BA68" s="28"/>
      <c r="BB68" s="28"/>
      <c r="BC68" s="28"/>
      <c r="BD68" s="29" t="str">
        <f t="shared" si="323"/>
        <v xml:space="preserve"> </v>
      </c>
      <c r="BE68" s="29" t="str">
        <f t="shared" si="324"/>
        <v xml:space="preserve"> </v>
      </c>
      <c r="BF68" s="46">
        <v>318144.56</v>
      </c>
      <c r="BG68" s="46">
        <v>21693.89</v>
      </c>
      <c r="BH68" s="46">
        <v>115119</v>
      </c>
      <c r="BI68" s="29">
        <f t="shared" si="325"/>
        <v>6.8188781854387204E-2</v>
      </c>
      <c r="BJ68" s="29">
        <f t="shared" si="326"/>
        <v>0.1884475195232759</v>
      </c>
      <c r="BK68" s="28"/>
      <c r="BL68" s="28"/>
      <c r="BM68" s="28"/>
      <c r="BN68" s="29"/>
      <c r="BO68" s="29" t="str">
        <f t="shared" si="327"/>
        <v xml:space="preserve"> </v>
      </c>
      <c r="BP68" s="28"/>
      <c r="BQ68" s="28"/>
      <c r="BR68" s="28"/>
      <c r="BS68" s="29" t="str">
        <f t="shared" si="328"/>
        <v xml:space="preserve"> </v>
      </c>
      <c r="BT68" s="29" t="str">
        <f t="shared" si="329"/>
        <v xml:space="preserve"> </v>
      </c>
      <c r="BU68" s="46">
        <v>213426.44</v>
      </c>
      <c r="BV68" s="46">
        <v>108666.65</v>
      </c>
      <c r="BW68" s="46">
        <v>1476.06</v>
      </c>
      <c r="BX68" s="29" t="str">
        <f>IF(BV69&lt;=0," ",IF(BU69&lt;=0," ",IF(BV69/BU69*100&gt;200,"СВ.200",BV69/BU69)))</f>
        <v xml:space="preserve"> </v>
      </c>
      <c r="BY68" s="29" t="str">
        <f t="shared" si="344"/>
        <v>св.200</v>
      </c>
      <c r="BZ68" s="28"/>
      <c r="CA68" s="28"/>
      <c r="CB68" s="28"/>
      <c r="CC68" s="29" t="str">
        <f t="shared" si="330"/>
        <v xml:space="preserve"> </v>
      </c>
      <c r="CD68" s="29" t="str">
        <f t="shared" si="331"/>
        <v xml:space="preserve"> </v>
      </c>
      <c r="CE68" s="28"/>
      <c r="CF68" s="28"/>
      <c r="CG68" s="28"/>
      <c r="CH68" s="51" t="str">
        <f t="shared" si="332"/>
        <v xml:space="preserve"> </v>
      </c>
      <c r="CI68" s="29" t="str">
        <f t="shared" si="333"/>
        <v xml:space="preserve"> </v>
      </c>
      <c r="CJ68" s="28"/>
      <c r="CK68" s="28"/>
      <c r="CL68" s="28"/>
      <c r="CM68" s="29" t="str">
        <f t="shared" si="334"/>
        <v xml:space="preserve"> </v>
      </c>
      <c r="CN68" s="29" t="str">
        <f t="shared" si="335"/>
        <v xml:space="preserve"> </v>
      </c>
      <c r="CO68" s="28"/>
      <c r="CP68" s="28"/>
      <c r="CQ68" s="28"/>
      <c r="CR68" s="29" t="str">
        <f t="shared" si="336"/>
        <v xml:space="preserve"> </v>
      </c>
      <c r="CS68" s="29" t="str">
        <f t="shared" si="337"/>
        <v xml:space="preserve"> </v>
      </c>
      <c r="CT68" s="58"/>
      <c r="CU68" s="58"/>
      <c r="CV68" s="58"/>
      <c r="CW68" s="29" t="str">
        <f t="shared" si="142"/>
        <v xml:space="preserve"> </v>
      </c>
      <c r="CX68" s="29" t="str">
        <f t="shared" si="143"/>
        <v xml:space="preserve"> </v>
      </c>
      <c r="CY68" s="28"/>
      <c r="CZ68" s="28"/>
      <c r="DA68" s="28"/>
      <c r="DB68" s="29" t="str">
        <f t="shared" si="338"/>
        <v xml:space="preserve"> </v>
      </c>
      <c r="DC68" s="29" t="str">
        <f t="shared" si="339"/>
        <v xml:space="preserve"> </v>
      </c>
      <c r="DD68" s="28"/>
      <c r="DE68" s="28"/>
      <c r="DF68" s="28"/>
      <c r="DG68" s="29" t="str">
        <f t="shared" si="340"/>
        <v xml:space="preserve"> </v>
      </c>
      <c r="DH68" s="29" t="str">
        <f t="shared" si="341"/>
        <v xml:space="preserve"> </v>
      </c>
      <c r="DI68" s="28"/>
      <c r="DJ68" s="28"/>
      <c r="DK68" s="29" t="str">
        <f t="shared" si="146"/>
        <v xml:space="preserve"> </v>
      </c>
      <c r="DL68" s="46">
        <v>100</v>
      </c>
      <c r="DM68" s="46"/>
      <c r="DN68" s="46">
        <v>5150</v>
      </c>
      <c r="DO68" s="29" t="str">
        <f t="shared" si="342"/>
        <v xml:space="preserve"> </v>
      </c>
      <c r="DP68" s="29">
        <f t="shared" si="343"/>
        <v>0</v>
      </c>
    </row>
    <row r="69" spans="1:120" s="21" customFormat="1" ht="32.1" customHeight="1" collapsed="1" x14ac:dyDescent="0.25">
      <c r="A69" s="20"/>
      <c r="B69" s="7" t="s">
        <v>146</v>
      </c>
      <c r="C69" s="35">
        <f>SUM(C70:C74)</f>
        <v>12925281</v>
      </c>
      <c r="D69" s="35">
        <f t="shared" ref="D69:E69" si="345">SUM(D70:D74)</f>
        <v>2699400.6900000004</v>
      </c>
      <c r="E69" s="35">
        <f t="shared" si="345"/>
        <v>3172933.49</v>
      </c>
      <c r="F69" s="26">
        <f t="shared" ref="F69:F94" si="346">IF(D69&lt;=0," ",IF(D69/C69*100&gt;200,"СВ.200",D69/C69))</f>
        <v>0.20884657672045973</v>
      </c>
      <c r="G69" s="26">
        <f t="shared" ref="G69:G127" si="347">IF(E69=0," ",IF(D69/E69*100&gt;200,"св.200",D69/E69))</f>
        <v>0.8507586744278085</v>
      </c>
      <c r="H69" s="25">
        <f t="shared" ref="H69:J69" si="348">SUM(H70:H74)</f>
        <v>12576675</v>
      </c>
      <c r="I69" s="65">
        <f>SUM(I70:I74)</f>
        <v>2644158.5100000007</v>
      </c>
      <c r="J69" s="25">
        <f t="shared" si="348"/>
        <v>3096723.8100000005</v>
      </c>
      <c r="K69" s="26">
        <f t="shared" ref="K69:K94" si="349">IF(I69&lt;=0," ",IF(I69/H69*100&gt;200,"СВ.200",I69/H69))</f>
        <v>0.21024304993171888</v>
      </c>
      <c r="L69" s="26">
        <f t="shared" ref="L69:L127" si="350">IF(J69=0," ",IF(I69/J69*100&gt;200,"св.200",I69/J69))</f>
        <v>0.85385674416989754</v>
      </c>
      <c r="M69" s="25">
        <f>SUM(M70:M74)</f>
        <v>10991930</v>
      </c>
      <c r="N69" s="25">
        <f>SUM(N70:N74)</f>
        <v>2319699.23</v>
      </c>
      <c r="O69" s="25">
        <f>SUM(O70:O74)</f>
        <v>2354849.46</v>
      </c>
      <c r="P69" s="26">
        <f t="shared" ref="P69:P94" si="351">IF(N69&lt;=0," ",IF(M69&lt;=0," ",IF(N69/M69*100&gt;200,"СВ.200",N69/M69)))</f>
        <v>0.21103657228530384</v>
      </c>
      <c r="Q69" s="26">
        <f t="shared" ref="Q69:Q127" si="352">IF(O69=0," ",IF(N69/O69*100&gt;200,"св.200",N69/O69))</f>
        <v>0.98507325814364377</v>
      </c>
      <c r="R69" s="25">
        <f t="shared" ref="R69" si="353">SUM(R70:R74)</f>
        <v>387911</v>
      </c>
      <c r="S69" s="25">
        <f>SUM(S70:S74)</f>
        <v>122460.71</v>
      </c>
      <c r="T69" s="25">
        <f>SUM(T70:T74)</f>
        <v>95192.81</v>
      </c>
      <c r="U69" s="26">
        <f t="shared" ref="U69:U94" si="354">IF(S69&lt;=0," ",IF(R69&lt;=0," ",IF(S69/R69*100&gt;200,"СВ.200",S69/R69)))</f>
        <v>0.31569280066819455</v>
      </c>
      <c r="V69" s="26">
        <f t="shared" ref="V69:V123" si="355">IF(T69=0," ",IF(S69/T69*100&gt;200,"св.200",S69/T69))</f>
        <v>1.286449155141024</v>
      </c>
      <c r="W69" s="25">
        <f t="shared" ref="W69:Y69" si="356">SUM(W70:W74)</f>
        <v>3500</v>
      </c>
      <c r="X69" s="25">
        <f>SUM(X70:X74)</f>
        <v>444.7</v>
      </c>
      <c r="Y69" s="25">
        <f t="shared" si="356"/>
        <v>337.34000000000003</v>
      </c>
      <c r="Z69" s="26">
        <f t="shared" ref="Z69:Z92" si="357">IF(X69&lt;=0," ",IF(W69&lt;=0," ",IF(X69/W69*100&gt;200,"СВ.200",X69/W69)))</f>
        <v>0.12705714285714284</v>
      </c>
      <c r="AA69" s="26">
        <f t="shared" ref="AA69:AA127" si="358">IF(Y69=0," ",IF(X69/Y69*100&gt;200,"св.200",X69/Y69))</f>
        <v>1.3182545799490126</v>
      </c>
      <c r="AB69" s="25">
        <f>SUM(AB70:AB74)</f>
        <v>134000</v>
      </c>
      <c r="AC69" s="25">
        <f>SUM(AC70:AC74)</f>
        <v>11256.17</v>
      </c>
      <c r="AD69" s="25">
        <f>SUM(AD70:AD74)</f>
        <v>32022</v>
      </c>
      <c r="AE69" s="26">
        <f t="shared" ref="AE69:AE94" si="359">IF(AC69&lt;=0," ",IF(AB69&lt;=0," ",IF(AC69/AB69*100&gt;200,"СВ.200",AC69/AB69)))</f>
        <v>8.4001268656716421E-2</v>
      </c>
      <c r="AF69" s="26">
        <f t="shared" ref="AF69:AF127" si="360">IF(AD69=0," ",IF(AC69/AD69*100&gt;200,"св.200",AC69/AD69))</f>
        <v>0.35151364686777842</v>
      </c>
      <c r="AG69" s="25">
        <f>SUM(AG70:AG74)</f>
        <v>1059334</v>
      </c>
      <c r="AH69" s="25">
        <f>SUM(AH70:AH74)</f>
        <v>190297.7</v>
      </c>
      <c r="AI69" s="25">
        <f>SUM(AI70:AI74)</f>
        <v>614322.19999999995</v>
      </c>
      <c r="AJ69" s="26">
        <f t="shared" ref="AJ69:AJ94" si="361">IF(AH69&lt;=0," ",IF(AG69&lt;=0," ",IF(AH69/AG69*100&gt;200,"СВ.200",AH69/AG69)))</f>
        <v>0.17963899959786056</v>
      </c>
      <c r="AK69" s="26">
        <f t="shared" ref="AK69:AK127" si="362">IF(AI69=0," ",IF(AH69/AI69*100&gt;200,"св.200",AH69/AI69))</f>
        <v>0.30976855467700831</v>
      </c>
      <c r="AL69" s="25">
        <f>SUM(AL70:AL74)</f>
        <v>0</v>
      </c>
      <c r="AM69" s="25">
        <f>SUM(AM70:AM74)</f>
        <v>0</v>
      </c>
      <c r="AN69" s="25">
        <f>SUM(AN70:AN74)</f>
        <v>0</v>
      </c>
      <c r="AO69" s="26" t="str">
        <f t="shared" si="276"/>
        <v xml:space="preserve"> </v>
      </c>
      <c r="AP69" s="26" t="str">
        <f t="shared" ref="AP69:AP127" si="363">IF(AN69=0," ",IF(AM69/AN69*100&gt;200,"св.200",AM69/AN69))</f>
        <v xml:space="preserve"> </v>
      </c>
      <c r="AQ69" s="25">
        <f>SUM(AQ70:AQ74)</f>
        <v>348606</v>
      </c>
      <c r="AR69" s="25">
        <f t="shared" ref="AR69:AS69" si="364">SUM(AR70:AR74)</f>
        <v>55242.18</v>
      </c>
      <c r="AS69" s="25">
        <f t="shared" si="364"/>
        <v>76209.680000000008</v>
      </c>
      <c r="AT69" s="26">
        <f t="shared" ref="AT69:AT94" si="365">IF(AR69&lt;=0," ",IF(AQ69&lt;=0," ",IF(AR69/AQ69*100&gt;200,"СВ.200",AR69/AQ69)))</f>
        <v>0.15846594722982393</v>
      </c>
      <c r="AU69" s="26">
        <f t="shared" ref="AU69:AU127" si="366">IF(AS69=0," ",IF(AR69/AS69*100&gt;200,"св.200",AR69/AS69))</f>
        <v>0.72487090878744009</v>
      </c>
      <c r="AV69" s="25">
        <f>SUM(AV70:AV74)</f>
        <v>155000</v>
      </c>
      <c r="AW69" s="25">
        <f>SUM(AW70:AW74)</f>
        <v>32647.13</v>
      </c>
      <c r="AX69" s="25">
        <f>SUM(AX70:AX74)</f>
        <v>61655.57</v>
      </c>
      <c r="AY69" s="26">
        <f t="shared" ref="AY69:AY94" si="367">IF(AW69&lt;=0," ",IF(AV69&lt;=0," ",IF(AW69/AV69*100&gt;200,"СВ.200",AW69/AV69)))</f>
        <v>0.21062664516129032</v>
      </c>
      <c r="AZ69" s="26">
        <f t="shared" ref="AZ69:AZ127" si="368">IF(AX69=0," ",IF(AW69/AX69*100&gt;200,"св.200",AW69/AX69))</f>
        <v>0.52950820177317315</v>
      </c>
      <c r="BA69" s="27">
        <f>SUM(BA70:BA74)</f>
        <v>0</v>
      </c>
      <c r="BB69" s="27">
        <f t="shared" ref="BB69:BC69" si="369">SUM(BB70:BB74)</f>
        <v>0</v>
      </c>
      <c r="BC69" s="32">
        <f t="shared" si="369"/>
        <v>0</v>
      </c>
      <c r="BD69" s="26" t="str">
        <f t="shared" ref="BD69:BD127" si="370">IF(BB69&lt;=0," ",IF(BA69&lt;=0," ",IF(BB69/BA69*100&gt;200,"СВ.200",BB69/BA69)))</f>
        <v xml:space="preserve"> </v>
      </c>
      <c r="BE69" s="26" t="str">
        <f t="shared" ref="BE69:BE127" si="371">IF(BC69=0," ",IF(BB69/BC69*100&gt;200,"св.200",BB69/BC69))</f>
        <v xml:space="preserve"> </v>
      </c>
      <c r="BF69" s="27">
        <f t="shared" ref="BF69:BH69" si="372">SUM(BF70:BF74)</f>
        <v>70000</v>
      </c>
      <c r="BG69" s="27">
        <f>SUM(BG70:BG74)</f>
        <v>19542.599999999999</v>
      </c>
      <c r="BH69" s="27">
        <f t="shared" si="372"/>
        <v>11036.49</v>
      </c>
      <c r="BI69" s="26">
        <f t="shared" ref="BI69:BI94" si="373">IF(BG69&lt;=0," ",IF(BF69&lt;=0," ",IF(BG69/BF69*100&gt;200,"СВ.200",BG69/BF69)))</f>
        <v>0.27917999999999998</v>
      </c>
      <c r="BJ69" s="26">
        <f t="shared" ref="BJ69:BJ127" si="374">IF(BH69=0," ",IF(BG69/BH69*100&gt;200,"св.200",BG69/BH69))</f>
        <v>1.7707260188701297</v>
      </c>
      <c r="BK69" s="25">
        <f>SUM(BK70:BK74)</f>
        <v>16600</v>
      </c>
      <c r="BL69" s="25">
        <f>SUM(BL70:BL74)</f>
        <v>0</v>
      </c>
      <c r="BM69" s="25">
        <f>SUM(BM70:BM74)</f>
        <v>0</v>
      </c>
      <c r="BN69" s="26" t="str">
        <f t="shared" ref="BN69:BN80" si="375">IF(BL69&lt;=0," ",IF(BK69&lt;=0," ",IF(BL69/BK69*100&gt;200,"СВ.200",BL69/BK69)))</f>
        <v xml:space="preserve"> </v>
      </c>
      <c r="BO69" s="26" t="str">
        <f t="shared" ref="BO69:BO127" si="376">IF(BM69=0," ",IF(BL69/BM69*100&gt;200,"св.200",BL69/BM69))</f>
        <v xml:space="preserve"> </v>
      </c>
      <c r="BP69" s="25">
        <f>SUM(BP70:BP74)</f>
        <v>7000</v>
      </c>
      <c r="BQ69" s="25">
        <f>SUM(BQ70:BQ74)</f>
        <v>1187.42</v>
      </c>
      <c r="BR69" s="25">
        <f>SUM(BR70:BR74)</f>
        <v>1036.03</v>
      </c>
      <c r="BS69" s="26">
        <f t="shared" ref="BS69:BS94" si="377">IF(BQ69&lt;=0," ",IF(BP69&lt;=0," ",IF(BQ69/BP69*100&gt;200,"СВ.200",BQ69/BP69)))</f>
        <v>0.16963142857142857</v>
      </c>
      <c r="BT69" s="26">
        <f t="shared" ref="BT69:BT127" si="378">IF(BR69=0," ",IF(BQ69/BR69*100&gt;200,"св.200",BQ69/BR69))</f>
        <v>1.1461251122071756</v>
      </c>
      <c r="BU69" s="25">
        <f>SUM(BU70:BU74)</f>
        <v>20006</v>
      </c>
      <c r="BV69" s="25">
        <f>SUM(BV70:BV74)</f>
        <v>0</v>
      </c>
      <c r="BW69" s="25">
        <f>SUM(BW70:BW74)</f>
        <v>0</v>
      </c>
      <c r="BX69" s="26" t="str">
        <f t="shared" ref="BX69:BX89" si="379">IF(BV69&lt;=0," ",IF(BU69&lt;=0," ",IF(BV69/BU69*100&gt;200,"СВ.200",BV69/BU69)))</f>
        <v xml:space="preserve"> </v>
      </c>
      <c r="BY69" s="26" t="str">
        <f t="shared" ref="BY69:BY127" si="380">IF(BW69=0," ",IF(BV69/BW69*100&gt;200,"св.200",BV69/BW69))</f>
        <v xml:space="preserve"> </v>
      </c>
      <c r="BZ69" s="25">
        <f>SUM(BZ70:BZ74)</f>
        <v>0</v>
      </c>
      <c r="CA69" s="25">
        <f>SUM(CA70:CA74)</f>
        <v>0</v>
      </c>
      <c r="CB69" s="25">
        <f>SUM(CB70:CB74)</f>
        <v>0</v>
      </c>
      <c r="CC69" s="26" t="str">
        <f t="shared" si="274"/>
        <v xml:space="preserve"> </v>
      </c>
      <c r="CD69" s="26" t="str">
        <f t="shared" ref="CD69:CD127" si="381">IF(CB69=0," ",IF(CA69/CB69*100&gt;200,"св.200",CA69/CB69))</f>
        <v xml:space="preserve"> </v>
      </c>
      <c r="CE69" s="52">
        <f>SUM(CE70:CE74)</f>
        <v>80000</v>
      </c>
      <c r="CF69" s="52">
        <f t="shared" ref="CF69:CG69" si="382">SUM(CF70:CF74)</f>
        <v>1865.03</v>
      </c>
      <c r="CG69" s="52">
        <f t="shared" si="382"/>
        <v>2481.59</v>
      </c>
      <c r="CH69" s="26">
        <f t="shared" ref="CH69:CH127" si="383">IF(CF69&lt;=0," ",IF(CE69&lt;=0," ",IF(CF69/CE69*100&gt;200,"СВ.200",CF69/CE69)))</f>
        <v>2.3312875E-2</v>
      </c>
      <c r="CI69" s="26">
        <f>IF(CF69=0," ",IF(CF69/CG69*100&gt;200,"св.200",CF69/CG69))</f>
        <v>0.75154638759827364</v>
      </c>
      <c r="CJ69" s="27">
        <f>SUM(CJ70:CJ74)</f>
        <v>80000</v>
      </c>
      <c r="CK69" s="27">
        <f>SUM(CK70:CK74)</f>
        <v>1865.03</v>
      </c>
      <c r="CL69" s="27">
        <f>SUM(CL70:CL74)</f>
        <v>2481.59</v>
      </c>
      <c r="CM69" s="26">
        <f t="shared" ref="CM69:CM127" si="384">IF(CK69&lt;=0," ",IF(CJ69&lt;=0," ",IF(CK69/CJ69*100&gt;200,"СВ.200",CK69/CJ69)))</f>
        <v>2.3312875E-2</v>
      </c>
      <c r="CN69" s="26">
        <f>IF(CK69=0," ",IF(CK69/CL69*100&gt;200,"св.200",CK69/CL69))</f>
        <v>0.75154638759827364</v>
      </c>
      <c r="CO69" s="27">
        <f>SUM(CO70:CO74)</f>
        <v>0</v>
      </c>
      <c r="CP69" s="27">
        <f t="shared" ref="CP69:CQ69" si="385">SUM(CP70:CP74)</f>
        <v>0</v>
      </c>
      <c r="CQ69" s="27">
        <f t="shared" si="385"/>
        <v>0</v>
      </c>
      <c r="CR69" s="26" t="str">
        <f t="shared" ref="CR69:CR127" si="386">IF(CP69&lt;=0," ",IF(CO69&lt;=0," ",IF(CP69/CO69*100&gt;200,"СВ.200",CP69/CO69)))</f>
        <v xml:space="preserve"> </v>
      </c>
      <c r="CS69" s="26" t="str">
        <f t="shared" ref="CS69:CS127" si="387">IF(CQ69=0," ",IF(CP69/CQ69*100&gt;200,"св.200",CP69/CQ69))</f>
        <v xml:space="preserve"> </v>
      </c>
      <c r="CT69" s="27">
        <f>SUM(CT70:CT74)</f>
        <v>0</v>
      </c>
      <c r="CU69" s="27">
        <f t="shared" ref="CU69:CV69" si="388">SUM(CU70:CU74)</f>
        <v>0</v>
      </c>
      <c r="CV69" s="27">
        <f t="shared" si="388"/>
        <v>0</v>
      </c>
      <c r="CW69" s="69" t="str">
        <f t="shared" si="142"/>
        <v xml:space="preserve"> </v>
      </c>
      <c r="CX69" s="69" t="str">
        <f t="shared" si="143"/>
        <v xml:space="preserve"> </v>
      </c>
      <c r="CY69" s="25">
        <f>SUM(CY70:CY74)</f>
        <v>0</v>
      </c>
      <c r="CZ69" s="25">
        <f>SUM(CZ70:CZ74)</f>
        <v>0</v>
      </c>
      <c r="DA69" s="25">
        <f>SUM(DA70:DA74)</f>
        <v>0</v>
      </c>
      <c r="DB69" s="26" t="str">
        <f t="shared" ref="DB69:DB94" si="389">IF(CZ69&lt;=0," ",IF(CY69&lt;=0," ",IF(CZ69/CY69*100&gt;200,"СВ.200",CZ69/CY69)))</f>
        <v xml:space="preserve"> </v>
      </c>
      <c r="DC69" s="26" t="str">
        <f t="shared" ref="DC69:DC127" si="390">IF(DA69=0," ",IF(CZ69/DA69*100&gt;200,"св.200",CZ69/DA69))</f>
        <v xml:space="preserve"> </v>
      </c>
      <c r="DD69" s="25">
        <f>SUM(DD70:DD74)</f>
        <v>0</v>
      </c>
      <c r="DE69" s="38">
        <f>SUM(DE70:DE74)</f>
        <v>0</v>
      </c>
      <c r="DF69" s="25">
        <f>SUM(DF70:DF74)</f>
        <v>0</v>
      </c>
      <c r="DG69" s="26" t="str">
        <f t="shared" ref="DG69:DG94" si="391">IF(DE69&lt;=0," ",IF(DD69&lt;=0," ",IF(DE69/DD69*100&gt;200,"СВ.200",DE69/DD69)))</f>
        <v xml:space="preserve"> </v>
      </c>
      <c r="DH69" s="26" t="str">
        <f t="shared" ref="DH69:DH128" si="392">IF(DF69=0," ",IF(DE69/DF69*100&gt;200,"св.200",DE69/DF69))</f>
        <v xml:space="preserve"> </v>
      </c>
      <c r="DI69" s="25">
        <f>SUM(DI70:DI74)</f>
        <v>0</v>
      </c>
      <c r="DJ69" s="25">
        <f>SUM(DJ70:DJ74)</f>
        <v>0</v>
      </c>
      <c r="DK69" s="26" t="str">
        <f t="shared" ref="DK69:DK121" si="393">IF(DJ69=0," ",IF(DI69/DJ69*100&gt;200,"св.200",DI69/DJ69))</f>
        <v xml:space="preserve"> </v>
      </c>
      <c r="DL69" s="25">
        <f>SUM(DL70:DL74)</f>
        <v>0</v>
      </c>
      <c r="DM69" s="25">
        <f>SUM(DM70:DM74)</f>
        <v>0</v>
      </c>
      <c r="DN69" s="25">
        <f>SUM(DN70:DN74)</f>
        <v>0</v>
      </c>
      <c r="DO69" s="26" t="str">
        <f t="shared" ref="DO69:DO94" si="394">IF(DM69&lt;=0," ",IF(DL69&lt;=0," ",IF(DM69/DL69*100&gt;200,"СВ.200",DM69/DL69)))</f>
        <v xml:space="preserve"> </v>
      </c>
      <c r="DP69" s="26" t="str">
        <f t="shared" ref="DP69:DP121" si="395">IF(DN69=0," ",IF(DM69/DN69*100&gt;200,"св.200",DM69/DN69))</f>
        <v xml:space="preserve"> </v>
      </c>
    </row>
    <row r="70" spans="1:120" s="19" customFormat="1" ht="15.75" hidden="1" customHeight="1" outlineLevel="1" x14ac:dyDescent="0.25">
      <c r="A70" s="18">
        <v>55</v>
      </c>
      <c r="B70" s="8" t="s">
        <v>108</v>
      </c>
      <c r="C70" s="28">
        <f t="shared" ref="C70:E74" si="396">H70+AQ70</f>
        <v>11872911</v>
      </c>
      <c r="D70" s="28">
        <f t="shared" si="396"/>
        <v>2534135.7900000005</v>
      </c>
      <c r="E70" s="28">
        <f t="shared" si="396"/>
        <v>2527643.46</v>
      </c>
      <c r="F70" s="29">
        <f t="shared" si="346"/>
        <v>0.21343845582603968</v>
      </c>
      <c r="G70" s="29">
        <f t="shared" si="347"/>
        <v>1.0025685307689718</v>
      </c>
      <c r="H70" s="17">
        <f t="shared" ref="H70:J74" si="397">W70++AG70+M70+AB70+AL70+R70</f>
        <v>11594311</v>
      </c>
      <c r="I70" s="24">
        <f t="shared" si="397"/>
        <v>2498436.2100000004</v>
      </c>
      <c r="J70" s="17">
        <f t="shared" si="397"/>
        <v>2462470.27</v>
      </c>
      <c r="K70" s="29">
        <f t="shared" si="349"/>
        <v>0.21548811395519754</v>
      </c>
      <c r="L70" s="29">
        <f t="shared" si="350"/>
        <v>1.0146056342032508</v>
      </c>
      <c r="M70" s="46">
        <v>10707200</v>
      </c>
      <c r="N70" s="46">
        <v>2247675.7400000002</v>
      </c>
      <c r="O70" s="46">
        <v>2273644.12</v>
      </c>
      <c r="P70" s="29">
        <f t="shared" si="351"/>
        <v>0.2099218974148237</v>
      </c>
      <c r="Q70" s="29">
        <f t="shared" si="352"/>
        <v>0.9885785203710773</v>
      </c>
      <c r="R70" s="46">
        <v>387911</v>
      </c>
      <c r="S70" s="46">
        <v>122460.71</v>
      </c>
      <c r="T70" s="46">
        <v>95192.81</v>
      </c>
      <c r="U70" s="29">
        <f t="shared" si="354"/>
        <v>0.31569280066819455</v>
      </c>
      <c r="V70" s="29">
        <f t="shared" si="355"/>
        <v>1.286449155141024</v>
      </c>
      <c r="W70" s="9"/>
      <c r="X70" s="9"/>
      <c r="Y70" s="9"/>
      <c r="Z70" s="29" t="str">
        <f t="shared" si="357"/>
        <v xml:space="preserve"> </v>
      </c>
      <c r="AA70" s="29" t="str">
        <f t="shared" si="358"/>
        <v xml:space="preserve"> </v>
      </c>
      <c r="AB70" s="46">
        <v>55000</v>
      </c>
      <c r="AC70" s="46">
        <v>6138.64</v>
      </c>
      <c r="AD70" s="46">
        <v>3533.81</v>
      </c>
      <c r="AE70" s="29">
        <f t="shared" si="359"/>
        <v>0.11161163636363637</v>
      </c>
      <c r="AF70" s="29">
        <f t="shared" si="360"/>
        <v>1.7371165965346185</v>
      </c>
      <c r="AG70" s="46">
        <v>444200</v>
      </c>
      <c r="AH70" s="46">
        <v>122161.12</v>
      </c>
      <c r="AI70" s="46">
        <v>90099.53</v>
      </c>
      <c r="AJ70" s="29">
        <f t="shared" si="361"/>
        <v>0.27501377757766771</v>
      </c>
      <c r="AK70" s="29">
        <f t="shared" si="362"/>
        <v>1.3558463623506138</v>
      </c>
      <c r="AL70" s="30"/>
      <c r="AM70" s="30"/>
      <c r="AN70" s="30"/>
      <c r="AO70" s="29" t="str">
        <f t="shared" si="276"/>
        <v xml:space="preserve"> </v>
      </c>
      <c r="AP70" s="29" t="str">
        <f t="shared" si="363"/>
        <v xml:space="preserve"> </v>
      </c>
      <c r="AQ70" s="9">
        <f>AV70+BA70+BF70+BK70+BP70+BU70+BZ70+CE70+CY70+DD70+DL70+CT70</f>
        <v>278600</v>
      </c>
      <c r="AR70" s="9">
        <f t="shared" ref="AR70" si="398">AW70+BB70+BG70+BL70+BQ70+BV70+CA70+CF70+CZ70+DE70+DM70+CU70+DI70</f>
        <v>35699.58</v>
      </c>
      <c r="AS70" s="9">
        <f t="shared" ref="AS70" si="399">AX70+BC70+BH70+BM70+BR70+BW70+CB70+CG70+DA70+DF70+DN70+CV70+DJ70</f>
        <v>65173.19</v>
      </c>
      <c r="AT70" s="29">
        <f t="shared" si="365"/>
        <v>0.12813919597989951</v>
      </c>
      <c r="AU70" s="29">
        <f t="shared" si="366"/>
        <v>0.54776480942547079</v>
      </c>
      <c r="AV70" s="46">
        <v>155000</v>
      </c>
      <c r="AW70" s="46">
        <v>32647.13</v>
      </c>
      <c r="AX70" s="46">
        <v>61655.57</v>
      </c>
      <c r="AY70" s="29">
        <f t="shared" si="367"/>
        <v>0.21062664516129032</v>
      </c>
      <c r="AZ70" s="29">
        <f t="shared" si="368"/>
        <v>0.52950820177317315</v>
      </c>
      <c r="BA70" s="30"/>
      <c r="BB70" s="30"/>
      <c r="BC70" s="36"/>
      <c r="BD70" s="29" t="str">
        <f t="shared" si="370"/>
        <v xml:space="preserve"> </v>
      </c>
      <c r="BE70" s="29" t="str">
        <f t="shared" si="371"/>
        <v xml:space="preserve"> </v>
      </c>
      <c r="BF70" s="30"/>
      <c r="BG70" s="30"/>
      <c r="BH70" s="30"/>
      <c r="BI70" s="29" t="str">
        <f t="shared" si="373"/>
        <v xml:space="preserve"> </v>
      </c>
      <c r="BJ70" s="29" t="str">
        <f t="shared" si="374"/>
        <v xml:space="preserve"> </v>
      </c>
      <c r="BK70" s="46">
        <v>16600</v>
      </c>
      <c r="BL70" s="30"/>
      <c r="BM70" s="30"/>
      <c r="BN70" s="29" t="str">
        <f t="shared" si="375"/>
        <v xml:space="preserve"> </v>
      </c>
      <c r="BO70" s="29" t="str">
        <f t="shared" si="376"/>
        <v xml:space="preserve"> </v>
      </c>
      <c r="BP70" s="46">
        <v>7000</v>
      </c>
      <c r="BQ70" s="46">
        <v>1187.42</v>
      </c>
      <c r="BR70" s="46">
        <v>1036.03</v>
      </c>
      <c r="BS70" s="29">
        <f t="shared" si="377"/>
        <v>0.16963142857142857</v>
      </c>
      <c r="BT70" s="29">
        <f t="shared" si="378"/>
        <v>1.1461251122071756</v>
      </c>
      <c r="BU70" s="46">
        <v>20000</v>
      </c>
      <c r="BV70" s="30"/>
      <c r="BW70" s="30"/>
      <c r="BX70" s="29" t="str">
        <f t="shared" si="379"/>
        <v xml:space="preserve"> </v>
      </c>
      <c r="BY70" s="29" t="str">
        <f t="shared" si="380"/>
        <v xml:space="preserve"> </v>
      </c>
      <c r="BZ70" s="30"/>
      <c r="CA70" s="30"/>
      <c r="CB70" s="30"/>
      <c r="CC70" s="29" t="str">
        <f t="shared" si="274"/>
        <v xml:space="preserve"> </v>
      </c>
      <c r="CD70" s="29" t="str">
        <f t="shared" si="381"/>
        <v xml:space="preserve"> </v>
      </c>
      <c r="CE70" s="46">
        <v>80000</v>
      </c>
      <c r="CF70" s="46">
        <v>1865.03</v>
      </c>
      <c r="CG70" s="46">
        <v>2481.59</v>
      </c>
      <c r="CH70" s="29">
        <f>IF(CF70&lt;=0," ",IF(CE70&lt;=0," ",IF(CF70/CE70*100&gt;200,"СВ.200",CF70/CE70)))</f>
        <v>2.3312875E-2</v>
      </c>
      <c r="CI70" s="29">
        <f>IF(CF70=0," ",IF(CF70/CG70*100&gt;200,"св.200",CF70/CG70))</f>
        <v>0.75154638759827364</v>
      </c>
      <c r="CJ70" s="46">
        <v>80000</v>
      </c>
      <c r="CK70" s="46">
        <v>1865.03</v>
      </c>
      <c r="CL70" s="46">
        <v>2481.59</v>
      </c>
      <c r="CM70" s="29">
        <f t="shared" si="384"/>
        <v>2.3312875E-2</v>
      </c>
      <c r="CN70" s="29">
        <f>IF(CK70=0," ",IF(CK70/CL70*100&gt;200,"св.200",CK70/CL70))</f>
        <v>0.75154638759827364</v>
      </c>
      <c r="CO70" s="30"/>
      <c r="CP70" s="30"/>
      <c r="CQ70" s="30"/>
      <c r="CR70" s="29" t="str">
        <f t="shared" si="386"/>
        <v xml:space="preserve"> </v>
      </c>
      <c r="CS70" s="29" t="str">
        <f t="shared" si="387"/>
        <v xml:space="preserve"> </v>
      </c>
      <c r="CT70" s="30"/>
      <c r="CU70" s="30"/>
      <c r="CV70" s="30"/>
      <c r="CW70" s="29" t="str">
        <f t="shared" si="142"/>
        <v xml:space="preserve"> </v>
      </c>
      <c r="CX70" s="29" t="str">
        <f t="shared" si="143"/>
        <v xml:space="preserve"> </v>
      </c>
      <c r="CY70" s="30"/>
      <c r="CZ70" s="30"/>
      <c r="DA70" s="30"/>
      <c r="DB70" s="29" t="str">
        <f t="shared" si="389"/>
        <v xml:space="preserve"> </v>
      </c>
      <c r="DC70" s="29" t="str">
        <f t="shared" si="390"/>
        <v xml:space="preserve"> </v>
      </c>
      <c r="DD70" s="30"/>
      <c r="DE70" s="37"/>
      <c r="DF70" s="30"/>
      <c r="DG70" s="29" t="str">
        <f t="shared" si="391"/>
        <v xml:space="preserve"> </v>
      </c>
      <c r="DH70" s="29" t="str">
        <f t="shared" si="392"/>
        <v xml:space="preserve"> </v>
      </c>
      <c r="DI70" s="30"/>
      <c r="DJ70" s="30"/>
      <c r="DK70" s="29" t="str">
        <f t="shared" si="393"/>
        <v xml:space="preserve"> </v>
      </c>
      <c r="DL70" s="30"/>
      <c r="DM70" s="30"/>
      <c r="DN70" s="30"/>
      <c r="DO70" s="29" t="str">
        <f t="shared" si="394"/>
        <v xml:space="preserve"> </v>
      </c>
      <c r="DP70" s="29" t="str">
        <f t="shared" si="395"/>
        <v xml:space="preserve"> </v>
      </c>
    </row>
    <row r="71" spans="1:120" s="19" customFormat="1" ht="15" hidden="1" customHeight="1" outlineLevel="1" x14ac:dyDescent="0.25">
      <c r="A71" s="18">
        <f>A70+1</f>
        <v>56</v>
      </c>
      <c r="B71" s="8" t="s">
        <v>90</v>
      </c>
      <c r="C71" s="28">
        <f t="shared" si="396"/>
        <v>130006</v>
      </c>
      <c r="D71" s="28">
        <f t="shared" si="396"/>
        <v>9244.84</v>
      </c>
      <c r="E71" s="28">
        <f t="shared" si="396"/>
        <v>21355.43</v>
      </c>
      <c r="F71" s="29">
        <f t="shared" si="346"/>
        <v>7.1110871805916645E-2</v>
      </c>
      <c r="G71" s="29">
        <f t="shared" si="347"/>
        <v>0.43290348169060516</v>
      </c>
      <c r="H71" s="17">
        <f t="shared" si="397"/>
        <v>130000</v>
      </c>
      <c r="I71" s="24">
        <f t="shared" si="397"/>
        <v>9244.84</v>
      </c>
      <c r="J71" s="17">
        <f t="shared" si="397"/>
        <v>21355.43</v>
      </c>
      <c r="K71" s="29">
        <f t="shared" si="349"/>
        <v>7.1114153846153841E-2</v>
      </c>
      <c r="L71" s="29">
        <f t="shared" si="350"/>
        <v>0.43290348169060516</v>
      </c>
      <c r="M71" s="46">
        <v>20000</v>
      </c>
      <c r="N71" s="46">
        <v>6281.15</v>
      </c>
      <c r="O71" s="46">
        <v>17563.599999999999</v>
      </c>
      <c r="P71" s="29">
        <f t="shared" si="351"/>
        <v>0.31405749999999999</v>
      </c>
      <c r="Q71" s="29">
        <f t="shared" si="352"/>
        <v>0.35762315242888704</v>
      </c>
      <c r="R71" s="30"/>
      <c r="S71" s="30"/>
      <c r="T71" s="30"/>
      <c r="U71" s="29" t="str">
        <f t="shared" si="354"/>
        <v xml:space="preserve"> </v>
      </c>
      <c r="V71" s="29" t="str">
        <f t="shared" ref="V71:V74" si="400">IF(S71=0," ",IF(S71/T71*100&gt;200,"св.200",S71/T71))</f>
        <v xml:space="preserve"> </v>
      </c>
      <c r="W71" s="46">
        <v>500</v>
      </c>
      <c r="X71" s="46">
        <v>435.46</v>
      </c>
      <c r="Y71" s="46">
        <v>334.8</v>
      </c>
      <c r="Z71" s="29">
        <f t="shared" si="357"/>
        <v>0.87091999999999992</v>
      </c>
      <c r="AA71" s="29">
        <f t="shared" si="358"/>
        <v>1.3006571087216248</v>
      </c>
      <c r="AB71" s="46">
        <v>4000</v>
      </c>
      <c r="AC71" s="46">
        <v>172.08</v>
      </c>
      <c r="AD71" s="46">
        <v>142.74</v>
      </c>
      <c r="AE71" s="29">
        <f t="shared" si="359"/>
        <v>4.3020000000000003E-2</v>
      </c>
      <c r="AF71" s="29">
        <f t="shared" si="360"/>
        <v>1.2055485498108449</v>
      </c>
      <c r="AG71" s="46">
        <v>105500</v>
      </c>
      <c r="AH71" s="46">
        <v>2356.15</v>
      </c>
      <c r="AI71" s="46">
        <v>3314.29</v>
      </c>
      <c r="AJ71" s="29">
        <f t="shared" si="361"/>
        <v>2.2333175355450239E-2</v>
      </c>
      <c r="AK71" s="29">
        <f t="shared" si="362"/>
        <v>0.71090640831067897</v>
      </c>
      <c r="AL71" s="30"/>
      <c r="AM71" s="30"/>
      <c r="AN71" s="30"/>
      <c r="AO71" s="29" t="str">
        <f t="shared" si="276"/>
        <v xml:space="preserve"> </v>
      </c>
      <c r="AP71" s="29" t="str">
        <f t="shared" si="363"/>
        <v xml:space="preserve"> </v>
      </c>
      <c r="AQ71" s="9">
        <f t="shared" ref="AQ71:AQ74" si="401">AV71+BA71+BF71+BK71+BP71+BU71+BZ71+CE71+CY71+DD71+DL71+CT71</f>
        <v>6</v>
      </c>
      <c r="AR71" s="9">
        <f t="shared" ref="AR71:AR74" si="402">AW71+BB71+BG71+BL71+BQ71+BV71+CA71+CF71+CZ71+DE71+DM71+CU71+DI71</f>
        <v>0</v>
      </c>
      <c r="AS71" s="9">
        <f t="shared" ref="AS71:AS74" si="403">AX71+BC71+BH71+BM71+BR71+BW71+CB71+CG71+DA71+DF71+DN71+CV71+DJ71</f>
        <v>0</v>
      </c>
      <c r="AT71" s="29" t="str">
        <f t="shared" si="365"/>
        <v xml:space="preserve"> </v>
      </c>
      <c r="AU71" s="29" t="str">
        <f t="shared" si="366"/>
        <v xml:space="preserve"> </v>
      </c>
      <c r="AV71" s="30"/>
      <c r="AW71" s="30"/>
      <c r="AX71" s="30"/>
      <c r="AY71" s="29" t="str">
        <f t="shared" si="367"/>
        <v xml:space="preserve"> </v>
      </c>
      <c r="AZ71" s="29" t="str">
        <f t="shared" si="368"/>
        <v xml:space="preserve"> </v>
      </c>
      <c r="BA71" s="30"/>
      <c r="BB71" s="30"/>
      <c r="BC71" s="36"/>
      <c r="BD71" s="29" t="str">
        <f t="shared" si="370"/>
        <v xml:space="preserve"> </v>
      </c>
      <c r="BE71" s="29" t="str">
        <f t="shared" si="371"/>
        <v xml:space="preserve"> </v>
      </c>
      <c r="BF71" s="9"/>
      <c r="BG71" s="9"/>
      <c r="BH71" s="9"/>
      <c r="BI71" s="29" t="str">
        <f t="shared" si="373"/>
        <v xml:space="preserve"> </v>
      </c>
      <c r="BJ71" s="29" t="str">
        <f t="shared" si="374"/>
        <v xml:space="preserve"> </v>
      </c>
      <c r="BK71" s="30"/>
      <c r="BL71" s="30"/>
      <c r="BM71" s="30"/>
      <c r="BN71" s="29" t="str">
        <f t="shared" si="375"/>
        <v xml:space="preserve"> </v>
      </c>
      <c r="BO71" s="29" t="str">
        <f t="shared" si="376"/>
        <v xml:space="preserve"> </v>
      </c>
      <c r="BP71" s="30"/>
      <c r="BQ71" s="30"/>
      <c r="BR71" s="30"/>
      <c r="BS71" s="29" t="str">
        <f t="shared" si="377"/>
        <v xml:space="preserve"> </v>
      </c>
      <c r="BT71" s="29" t="str">
        <f t="shared" si="378"/>
        <v xml:space="preserve"> </v>
      </c>
      <c r="BU71" s="30">
        <v>6</v>
      </c>
      <c r="BV71" s="30"/>
      <c r="BW71" s="30"/>
      <c r="BX71" s="29" t="str">
        <f t="shared" si="379"/>
        <v xml:space="preserve"> </v>
      </c>
      <c r="BY71" s="29" t="str">
        <f t="shared" si="380"/>
        <v xml:space="preserve"> </v>
      </c>
      <c r="BZ71" s="30"/>
      <c r="CA71" s="30"/>
      <c r="CB71" s="30"/>
      <c r="CC71" s="29" t="str">
        <f t="shared" si="274"/>
        <v xml:space="preserve"> </v>
      </c>
      <c r="CD71" s="29" t="str">
        <f t="shared" si="381"/>
        <v xml:space="preserve"> </v>
      </c>
      <c r="CE71" s="30"/>
      <c r="CF71" s="30"/>
      <c r="CG71" s="30"/>
      <c r="CH71" s="29" t="str">
        <f t="shared" si="383"/>
        <v xml:space="preserve"> </v>
      </c>
      <c r="CI71" s="29" t="str">
        <f t="shared" ref="CI71:CI127" si="404">IF(CG71=0," ",IF(CF71/CG71*100&gt;200,"св.200",CF71/CG71))</f>
        <v xml:space="preserve"> </v>
      </c>
      <c r="CJ71" s="30"/>
      <c r="CK71" s="30"/>
      <c r="CL71" s="30"/>
      <c r="CM71" s="29" t="str">
        <f t="shared" si="384"/>
        <v xml:space="preserve"> </v>
      </c>
      <c r="CN71" s="29" t="str">
        <f t="shared" ref="CN71:CN127" si="405">IF(CL71=0," ",IF(CK71/CL71*100&gt;200,"св.200",CK71/CL71))</f>
        <v xml:space="preserve"> </v>
      </c>
      <c r="CO71" s="30"/>
      <c r="CP71" s="30"/>
      <c r="CQ71" s="30"/>
      <c r="CR71" s="29" t="str">
        <f t="shared" si="386"/>
        <v xml:space="preserve"> </v>
      </c>
      <c r="CS71" s="29" t="str">
        <f t="shared" si="387"/>
        <v xml:space="preserve"> </v>
      </c>
      <c r="CT71" s="30"/>
      <c r="CU71" s="30"/>
      <c r="CV71" s="30"/>
      <c r="CW71" s="29" t="str">
        <f t="shared" ref="CW71:CW133" si="406">IF(CU71&lt;=0," ",IF(CT71&lt;=0," ",IF(CU71/CT71*100&gt;200,"СВ.200",CU71/CT71)))</f>
        <v xml:space="preserve"> </v>
      </c>
      <c r="CX71" s="29" t="str">
        <f t="shared" ref="CX71:CX133" si="407">IF(CV71=0," ",IF(CU71/CV71*100&gt;200,"св.200",CU71/CV71))</f>
        <v xml:space="preserve"> </v>
      </c>
      <c r="CY71" s="30"/>
      <c r="CZ71" s="30"/>
      <c r="DA71" s="30"/>
      <c r="DB71" s="29" t="str">
        <f t="shared" si="389"/>
        <v xml:space="preserve"> </v>
      </c>
      <c r="DC71" s="29" t="str">
        <f t="shared" si="390"/>
        <v xml:space="preserve"> </v>
      </c>
      <c r="DD71" s="30"/>
      <c r="DE71" s="37"/>
      <c r="DF71" s="30"/>
      <c r="DG71" s="29" t="str">
        <f t="shared" si="391"/>
        <v xml:space="preserve"> </v>
      </c>
      <c r="DH71" s="29" t="str">
        <f t="shared" si="392"/>
        <v xml:space="preserve"> </v>
      </c>
      <c r="DI71" s="30"/>
      <c r="DJ71" s="30"/>
      <c r="DK71" s="29" t="str">
        <f t="shared" si="393"/>
        <v xml:space="preserve"> </v>
      </c>
      <c r="DL71" s="30"/>
      <c r="DM71" s="30"/>
      <c r="DN71" s="30"/>
      <c r="DO71" s="29" t="str">
        <f t="shared" si="394"/>
        <v xml:space="preserve"> </v>
      </c>
      <c r="DP71" s="29" t="str">
        <f t="shared" si="395"/>
        <v xml:space="preserve"> </v>
      </c>
    </row>
    <row r="72" spans="1:120" s="19" customFormat="1" ht="15.75" hidden="1" customHeight="1" outlineLevel="1" x14ac:dyDescent="0.25">
      <c r="A72" s="18">
        <f t="shared" ref="A72:A74" si="408">A71+1</f>
        <v>57</v>
      </c>
      <c r="B72" s="8" t="s">
        <v>101</v>
      </c>
      <c r="C72" s="28">
        <f t="shared" si="396"/>
        <v>377864</v>
      </c>
      <c r="D72" s="28">
        <f t="shared" si="396"/>
        <v>46100.91</v>
      </c>
      <c r="E72" s="28">
        <f t="shared" si="396"/>
        <v>75631</v>
      </c>
      <c r="F72" s="29">
        <f t="shared" si="346"/>
        <v>0.12200397497512333</v>
      </c>
      <c r="G72" s="29">
        <f t="shared" si="347"/>
        <v>0.60955044889000543</v>
      </c>
      <c r="H72" s="17">
        <f t="shared" si="397"/>
        <v>377864</v>
      </c>
      <c r="I72" s="24">
        <f t="shared" si="397"/>
        <v>46100.91</v>
      </c>
      <c r="J72" s="17">
        <f t="shared" si="397"/>
        <v>75631</v>
      </c>
      <c r="K72" s="29">
        <f t="shared" si="349"/>
        <v>0.12200397497512333</v>
      </c>
      <c r="L72" s="29">
        <f t="shared" si="350"/>
        <v>0.60955044889000543</v>
      </c>
      <c r="M72" s="46">
        <v>162730</v>
      </c>
      <c r="N72" s="46">
        <v>32009.66</v>
      </c>
      <c r="O72" s="46">
        <v>33647.629999999997</v>
      </c>
      <c r="P72" s="29">
        <f t="shared" si="351"/>
        <v>0.19670411110428318</v>
      </c>
      <c r="Q72" s="29">
        <f t="shared" si="352"/>
        <v>0.95131989979680598</v>
      </c>
      <c r="R72" s="30"/>
      <c r="S72" s="30"/>
      <c r="T72" s="30"/>
      <c r="U72" s="29" t="str">
        <f t="shared" si="354"/>
        <v xml:space="preserve"> </v>
      </c>
      <c r="V72" s="29" t="str">
        <f t="shared" si="400"/>
        <v xml:space="preserve"> </v>
      </c>
      <c r="W72" s="46">
        <v>3000</v>
      </c>
      <c r="X72" s="46">
        <v>0</v>
      </c>
      <c r="Y72" s="46">
        <v>2.54</v>
      </c>
      <c r="Z72" s="29" t="str">
        <f t="shared" si="357"/>
        <v xml:space="preserve"> </v>
      </c>
      <c r="AA72" s="29">
        <f t="shared" si="358"/>
        <v>0</v>
      </c>
      <c r="AB72" s="46">
        <v>50000</v>
      </c>
      <c r="AC72" s="46">
        <v>611.79999999999995</v>
      </c>
      <c r="AD72" s="46">
        <v>17404.560000000001</v>
      </c>
      <c r="AE72" s="29">
        <f t="shared" si="359"/>
        <v>1.2235999999999999E-2</v>
      </c>
      <c r="AF72" s="29">
        <f t="shared" si="360"/>
        <v>3.5151707368643613E-2</v>
      </c>
      <c r="AG72" s="46">
        <v>162134</v>
      </c>
      <c r="AH72" s="46">
        <v>13479.45</v>
      </c>
      <c r="AI72" s="46">
        <v>24576.27</v>
      </c>
      <c r="AJ72" s="29">
        <f t="shared" si="361"/>
        <v>8.313771324953434E-2</v>
      </c>
      <c r="AK72" s="29">
        <f t="shared" si="362"/>
        <v>0.54847419889185789</v>
      </c>
      <c r="AL72" s="30"/>
      <c r="AM72" s="30"/>
      <c r="AN72" s="30"/>
      <c r="AO72" s="29" t="str">
        <f t="shared" si="276"/>
        <v xml:space="preserve"> </v>
      </c>
      <c r="AP72" s="29" t="str">
        <f t="shared" si="363"/>
        <v xml:space="preserve"> </v>
      </c>
      <c r="AQ72" s="9">
        <f t="shared" si="401"/>
        <v>0</v>
      </c>
      <c r="AR72" s="9">
        <f t="shared" si="402"/>
        <v>0</v>
      </c>
      <c r="AS72" s="9">
        <f t="shared" si="403"/>
        <v>0</v>
      </c>
      <c r="AT72" s="29" t="str">
        <f t="shared" si="365"/>
        <v xml:space="preserve"> </v>
      </c>
      <c r="AU72" s="29" t="str">
        <f>IF(AR72=0," ",IF(AR72/AS72*100&gt;200,"св.200",AR72/AS72))</f>
        <v xml:space="preserve"> </v>
      </c>
      <c r="AV72" s="9"/>
      <c r="AW72" s="30"/>
      <c r="AX72" s="30"/>
      <c r="AY72" s="29" t="str">
        <f t="shared" si="367"/>
        <v xml:space="preserve"> </v>
      </c>
      <c r="AZ72" s="29" t="str">
        <f t="shared" si="368"/>
        <v xml:space="preserve"> </v>
      </c>
      <c r="BA72" s="30"/>
      <c r="BB72" s="30"/>
      <c r="BC72" s="36"/>
      <c r="BD72" s="29" t="str">
        <f t="shared" si="370"/>
        <v xml:space="preserve"> </v>
      </c>
      <c r="BE72" s="29" t="str">
        <f t="shared" si="371"/>
        <v xml:space="preserve"> </v>
      </c>
      <c r="BF72" s="9"/>
      <c r="BG72" s="9"/>
      <c r="BH72" s="9"/>
      <c r="BI72" s="29" t="str">
        <f t="shared" si="373"/>
        <v xml:space="preserve"> </v>
      </c>
      <c r="BJ72" s="29" t="str">
        <f>IF(BG72=0," ",IF(BG72/BH72*100&gt;200,"св.200",BG72/BH72))</f>
        <v xml:space="preserve"> </v>
      </c>
      <c r="BK72" s="30"/>
      <c r="BL72" s="30"/>
      <c r="BM72" s="30"/>
      <c r="BN72" s="29" t="str">
        <f t="shared" si="375"/>
        <v xml:space="preserve"> </v>
      </c>
      <c r="BO72" s="29" t="str">
        <f t="shared" si="376"/>
        <v xml:space="preserve"> </v>
      </c>
      <c r="BP72" s="30"/>
      <c r="BQ72" s="30"/>
      <c r="BR72" s="30"/>
      <c r="BS72" s="29" t="str">
        <f t="shared" si="377"/>
        <v xml:space="preserve"> </v>
      </c>
      <c r="BT72" s="29" t="str">
        <f t="shared" si="378"/>
        <v xml:space="preserve"> </v>
      </c>
      <c r="BU72" s="30"/>
      <c r="BV72" s="30"/>
      <c r="BW72" s="30"/>
      <c r="BX72" s="29" t="str">
        <f t="shared" si="379"/>
        <v xml:space="preserve"> </v>
      </c>
      <c r="BY72" s="29" t="str">
        <f t="shared" si="380"/>
        <v xml:space="preserve"> </v>
      </c>
      <c r="BZ72" s="30"/>
      <c r="CA72" s="30"/>
      <c r="CB72" s="30"/>
      <c r="CC72" s="29" t="str">
        <f t="shared" si="274"/>
        <v xml:space="preserve"> </v>
      </c>
      <c r="CD72" s="29" t="str">
        <f t="shared" si="381"/>
        <v xml:space="preserve"> </v>
      </c>
      <c r="CE72" s="30"/>
      <c r="CF72" s="30"/>
      <c r="CG72" s="30"/>
      <c r="CH72" s="29" t="str">
        <f t="shared" si="383"/>
        <v xml:space="preserve"> </v>
      </c>
      <c r="CI72" s="29" t="str">
        <f t="shared" si="404"/>
        <v xml:space="preserve"> </v>
      </c>
      <c r="CJ72" s="30"/>
      <c r="CK72" s="30"/>
      <c r="CL72" s="30"/>
      <c r="CM72" s="29" t="str">
        <f t="shared" si="384"/>
        <v xml:space="preserve"> </v>
      </c>
      <c r="CN72" s="29" t="str">
        <f t="shared" si="405"/>
        <v xml:space="preserve"> </v>
      </c>
      <c r="CO72" s="30"/>
      <c r="CP72" s="30"/>
      <c r="CQ72" s="30"/>
      <c r="CR72" s="29" t="str">
        <f t="shared" si="386"/>
        <v xml:space="preserve"> </v>
      </c>
      <c r="CS72" s="29" t="str">
        <f t="shared" si="387"/>
        <v xml:space="preserve"> </v>
      </c>
      <c r="CT72" s="30"/>
      <c r="CU72" s="30"/>
      <c r="CV72" s="30"/>
      <c r="CW72" s="29" t="str">
        <f t="shared" si="406"/>
        <v xml:space="preserve"> </v>
      </c>
      <c r="CX72" s="29" t="str">
        <f t="shared" si="407"/>
        <v xml:space="preserve"> </v>
      </c>
      <c r="CY72" s="30"/>
      <c r="CZ72" s="30"/>
      <c r="DA72" s="30"/>
      <c r="DB72" s="29" t="str">
        <f t="shared" si="389"/>
        <v xml:space="preserve"> </v>
      </c>
      <c r="DC72" s="29" t="str">
        <f t="shared" si="390"/>
        <v xml:space="preserve"> </v>
      </c>
      <c r="DD72" s="30"/>
      <c r="DE72" s="37"/>
      <c r="DF72" s="30"/>
      <c r="DG72" s="29" t="str">
        <f t="shared" si="391"/>
        <v xml:space="preserve"> </v>
      </c>
      <c r="DH72" s="29" t="str">
        <f t="shared" si="392"/>
        <v xml:space="preserve"> </v>
      </c>
      <c r="DI72" s="30"/>
      <c r="DJ72" s="30"/>
      <c r="DK72" s="29" t="str">
        <f t="shared" si="393"/>
        <v xml:space="preserve"> </v>
      </c>
      <c r="DL72" s="30"/>
      <c r="DM72" s="30"/>
      <c r="DN72" s="30"/>
      <c r="DO72" s="29" t="str">
        <f t="shared" si="394"/>
        <v xml:space="preserve"> </v>
      </c>
      <c r="DP72" s="29" t="str">
        <f t="shared" si="395"/>
        <v xml:space="preserve"> </v>
      </c>
    </row>
    <row r="73" spans="1:120" s="19" customFormat="1" ht="15.75" hidden="1" customHeight="1" outlineLevel="1" x14ac:dyDescent="0.25">
      <c r="A73" s="18">
        <f t="shared" si="408"/>
        <v>58</v>
      </c>
      <c r="B73" s="8" t="s">
        <v>19</v>
      </c>
      <c r="C73" s="28">
        <f t="shared" si="396"/>
        <v>129500</v>
      </c>
      <c r="D73" s="28">
        <f t="shared" si="396"/>
        <v>14532.389999999998</v>
      </c>
      <c r="E73" s="28">
        <f t="shared" si="396"/>
        <v>16229.989999999998</v>
      </c>
      <c r="F73" s="29">
        <f t="shared" si="346"/>
        <v>0.11221922779922779</v>
      </c>
      <c r="G73" s="29">
        <f t="shared" si="347"/>
        <v>0.89540350918269196</v>
      </c>
      <c r="H73" s="17">
        <f t="shared" si="397"/>
        <v>129500</v>
      </c>
      <c r="I73" s="24">
        <f t="shared" si="397"/>
        <v>14532.389999999998</v>
      </c>
      <c r="J73" s="17">
        <f t="shared" si="397"/>
        <v>16229.989999999998</v>
      </c>
      <c r="K73" s="29">
        <f t="shared" si="349"/>
        <v>0.11221922779922779</v>
      </c>
      <c r="L73" s="29">
        <f t="shared" si="350"/>
        <v>0.89540350918269196</v>
      </c>
      <c r="M73" s="46">
        <v>37000</v>
      </c>
      <c r="N73" s="46">
        <v>12753.88</v>
      </c>
      <c r="O73" s="46">
        <v>11637.98</v>
      </c>
      <c r="P73" s="29">
        <f t="shared" si="351"/>
        <v>0.34469945945945946</v>
      </c>
      <c r="Q73" s="29">
        <f t="shared" si="352"/>
        <v>1.0958843373162697</v>
      </c>
      <c r="R73" s="30"/>
      <c r="S73" s="30"/>
      <c r="T73" s="30"/>
      <c r="U73" s="29" t="str">
        <f t="shared" si="354"/>
        <v xml:space="preserve"> </v>
      </c>
      <c r="V73" s="29" t="str">
        <f t="shared" si="400"/>
        <v xml:space="preserve"> </v>
      </c>
      <c r="W73" s="9"/>
      <c r="X73" s="9">
        <v>9.24</v>
      </c>
      <c r="Y73" s="9"/>
      <c r="Z73" s="29" t="str">
        <f t="shared" si="357"/>
        <v xml:space="preserve"> </v>
      </c>
      <c r="AA73" s="29" t="str">
        <f t="shared" si="358"/>
        <v xml:space="preserve"> </v>
      </c>
      <c r="AB73" s="46">
        <v>5000</v>
      </c>
      <c r="AC73" s="46">
        <v>0.46</v>
      </c>
      <c r="AD73" s="46">
        <v>478.39</v>
      </c>
      <c r="AE73" s="29">
        <f t="shared" si="359"/>
        <v>9.2E-5</v>
      </c>
      <c r="AF73" s="29">
        <f t="shared" si="360"/>
        <v>9.6155856100671011E-4</v>
      </c>
      <c r="AG73" s="46">
        <v>87500</v>
      </c>
      <c r="AH73" s="46">
        <v>1768.81</v>
      </c>
      <c r="AI73" s="46">
        <v>4113.62</v>
      </c>
      <c r="AJ73" s="29">
        <f t="shared" si="361"/>
        <v>2.0214971428571427E-2</v>
      </c>
      <c r="AK73" s="29">
        <f t="shared" si="362"/>
        <v>0.42998867177814187</v>
      </c>
      <c r="AL73" s="30"/>
      <c r="AM73" s="30"/>
      <c r="AN73" s="30"/>
      <c r="AO73" s="29" t="str">
        <f t="shared" si="276"/>
        <v xml:space="preserve"> </v>
      </c>
      <c r="AP73" s="29" t="str">
        <f t="shared" si="363"/>
        <v xml:space="preserve"> </v>
      </c>
      <c r="AQ73" s="9">
        <f t="shared" si="401"/>
        <v>0</v>
      </c>
      <c r="AR73" s="9">
        <f t="shared" si="402"/>
        <v>0</v>
      </c>
      <c r="AS73" s="9">
        <f t="shared" si="403"/>
        <v>0</v>
      </c>
      <c r="AT73" s="29" t="str">
        <f t="shared" si="365"/>
        <v xml:space="preserve"> </v>
      </c>
      <c r="AU73" s="29" t="str">
        <f t="shared" si="366"/>
        <v xml:space="preserve"> </v>
      </c>
      <c r="AV73" s="9"/>
      <c r="AW73" s="30"/>
      <c r="AX73" s="30"/>
      <c r="AY73" s="29" t="str">
        <f t="shared" si="367"/>
        <v xml:space="preserve"> </v>
      </c>
      <c r="AZ73" s="29" t="str">
        <f t="shared" si="368"/>
        <v xml:space="preserve"> </v>
      </c>
      <c r="BA73" s="30"/>
      <c r="BB73" s="30"/>
      <c r="BC73" s="36"/>
      <c r="BD73" s="29" t="str">
        <f t="shared" si="370"/>
        <v xml:space="preserve"> </v>
      </c>
      <c r="BE73" s="29" t="str">
        <f t="shared" si="371"/>
        <v xml:space="preserve"> </v>
      </c>
      <c r="BF73" s="9"/>
      <c r="BG73" s="9"/>
      <c r="BH73" s="9"/>
      <c r="BI73" s="29" t="str">
        <f t="shared" si="373"/>
        <v xml:space="preserve"> </v>
      </c>
      <c r="BJ73" s="29" t="str">
        <f t="shared" si="374"/>
        <v xml:space="preserve"> </v>
      </c>
      <c r="BK73" s="30"/>
      <c r="BL73" s="30"/>
      <c r="BM73" s="30"/>
      <c r="BN73" s="29" t="str">
        <f t="shared" si="375"/>
        <v xml:space="preserve"> </v>
      </c>
      <c r="BO73" s="29" t="str">
        <f t="shared" si="376"/>
        <v xml:space="preserve"> </v>
      </c>
      <c r="BP73" s="30"/>
      <c r="BQ73" s="30"/>
      <c r="BR73" s="30"/>
      <c r="BS73" s="29" t="str">
        <f t="shared" si="377"/>
        <v xml:space="preserve"> </v>
      </c>
      <c r="BT73" s="29" t="str">
        <f t="shared" si="378"/>
        <v xml:space="preserve"> </v>
      </c>
      <c r="BU73" s="30"/>
      <c r="BV73" s="30"/>
      <c r="BW73" s="30"/>
      <c r="BX73" s="29" t="str">
        <f t="shared" si="379"/>
        <v xml:space="preserve"> </v>
      </c>
      <c r="BY73" s="29" t="str">
        <f t="shared" si="380"/>
        <v xml:space="preserve"> </v>
      </c>
      <c r="BZ73" s="30"/>
      <c r="CA73" s="30"/>
      <c r="CB73" s="30"/>
      <c r="CC73" s="29" t="str">
        <f t="shared" si="274"/>
        <v xml:space="preserve"> </v>
      </c>
      <c r="CD73" s="29" t="str">
        <f t="shared" si="381"/>
        <v xml:space="preserve"> </v>
      </c>
      <c r="CE73" s="30"/>
      <c r="CF73" s="30"/>
      <c r="CG73" s="30"/>
      <c r="CH73" s="29" t="str">
        <f t="shared" si="383"/>
        <v xml:space="preserve"> </v>
      </c>
      <c r="CI73" s="29" t="str">
        <f t="shared" si="404"/>
        <v xml:space="preserve"> </v>
      </c>
      <c r="CJ73" s="30"/>
      <c r="CK73" s="30"/>
      <c r="CL73" s="30"/>
      <c r="CM73" s="29" t="str">
        <f t="shared" si="384"/>
        <v xml:space="preserve"> </v>
      </c>
      <c r="CN73" s="29" t="str">
        <f t="shared" si="405"/>
        <v xml:space="preserve"> </v>
      </c>
      <c r="CO73" s="30"/>
      <c r="CP73" s="30"/>
      <c r="CQ73" s="30"/>
      <c r="CR73" s="29" t="str">
        <f t="shared" si="386"/>
        <v xml:space="preserve"> </v>
      </c>
      <c r="CS73" s="29" t="str">
        <f t="shared" si="387"/>
        <v xml:space="preserve"> </v>
      </c>
      <c r="CT73" s="30"/>
      <c r="CU73" s="30"/>
      <c r="CV73" s="30"/>
      <c r="CW73" s="29" t="str">
        <f t="shared" si="406"/>
        <v xml:space="preserve"> </v>
      </c>
      <c r="CX73" s="29" t="str">
        <f t="shared" si="407"/>
        <v xml:space="preserve"> </v>
      </c>
      <c r="CY73" s="30"/>
      <c r="CZ73" s="30"/>
      <c r="DA73" s="30"/>
      <c r="DB73" s="29" t="str">
        <f t="shared" si="389"/>
        <v xml:space="preserve"> </v>
      </c>
      <c r="DC73" s="29" t="str">
        <f t="shared" si="390"/>
        <v xml:space="preserve"> </v>
      </c>
      <c r="DD73" s="30"/>
      <c r="DE73" s="37"/>
      <c r="DF73" s="30"/>
      <c r="DG73" s="29" t="str">
        <f t="shared" si="391"/>
        <v xml:space="preserve"> </v>
      </c>
      <c r="DH73" s="29" t="str">
        <f t="shared" si="392"/>
        <v xml:space="preserve"> </v>
      </c>
      <c r="DI73" s="30"/>
      <c r="DJ73" s="30"/>
      <c r="DK73" s="29" t="str">
        <f t="shared" si="393"/>
        <v xml:space="preserve"> </v>
      </c>
      <c r="DL73" s="30"/>
      <c r="DM73" s="30"/>
      <c r="DN73" s="30"/>
      <c r="DO73" s="29" t="str">
        <f t="shared" si="394"/>
        <v xml:space="preserve"> </v>
      </c>
      <c r="DP73" s="29" t="str">
        <f t="shared" si="395"/>
        <v xml:space="preserve"> </v>
      </c>
    </row>
    <row r="74" spans="1:120" s="19" customFormat="1" ht="18" hidden="1" customHeight="1" outlineLevel="1" x14ac:dyDescent="0.25">
      <c r="A74" s="18">
        <f t="shared" si="408"/>
        <v>59</v>
      </c>
      <c r="B74" s="8" t="s">
        <v>7</v>
      </c>
      <c r="C74" s="28">
        <f t="shared" si="396"/>
        <v>415000</v>
      </c>
      <c r="D74" s="28">
        <f t="shared" si="396"/>
        <v>95386.760000000009</v>
      </c>
      <c r="E74" s="28">
        <f t="shared" si="396"/>
        <v>532073.61</v>
      </c>
      <c r="F74" s="29">
        <f t="shared" si="346"/>
        <v>0.22984761445783133</v>
      </c>
      <c r="G74" s="29">
        <f t="shared" si="347"/>
        <v>0.1792736159194214</v>
      </c>
      <c r="H74" s="17">
        <f t="shared" si="397"/>
        <v>345000</v>
      </c>
      <c r="I74" s="24">
        <f t="shared" si="397"/>
        <v>75844.160000000003</v>
      </c>
      <c r="J74" s="17">
        <f t="shared" si="397"/>
        <v>521037.12</v>
      </c>
      <c r="K74" s="29">
        <f t="shared" si="349"/>
        <v>0.21983814492753626</v>
      </c>
      <c r="L74" s="29">
        <f t="shared" si="350"/>
        <v>0.14556383238107873</v>
      </c>
      <c r="M74" s="46">
        <v>65000</v>
      </c>
      <c r="N74" s="46">
        <v>20978.799999999999</v>
      </c>
      <c r="O74" s="46">
        <v>18356.13</v>
      </c>
      <c r="P74" s="29">
        <f t="shared" si="351"/>
        <v>0.32275076923076923</v>
      </c>
      <c r="Q74" s="29">
        <f t="shared" si="352"/>
        <v>1.1428770661354</v>
      </c>
      <c r="R74" s="30"/>
      <c r="S74" s="30"/>
      <c r="T74" s="30"/>
      <c r="U74" s="29" t="str">
        <f t="shared" si="354"/>
        <v xml:space="preserve"> </v>
      </c>
      <c r="V74" s="29" t="str">
        <f t="shared" si="400"/>
        <v xml:space="preserve"> </v>
      </c>
      <c r="W74" s="9"/>
      <c r="X74" s="9">
        <v>0</v>
      </c>
      <c r="Y74" s="9"/>
      <c r="Z74" s="29" t="str">
        <f t="shared" si="357"/>
        <v xml:space="preserve"> </v>
      </c>
      <c r="AA74" s="29" t="str">
        <f t="shared" si="358"/>
        <v xml:space="preserve"> </v>
      </c>
      <c r="AB74" s="46">
        <v>20000</v>
      </c>
      <c r="AC74" s="46">
        <v>4333.1899999999996</v>
      </c>
      <c r="AD74" s="46">
        <v>10462.5</v>
      </c>
      <c r="AE74" s="29">
        <f t="shared" si="359"/>
        <v>0.21665949999999998</v>
      </c>
      <c r="AF74" s="29">
        <f t="shared" si="360"/>
        <v>0.41416391875746711</v>
      </c>
      <c r="AG74" s="46">
        <v>260000</v>
      </c>
      <c r="AH74" s="46">
        <v>50532.17</v>
      </c>
      <c r="AI74" s="46">
        <v>492218.49</v>
      </c>
      <c r="AJ74" s="29">
        <f t="shared" si="361"/>
        <v>0.19435449999999999</v>
      </c>
      <c r="AK74" s="29">
        <f t="shared" si="362"/>
        <v>0.10266207187787683</v>
      </c>
      <c r="AL74" s="30"/>
      <c r="AM74" s="30"/>
      <c r="AN74" s="30"/>
      <c r="AO74" s="29" t="str">
        <f t="shared" si="276"/>
        <v xml:space="preserve"> </v>
      </c>
      <c r="AP74" s="29" t="str">
        <f t="shared" si="363"/>
        <v xml:space="preserve"> </v>
      </c>
      <c r="AQ74" s="9">
        <f t="shared" si="401"/>
        <v>70000</v>
      </c>
      <c r="AR74" s="9">
        <f t="shared" si="402"/>
        <v>19542.599999999999</v>
      </c>
      <c r="AS74" s="9">
        <f t="shared" si="403"/>
        <v>11036.49</v>
      </c>
      <c r="AT74" s="29">
        <f t="shared" si="365"/>
        <v>0.27917999999999998</v>
      </c>
      <c r="AU74" s="29">
        <f t="shared" si="366"/>
        <v>1.7707260188701297</v>
      </c>
      <c r="AV74" s="9"/>
      <c r="AW74" s="30"/>
      <c r="AX74" s="30"/>
      <c r="AY74" s="29" t="str">
        <f t="shared" si="367"/>
        <v xml:space="preserve"> </v>
      </c>
      <c r="AZ74" s="29" t="str">
        <f t="shared" si="368"/>
        <v xml:space="preserve"> </v>
      </c>
      <c r="BA74" s="30"/>
      <c r="BB74" s="30"/>
      <c r="BC74" s="36"/>
      <c r="BD74" s="29" t="str">
        <f t="shared" si="370"/>
        <v xml:space="preserve"> </v>
      </c>
      <c r="BE74" s="29" t="str">
        <f t="shared" si="371"/>
        <v xml:space="preserve"> </v>
      </c>
      <c r="BF74" s="46">
        <v>70000</v>
      </c>
      <c r="BG74" s="46">
        <v>19542.599999999999</v>
      </c>
      <c r="BH74" s="46">
        <v>11036.49</v>
      </c>
      <c r="BI74" s="29">
        <f t="shared" si="373"/>
        <v>0.27917999999999998</v>
      </c>
      <c r="BJ74" s="29">
        <f t="shared" si="374"/>
        <v>1.7707260188701297</v>
      </c>
      <c r="BK74" s="30"/>
      <c r="BL74" s="30"/>
      <c r="BM74" s="30"/>
      <c r="BN74" s="29" t="str">
        <f t="shared" si="375"/>
        <v xml:space="preserve"> </v>
      </c>
      <c r="BO74" s="29" t="str">
        <f t="shared" si="376"/>
        <v xml:space="preserve"> </v>
      </c>
      <c r="BP74" s="30"/>
      <c r="BQ74" s="30"/>
      <c r="BR74" s="30"/>
      <c r="BS74" s="29" t="str">
        <f t="shared" si="377"/>
        <v xml:space="preserve"> </v>
      </c>
      <c r="BT74" s="29" t="str">
        <f t="shared" si="378"/>
        <v xml:space="preserve"> </v>
      </c>
      <c r="BU74" s="30"/>
      <c r="BV74" s="30"/>
      <c r="BW74" s="30"/>
      <c r="BX74" s="29" t="str">
        <f t="shared" si="379"/>
        <v xml:space="preserve"> </v>
      </c>
      <c r="BY74" s="29" t="str">
        <f t="shared" si="380"/>
        <v xml:space="preserve"> </v>
      </c>
      <c r="BZ74" s="30"/>
      <c r="CA74" s="30"/>
      <c r="CB74" s="30"/>
      <c r="CC74" s="29" t="str">
        <f t="shared" si="274"/>
        <v xml:space="preserve"> </v>
      </c>
      <c r="CD74" s="29" t="str">
        <f t="shared" si="381"/>
        <v xml:space="preserve"> </v>
      </c>
      <c r="CE74" s="30"/>
      <c r="CF74" s="30"/>
      <c r="CG74" s="30"/>
      <c r="CH74" s="29" t="str">
        <f t="shared" si="383"/>
        <v xml:space="preserve"> </v>
      </c>
      <c r="CI74" s="29" t="str">
        <f t="shared" si="404"/>
        <v xml:space="preserve"> </v>
      </c>
      <c r="CJ74" s="30"/>
      <c r="CK74" s="30"/>
      <c r="CL74" s="30"/>
      <c r="CM74" s="29" t="str">
        <f t="shared" si="384"/>
        <v xml:space="preserve"> </v>
      </c>
      <c r="CN74" s="29" t="str">
        <f t="shared" si="405"/>
        <v xml:space="preserve"> </v>
      </c>
      <c r="CO74" s="30"/>
      <c r="CP74" s="30"/>
      <c r="CQ74" s="30"/>
      <c r="CR74" s="29" t="str">
        <f t="shared" si="386"/>
        <v xml:space="preserve"> </v>
      </c>
      <c r="CS74" s="29" t="str">
        <f t="shared" si="387"/>
        <v xml:space="preserve"> </v>
      </c>
      <c r="CT74" s="30"/>
      <c r="CU74" s="30"/>
      <c r="CV74" s="30"/>
      <c r="CW74" s="29" t="str">
        <f t="shared" si="406"/>
        <v xml:space="preserve"> </v>
      </c>
      <c r="CX74" s="29" t="str">
        <f t="shared" si="407"/>
        <v xml:space="preserve"> </v>
      </c>
      <c r="CY74" s="30"/>
      <c r="CZ74" s="30"/>
      <c r="DA74" s="30"/>
      <c r="DB74" s="29" t="str">
        <f t="shared" si="389"/>
        <v xml:space="preserve"> </v>
      </c>
      <c r="DC74" s="29" t="str">
        <f t="shared" si="390"/>
        <v xml:space="preserve"> </v>
      </c>
      <c r="DD74" s="30"/>
      <c r="DE74" s="37"/>
      <c r="DF74" s="30"/>
      <c r="DG74" s="29" t="str">
        <f t="shared" si="391"/>
        <v xml:space="preserve"> </v>
      </c>
      <c r="DH74" s="29" t="str">
        <f t="shared" si="392"/>
        <v xml:space="preserve"> </v>
      </c>
      <c r="DI74" s="30"/>
      <c r="DJ74" s="30"/>
      <c r="DK74" s="29" t="str">
        <f t="shared" si="393"/>
        <v xml:space="preserve"> </v>
      </c>
      <c r="DL74" s="30"/>
      <c r="DM74" s="30"/>
      <c r="DN74" s="30"/>
      <c r="DO74" s="29" t="str">
        <f t="shared" si="394"/>
        <v xml:space="preserve"> </v>
      </c>
      <c r="DP74" s="29" t="str">
        <f t="shared" si="395"/>
        <v xml:space="preserve"> </v>
      </c>
    </row>
    <row r="75" spans="1:120" s="21" customFormat="1" ht="32.1" customHeight="1" collapsed="1" x14ac:dyDescent="0.25">
      <c r="A75" s="20"/>
      <c r="B75" s="7" t="s">
        <v>147</v>
      </c>
      <c r="C75" s="35">
        <f>SUM(C76:C79)</f>
        <v>32464056.32</v>
      </c>
      <c r="D75" s="35">
        <f>SUM(D76:D79)</f>
        <v>5389190.5</v>
      </c>
      <c r="E75" s="35">
        <f>SUM(E76:E79)</f>
        <v>5070318.0100000007</v>
      </c>
      <c r="F75" s="26">
        <f t="shared" si="346"/>
        <v>0.16600484076538222</v>
      </c>
      <c r="G75" s="26">
        <f t="shared" si="347"/>
        <v>1.0628900375422408</v>
      </c>
      <c r="H75" s="25">
        <f>SUM(H76:H79)</f>
        <v>31140710</v>
      </c>
      <c r="I75" s="25">
        <f>SUM(I76:I79)</f>
        <v>5104886.53</v>
      </c>
      <c r="J75" s="25">
        <f>SUM(J76:J79)</f>
        <v>4644024.0600000005</v>
      </c>
      <c r="K75" s="26">
        <f t="shared" si="349"/>
        <v>0.16392967694057073</v>
      </c>
      <c r="L75" s="26">
        <f t="shared" si="350"/>
        <v>1.099237743828571</v>
      </c>
      <c r="M75" s="25">
        <f>SUM(M76:M79)</f>
        <v>24073619.84</v>
      </c>
      <c r="N75" s="25">
        <f>SUM(N76:N79)</f>
        <v>4472521.33</v>
      </c>
      <c r="O75" s="25">
        <f>SUM(O76:O79)</f>
        <v>3922450.24</v>
      </c>
      <c r="P75" s="26">
        <f t="shared" si="351"/>
        <v>0.18578516067486425</v>
      </c>
      <c r="Q75" s="26">
        <f t="shared" si="352"/>
        <v>1.1402366011914022</v>
      </c>
      <c r="R75" s="25">
        <f>SUM(R76:R79)</f>
        <v>1048054</v>
      </c>
      <c r="S75" s="25">
        <f>SUM(S76:S79)</f>
        <v>282983.58</v>
      </c>
      <c r="T75" s="25">
        <f>SUM(T76:T79)</f>
        <v>222985.95</v>
      </c>
      <c r="U75" s="26">
        <f t="shared" si="354"/>
        <v>0.27000858734378191</v>
      </c>
      <c r="V75" s="26">
        <f t="shared" si="355"/>
        <v>1.2690646204390905</v>
      </c>
      <c r="W75" s="25">
        <f>SUM(W76:W79)</f>
        <v>32340</v>
      </c>
      <c r="X75" s="25">
        <f>SUM(X76:X79)</f>
        <v>0</v>
      </c>
      <c r="Y75" s="25">
        <f>SUM(Y76:Y79)</f>
        <v>0</v>
      </c>
      <c r="Z75" s="26" t="str">
        <f t="shared" si="357"/>
        <v xml:space="preserve"> </v>
      </c>
      <c r="AA75" s="26" t="str">
        <f t="shared" si="358"/>
        <v xml:space="preserve"> </v>
      </c>
      <c r="AB75" s="25">
        <f>SUM(AB76:AB79)</f>
        <v>880067.45</v>
      </c>
      <c r="AC75" s="25">
        <f>SUM(AC76:AC79)</f>
        <v>42678.650000000009</v>
      </c>
      <c r="AD75" s="25">
        <f>SUM(AD76:AD79)</f>
        <v>54120.79</v>
      </c>
      <c r="AE75" s="26">
        <f t="shared" si="359"/>
        <v>4.8494748896803323E-2</v>
      </c>
      <c r="AF75" s="26">
        <f t="shared" si="360"/>
        <v>0.78858143053713758</v>
      </c>
      <c r="AG75" s="25">
        <f>SUM(AG76:AG79)</f>
        <v>5106628.71</v>
      </c>
      <c r="AH75" s="25">
        <f>SUM(AH76:AH79)</f>
        <v>306702.96999999997</v>
      </c>
      <c r="AI75" s="25">
        <f>SUM(AI76:AI79)</f>
        <v>444463.43</v>
      </c>
      <c r="AJ75" s="26">
        <f t="shared" si="361"/>
        <v>6.0059774739330905E-2</v>
      </c>
      <c r="AK75" s="26">
        <f t="shared" si="362"/>
        <v>0.6900522051949245</v>
      </c>
      <c r="AL75" s="25">
        <f>SUM(AL76:AL79)</f>
        <v>0</v>
      </c>
      <c r="AM75" s="25">
        <f>SUM(AM76:AM79)</f>
        <v>0</v>
      </c>
      <c r="AN75" s="25">
        <f>SUM(AN76:AN79)</f>
        <v>0</v>
      </c>
      <c r="AO75" s="26" t="str">
        <f t="shared" si="276"/>
        <v xml:space="preserve"> </v>
      </c>
      <c r="AP75" s="26" t="str">
        <f t="shared" si="363"/>
        <v xml:space="preserve"> </v>
      </c>
      <c r="AQ75" s="25">
        <f>SUM(AQ76:AQ79)</f>
        <v>1323346.32</v>
      </c>
      <c r="AR75" s="25">
        <f>SUM(AR76:AR79)</f>
        <v>284303.96999999997</v>
      </c>
      <c r="AS75" s="25">
        <f>SUM(AS76:AS79)</f>
        <v>426293.95</v>
      </c>
      <c r="AT75" s="26">
        <f t="shared" si="365"/>
        <v>0.21483716371387948</v>
      </c>
      <c r="AU75" s="26">
        <f t="shared" si="366"/>
        <v>0.66692002079785551</v>
      </c>
      <c r="AV75" s="25">
        <f>SUM(AV76:AV79)</f>
        <v>500000</v>
      </c>
      <c r="AW75" s="25">
        <f>SUM(AW76:AW79)</f>
        <v>78247.56</v>
      </c>
      <c r="AX75" s="25">
        <f>SUM(AX76:AX79)</f>
        <v>90516.65</v>
      </c>
      <c r="AY75" s="26">
        <f t="shared" si="367"/>
        <v>0.15649511999999999</v>
      </c>
      <c r="AZ75" s="26">
        <f t="shared" si="368"/>
        <v>0.86445488205761045</v>
      </c>
      <c r="BA75" s="27">
        <f>SUM(BA76:BA79)</f>
        <v>0</v>
      </c>
      <c r="BB75" s="27">
        <f>SUM(BB76:BB79)</f>
        <v>0</v>
      </c>
      <c r="BC75" s="27">
        <f>SUM(BC76:BC79)</f>
        <v>0</v>
      </c>
      <c r="BD75" s="26" t="str">
        <f t="shared" si="370"/>
        <v xml:space="preserve"> </v>
      </c>
      <c r="BE75" s="26" t="str">
        <f t="shared" si="371"/>
        <v xml:space="preserve"> </v>
      </c>
      <c r="BF75" s="27">
        <f>SUM(BF76:BF79)</f>
        <v>238346.32</v>
      </c>
      <c r="BG75" s="27">
        <f>SUM(BG76:BG79)</f>
        <v>25073.510000000002</v>
      </c>
      <c r="BH75" s="27">
        <f>SUM(BH76:BH79)</f>
        <v>32932.660000000003</v>
      </c>
      <c r="BI75" s="26">
        <f t="shared" si="373"/>
        <v>0.10519780628456946</v>
      </c>
      <c r="BJ75" s="26">
        <f t="shared" si="374"/>
        <v>0.76135696296624689</v>
      </c>
      <c r="BK75" s="25">
        <f>SUM(BK76:BK79)</f>
        <v>0</v>
      </c>
      <c r="BL75" s="25">
        <f>SUM(BL76:BL79)</f>
        <v>0</v>
      </c>
      <c r="BM75" s="25">
        <f>SUM(BM76:BM79)</f>
        <v>0</v>
      </c>
      <c r="BN75" s="26" t="str">
        <f t="shared" si="375"/>
        <v xml:space="preserve"> </v>
      </c>
      <c r="BO75" s="26" t="str">
        <f t="shared" si="376"/>
        <v xml:space="preserve"> </v>
      </c>
      <c r="BP75" s="25">
        <f>SUM(BP76:BP79)</f>
        <v>120000</v>
      </c>
      <c r="BQ75" s="25">
        <f>SUM(BQ76:BQ79)</f>
        <v>19197.71</v>
      </c>
      <c r="BR75" s="25">
        <f>SUM(BR76:BR79)</f>
        <v>28644.93</v>
      </c>
      <c r="BS75" s="26">
        <f t="shared" si="377"/>
        <v>0.15998091666666667</v>
      </c>
      <c r="BT75" s="26">
        <f t="shared" si="378"/>
        <v>0.67019573795432552</v>
      </c>
      <c r="BU75" s="25">
        <f>SUM(BU76:BU79)</f>
        <v>435000</v>
      </c>
      <c r="BV75" s="25">
        <f>SUM(BV76:BV79)</f>
        <v>163860</v>
      </c>
      <c r="BW75" s="25">
        <f>SUM(BW76:BW79)</f>
        <v>164640</v>
      </c>
      <c r="BX75" s="26">
        <f t="shared" si="379"/>
        <v>0.37668965517241382</v>
      </c>
      <c r="BY75" s="26">
        <f t="shared" si="380"/>
        <v>0.99526239067055389</v>
      </c>
      <c r="BZ75" s="25">
        <f>SUM(BZ76:BZ79)</f>
        <v>0</v>
      </c>
      <c r="CA75" s="25">
        <f>SUM(CA76:CA79)</f>
        <v>0</v>
      </c>
      <c r="CB75" s="25">
        <f>SUM(CB76:CB79)</f>
        <v>0</v>
      </c>
      <c r="CC75" s="26" t="str">
        <f t="shared" si="274"/>
        <v xml:space="preserve"> </v>
      </c>
      <c r="CD75" s="26" t="str">
        <f t="shared" si="381"/>
        <v xml:space="preserve"> </v>
      </c>
      <c r="CE75" s="52">
        <f>SUM(CE76:CE79)</f>
        <v>30000</v>
      </c>
      <c r="CF75" s="52">
        <f>SUM(CF76:CF79)</f>
        <v>-2074.81</v>
      </c>
      <c r="CG75" s="52">
        <f>SUM(CG76:CG79)</f>
        <v>109559.71</v>
      </c>
      <c r="CH75" s="26" t="str">
        <f t="shared" si="383"/>
        <v xml:space="preserve"> </v>
      </c>
      <c r="CI75" s="26">
        <f t="shared" si="404"/>
        <v>-1.8937709857026818E-2</v>
      </c>
      <c r="CJ75" s="27">
        <f>SUM(CJ76:CJ79)</f>
        <v>30000</v>
      </c>
      <c r="CK75" s="27">
        <f>SUM(CK76:CK79)</f>
        <v>-2074.81</v>
      </c>
      <c r="CL75" s="27">
        <f>SUM(CL76:CL79)</f>
        <v>109559.71</v>
      </c>
      <c r="CM75" s="26" t="str">
        <f t="shared" si="384"/>
        <v xml:space="preserve"> </v>
      </c>
      <c r="CN75" s="26">
        <f t="shared" si="405"/>
        <v>-1.8937709857026818E-2</v>
      </c>
      <c r="CO75" s="27">
        <f>SUM(CO76:CO79)</f>
        <v>0</v>
      </c>
      <c r="CP75" s="27">
        <f>SUM(CP76:CP79)</f>
        <v>0</v>
      </c>
      <c r="CQ75" s="27">
        <f>SUM(CQ76:CQ79)</f>
        <v>0</v>
      </c>
      <c r="CR75" s="26" t="str">
        <f t="shared" si="386"/>
        <v xml:space="preserve"> </v>
      </c>
      <c r="CS75" s="26" t="str">
        <f t="shared" si="387"/>
        <v xml:space="preserve"> </v>
      </c>
      <c r="CT75" s="27">
        <f>SUM(CT76:CT79)</f>
        <v>0</v>
      </c>
      <c r="CU75" s="27">
        <f t="shared" ref="CU75:CV75" si="409">SUM(CU76:CU79)</f>
        <v>0</v>
      </c>
      <c r="CV75" s="27">
        <f t="shared" si="409"/>
        <v>0</v>
      </c>
      <c r="CW75" s="69" t="str">
        <f t="shared" si="406"/>
        <v xml:space="preserve"> </v>
      </c>
      <c r="CX75" s="69" t="str">
        <f t="shared" si="407"/>
        <v xml:space="preserve"> </v>
      </c>
      <c r="CY75" s="25">
        <f>SUM(CY76:CY79)</f>
        <v>0</v>
      </c>
      <c r="CZ75" s="25">
        <f>SUM(CZ76:CZ79)</f>
        <v>0</v>
      </c>
      <c r="DA75" s="25">
        <f>SUM(DA76:DA79)</f>
        <v>0</v>
      </c>
      <c r="DB75" s="26" t="str">
        <f t="shared" si="389"/>
        <v xml:space="preserve"> </v>
      </c>
      <c r="DC75" s="26" t="str">
        <f t="shared" si="390"/>
        <v xml:space="preserve"> </v>
      </c>
      <c r="DD75" s="25">
        <f>SUM(DD76:DD79)</f>
        <v>0</v>
      </c>
      <c r="DE75" s="25">
        <f>SUM(DE76:DE79)</f>
        <v>0</v>
      </c>
      <c r="DF75" s="25">
        <f>SUM(DF76:DF79)</f>
        <v>0</v>
      </c>
      <c r="DG75" s="26" t="str">
        <f t="shared" si="391"/>
        <v xml:space="preserve"> </v>
      </c>
      <c r="DH75" s="26" t="str">
        <f t="shared" si="392"/>
        <v xml:space="preserve"> </v>
      </c>
      <c r="DI75" s="25">
        <f>SUM(DI76:DI79)</f>
        <v>0</v>
      </c>
      <c r="DJ75" s="25">
        <f>SUM(DJ76:DJ79)</f>
        <v>0</v>
      </c>
      <c r="DK75" s="26" t="str">
        <f t="shared" si="393"/>
        <v xml:space="preserve"> </v>
      </c>
      <c r="DL75" s="25">
        <f>SUM(DL76:DL79)</f>
        <v>0</v>
      </c>
      <c r="DM75" s="25">
        <f>SUM(DM76:DM79)</f>
        <v>0</v>
      </c>
      <c r="DN75" s="25">
        <f>SUM(DN76:DN79)</f>
        <v>0</v>
      </c>
      <c r="DO75" s="26" t="str">
        <f t="shared" si="394"/>
        <v xml:space="preserve"> </v>
      </c>
      <c r="DP75" s="26" t="str">
        <f t="shared" si="395"/>
        <v xml:space="preserve"> </v>
      </c>
    </row>
    <row r="76" spans="1:120" s="19" customFormat="1" ht="15.75" hidden="1" customHeight="1" outlineLevel="1" x14ac:dyDescent="0.25">
      <c r="A76" s="18">
        <v>60</v>
      </c>
      <c r="B76" s="8" t="s">
        <v>80</v>
      </c>
      <c r="C76" s="28">
        <f t="shared" ref="C76:E79" si="410">H76+AQ76</f>
        <v>28200054</v>
      </c>
      <c r="D76" s="28">
        <f t="shared" si="410"/>
        <v>4943756.5</v>
      </c>
      <c r="E76" s="28">
        <f t="shared" si="410"/>
        <v>4491480.9400000004</v>
      </c>
      <c r="F76" s="29">
        <f t="shared" si="346"/>
        <v>0.17531017848405539</v>
      </c>
      <c r="G76" s="29">
        <f t="shared" si="347"/>
        <v>1.1006963106471515</v>
      </c>
      <c r="H76" s="17">
        <f t="shared" ref="H76:J78" si="411">W76++AG76+M76+AB76+AL76+R76</f>
        <v>27098054</v>
      </c>
      <c r="I76" s="24">
        <f t="shared" si="411"/>
        <v>4709776.04</v>
      </c>
      <c r="J76" s="17">
        <f t="shared" si="411"/>
        <v>4132957.5700000003</v>
      </c>
      <c r="K76" s="29">
        <f t="shared" si="349"/>
        <v>0.17380495440742719</v>
      </c>
      <c r="L76" s="29">
        <f t="shared" si="350"/>
        <v>1.1395655436162631</v>
      </c>
      <c r="M76" s="46">
        <v>23000000</v>
      </c>
      <c r="N76" s="46">
        <v>4301310.3</v>
      </c>
      <c r="O76" s="46">
        <v>3697367.19</v>
      </c>
      <c r="P76" s="29">
        <f t="shared" si="351"/>
        <v>0.18701349130434783</v>
      </c>
      <c r="Q76" s="29">
        <f t="shared" si="352"/>
        <v>1.1633440983717931</v>
      </c>
      <c r="R76" s="46">
        <v>1048054</v>
      </c>
      <c r="S76" s="46">
        <v>282983.58</v>
      </c>
      <c r="T76" s="46">
        <v>222985.95</v>
      </c>
      <c r="U76" s="29">
        <f t="shared" si="354"/>
        <v>0.27000858734378191</v>
      </c>
      <c r="V76" s="29">
        <f t="shared" si="355"/>
        <v>1.2690646204390905</v>
      </c>
      <c r="W76" s="9"/>
      <c r="X76" s="9"/>
      <c r="Y76" s="9"/>
      <c r="Z76" s="29" t="str">
        <f t="shared" si="357"/>
        <v xml:space="preserve"> </v>
      </c>
      <c r="AA76" s="29" t="str">
        <f t="shared" si="358"/>
        <v xml:space="preserve"> </v>
      </c>
      <c r="AB76" s="46">
        <v>620000</v>
      </c>
      <c r="AC76" s="46">
        <v>33202.410000000003</v>
      </c>
      <c r="AD76" s="46">
        <v>30900.22</v>
      </c>
      <c r="AE76" s="29">
        <f t="shared" si="359"/>
        <v>5.355227419354839E-2</v>
      </c>
      <c r="AF76" s="29">
        <f t="shared" si="360"/>
        <v>1.0745040002951436</v>
      </c>
      <c r="AG76" s="46">
        <v>2430000</v>
      </c>
      <c r="AH76" s="46">
        <v>92279.75</v>
      </c>
      <c r="AI76" s="46">
        <v>181704.21</v>
      </c>
      <c r="AJ76" s="29">
        <f t="shared" si="361"/>
        <v>3.7975205761316876E-2</v>
      </c>
      <c r="AK76" s="29">
        <f t="shared" si="362"/>
        <v>0.50785697260399199</v>
      </c>
      <c r="AL76" s="46"/>
      <c r="AM76" s="30"/>
      <c r="AN76" s="30"/>
      <c r="AO76" s="29" t="str">
        <f t="shared" si="276"/>
        <v xml:space="preserve"> </v>
      </c>
      <c r="AP76" s="29" t="str">
        <f t="shared" si="363"/>
        <v xml:space="preserve"> </v>
      </c>
      <c r="AQ76" s="9">
        <f>AV76+BA76+BF76+BK76+BP76+BU76+BZ76+CE76+CY76+DD76+DL76+CT76</f>
        <v>1102000</v>
      </c>
      <c r="AR76" s="9">
        <f t="shared" ref="AR76" si="412">AW76+BB76+BG76+BL76+BQ76+BV76+CA76+CF76+CZ76+DE76+DM76+CU76+DI76</f>
        <v>233980.46</v>
      </c>
      <c r="AS76" s="9">
        <f t="shared" ref="AS76" si="413">AX76+BC76+BH76+BM76+BR76+BW76+CB76+CG76+DA76+DF76+DN76+CV76+DJ76</f>
        <v>358523.37</v>
      </c>
      <c r="AT76" s="29">
        <f t="shared" si="365"/>
        <v>0.21232346642468239</v>
      </c>
      <c r="AU76" s="29">
        <f t="shared" si="366"/>
        <v>0.6526226170416729</v>
      </c>
      <c r="AV76" s="46">
        <v>500000</v>
      </c>
      <c r="AW76" s="46">
        <v>78247.56</v>
      </c>
      <c r="AX76" s="46">
        <v>90516.65</v>
      </c>
      <c r="AY76" s="29">
        <f t="shared" si="367"/>
        <v>0.15649511999999999</v>
      </c>
      <c r="AZ76" s="29">
        <f t="shared" si="368"/>
        <v>0.86445488205761045</v>
      </c>
      <c r="BA76" s="30"/>
      <c r="BB76" s="30"/>
      <c r="BC76" s="36"/>
      <c r="BD76" s="29" t="str">
        <f t="shared" si="370"/>
        <v xml:space="preserve"> </v>
      </c>
      <c r="BE76" s="29" t="str">
        <f t="shared" si="371"/>
        <v xml:space="preserve"> </v>
      </c>
      <c r="BF76" s="46">
        <v>157000</v>
      </c>
      <c r="BG76" s="46">
        <v>5000</v>
      </c>
      <c r="BH76" s="46">
        <v>9562.08</v>
      </c>
      <c r="BI76" s="29">
        <f t="shared" si="373"/>
        <v>3.1847133757961783E-2</v>
      </c>
      <c r="BJ76" s="29">
        <f t="shared" si="374"/>
        <v>0.52289878352827002</v>
      </c>
      <c r="BK76" s="46"/>
      <c r="BL76" s="30"/>
      <c r="BM76" s="30"/>
      <c r="BN76" s="29" t="str">
        <f t="shared" si="375"/>
        <v xml:space="preserve"> </v>
      </c>
      <c r="BO76" s="29" t="str">
        <f t="shared" si="376"/>
        <v xml:space="preserve"> </v>
      </c>
      <c r="BP76" s="46">
        <v>120000</v>
      </c>
      <c r="BQ76" s="46">
        <v>19197.71</v>
      </c>
      <c r="BR76" s="46">
        <v>28644.93</v>
      </c>
      <c r="BS76" s="29">
        <f t="shared" si="377"/>
        <v>0.15998091666666667</v>
      </c>
      <c r="BT76" s="29">
        <f>IF(BR76=0," ",IF(BQ76/BR76*100&gt;200,"св.200",BQ76/BR76))</f>
        <v>0.67019573795432552</v>
      </c>
      <c r="BU76" s="46">
        <v>295000</v>
      </c>
      <c r="BV76" s="46">
        <v>133610</v>
      </c>
      <c r="BW76" s="46">
        <v>120240</v>
      </c>
      <c r="BX76" s="29">
        <f>IF(BV76&lt;=0," ",IF(BU76&lt;=0," ",IF(BV76/BU76*100&gt;200,"СВ.200",BV76/BU76)))</f>
        <v>0.45291525423728812</v>
      </c>
      <c r="BY76" s="29">
        <f>IF(BW76=0," ",IF(BV76/BW76*100&gt;200,"св.200",BV76/BW76))</f>
        <v>1.1111942781104458</v>
      </c>
      <c r="BZ76" s="9"/>
      <c r="CA76" s="9"/>
      <c r="CB76" s="30"/>
      <c r="CC76" s="29" t="str">
        <f t="shared" si="274"/>
        <v xml:space="preserve"> </v>
      </c>
      <c r="CD76" s="29" t="str">
        <f t="shared" si="381"/>
        <v xml:space="preserve"> </v>
      </c>
      <c r="CE76" s="46">
        <v>30000</v>
      </c>
      <c r="CF76" s="46">
        <v>-2074.81</v>
      </c>
      <c r="CG76" s="46">
        <v>109559.71</v>
      </c>
      <c r="CH76" s="29" t="str">
        <f t="shared" si="383"/>
        <v xml:space="preserve"> </v>
      </c>
      <c r="CI76" s="29">
        <f t="shared" si="404"/>
        <v>-1.8937709857026818E-2</v>
      </c>
      <c r="CJ76" s="46">
        <v>30000</v>
      </c>
      <c r="CK76" s="46">
        <v>-2074.81</v>
      </c>
      <c r="CL76" s="46">
        <v>109559.71</v>
      </c>
      <c r="CM76" s="29" t="str">
        <f t="shared" si="384"/>
        <v xml:space="preserve"> </v>
      </c>
      <c r="CN76" s="29">
        <f t="shared" si="405"/>
        <v>-1.8937709857026818E-2</v>
      </c>
      <c r="CO76" s="30"/>
      <c r="CP76" s="30"/>
      <c r="CQ76" s="30"/>
      <c r="CR76" s="29" t="str">
        <f t="shared" si="386"/>
        <v xml:space="preserve"> </v>
      </c>
      <c r="CS76" s="29" t="str">
        <f t="shared" si="387"/>
        <v xml:space="preserve"> </v>
      </c>
      <c r="CT76" s="30"/>
      <c r="CU76" s="30"/>
      <c r="CV76" s="30"/>
      <c r="CW76" s="29" t="str">
        <f t="shared" si="406"/>
        <v xml:space="preserve"> </v>
      </c>
      <c r="CX76" s="29" t="str">
        <f t="shared" si="407"/>
        <v xml:space="preserve"> </v>
      </c>
      <c r="CY76" s="30"/>
      <c r="CZ76" s="30"/>
      <c r="DA76" s="30"/>
      <c r="DB76" s="29" t="str">
        <f t="shared" si="389"/>
        <v xml:space="preserve"> </v>
      </c>
      <c r="DC76" s="29" t="str">
        <f t="shared" si="390"/>
        <v xml:space="preserve"> </v>
      </c>
      <c r="DD76" s="30"/>
      <c r="DE76" s="37"/>
      <c r="DF76" s="30"/>
      <c r="DG76" s="29" t="str">
        <f t="shared" si="391"/>
        <v xml:space="preserve"> </v>
      </c>
      <c r="DH76" s="29" t="str">
        <f t="shared" si="392"/>
        <v xml:space="preserve"> </v>
      </c>
      <c r="DI76" s="30"/>
      <c r="DJ76" s="30"/>
      <c r="DK76" s="29" t="str">
        <f t="shared" si="393"/>
        <v xml:space="preserve"> </v>
      </c>
      <c r="DL76" s="30"/>
      <c r="DM76" s="30"/>
      <c r="DN76" s="30"/>
      <c r="DO76" s="29" t="str">
        <f t="shared" si="394"/>
        <v xml:space="preserve"> </v>
      </c>
      <c r="DP76" s="29" t="str">
        <f t="shared" si="395"/>
        <v xml:space="preserve"> </v>
      </c>
    </row>
    <row r="77" spans="1:120" s="19" customFormat="1" ht="15.75" hidden="1" customHeight="1" outlineLevel="1" x14ac:dyDescent="0.25">
      <c r="A77" s="18">
        <v>61</v>
      </c>
      <c r="B77" s="8" t="s">
        <v>59</v>
      </c>
      <c r="C77" s="28">
        <f t="shared" si="410"/>
        <v>1529500</v>
      </c>
      <c r="D77" s="28">
        <f t="shared" si="410"/>
        <v>97654.75</v>
      </c>
      <c r="E77" s="28">
        <f t="shared" si="410"/>
        <v>166639.63</v>
      </c>
      <c r="F77" s="29">
        <f t="shared" ref="F77:F79" si="414">IF(D77&lt;=0," ",IF(D77/C77*100&gt;200,"СВ.200",D77/C77))</f>
        <v>6.3847499182739451E-2</v>
      </c>
      <c r="G77" s="29">
        <f t="shared" ref="G77:G79" si="415">IF(E77=0," ",IF(D77/E77*100&gt;200,"св.200",D77/E77))</f>
        <v>0.58602356474267259</v>
      </c>
      <c r="H77" s="17">
        <f t="shared" si="411"/>
        <v>1529500</v>
      </c>
      <c r="I77" s="24">
        <f t="shared" si="411"/>
        <v>97654.75</v>
      </c>
      <c r="J77" s="17">
        <f t="shared" si="411"/>
        <v>166639.63</v>
      </c>
      <c r="K77" s="29">
        <f t="shared" ref="K77:K79" si="416">IF(I77&lt;=0," ",IF(I77/H77*100&gt;200,"СВ.200",I77/H77))</f>
        <v>6.3847499182739451E-2</v>
      </c>
      <c r="L77" s="29">
        <f t="shared" ref="L77:L79" si="417">IF(J77=0," ",IF(I77/J77*100&gt;200,"св.200",I77/J77))</f>
        <v>0.58602356474267259</v>
      </c>
      <c r="M77" s="46">
        <v>104000</v>
      </c>
      <c r="N77" s="46">
        <v>20732.25</v>
      </c>
      <c r="O77" s="46">
        <v>21637.1</v>
      </c>
      <c r="P77" s="29">
        <f t="shared" ref="P77:P79" si="418">IF(N77&lt;=0," ",IF(M77&lt;=0," ",IF(N77/M77*100&gt;200,"СВ.200",N77/M77)))</f>
        <v>0.19934855769230769</v>
      </c>
      <c r="Q77" s="29">
        <f t="shared" ref="Q77:Q79" si="419">IF(O77=0," ",IF(N77/O77*100&gt;200,"св.200",N77/O77))</f>
        <v>0.95818062494511747</v>
      </c>
      <c r="R77" s="30"/>
      <c r="S77" s="30"/>
      <c r="T77" s="30"/>
      <c r="U77" s="29" t="str">
        <f t="shared" ref="U77:U79" si="420">IF(S77&lt;=0," ",IF(R77&lt;=0," ",IF(S77/R77*100&gt;200,"СВ.200",S77/R77)))</f>
        <v xml:space="preserve"> </v>
      </c>
      <c r="V77" s="29" t="str">
        <f t="shared" ref="V77:V79" si="421">IF(S77=0," ",IF(S77/T77*100&gt;200,"св.200",S77/T77))</f>
        <v xml:space="preserve"> </v>
      </c>
      <c r="W77" s="9"/>
      <c r="X77" s="9"/>
      <c r="Y77" s="9"/>
      <c r="Z77" s="29" t="str">
        <f t="shared" ref="Z77:Z78" si="422">IF(X77&lt;=0," ",IF(W77&lt;=0," ",IF(X77/W77*100&gt;200,"СВ.200",X77/W77)))</f>
        <v xml:space="preserve"> </v>
      </c>
      <c r="AA77" s="29" t="str">
        <f>IF(X77=0," ",IF(X77/Y77*100&gt;200,"св.200",X77/Y77))</f>
        <v xml:space="preserve"> </v>
      </c>
      <c r="AB77" s="46">
        <v>110500</v>
      </c>
      <c r="AC77" s="46">
        <v>5333.69</v>
      </c>
      <c r="AD77" s="46">
        <v>9533.89</v>
      </c>
      <c r="AE77" s="29">
        <f t="shared" ref="AE77:AE79" si="423">IF(AC77&lt;=0," ",IF(AB77&lt;=0," ",IF(AC77/AB77*100&gt;200,"СВ.200",AC77/AB77)))</f>
        <v>4.8268687782805429E-2</v>
      </c>
      <c r="AF77" s="29">
        <f t="shared" ref="AF77:AF79" si="424">IF(AD77=0," ",IF(AC77/AD77*100&gt;200,"св.200",AC77/AD77))</f>
        <v>0.55944530511679913</v>
      </c>
      <c r="AG77" s="46">
        <v>1315000</v>
      </c>
      <c r="AH77" s="46">
        <v>71588.81</v>
      </c>
      <c r="AI77" s="46">
        <v>135468.64000000001</v>
      </c>
      <c r="AJ77" s="29">
        <f t="shared" ref="AJ77:AJ79" si="425">IF(AH77&lt;=0," ",IF(AG77&lt;=0," ",IF(AH77/AG77*100&gt;200,"СВ.200",AH77/AG77)))</f>
        <v>5.4440159695817489E-2</v>
      </c>
      <c r="AK77" s="29">
        <f t="shared" ref="AK77:AK79" si="426">IF(AI77=0," ",IF(AH77/AI77*100&gt;200,"св.200",AH77/AI77))</f>
        <v>0.52845300580267129</v>
      </c>
      <c r="AL77" s="46"/>
      <c r="AM77" s="30"/>
      <c r="AN77" s="30"/>
      <c r="AO77" s="29" t="str">
        <f t="shared" ref="AO77:AO79" si="427">IF(AM77&lt;=0," ",IF(AL77&lt;=0," ",IF(AM77/AL77*100&gt;200,"СВ.200",AM77/AL77)))</f>
        <v xml:space="preserve"> </v>
      </c>
      <c r="AP77" s="29" t="str">
        <f t="shared" ref="AP77:AP79" si="428">IF(AN77=0," ",IF(AM77/AN77*100&gt;200,"св.200",AM77/AN77))</f>
        <v xml:space="preserve"> </v>
      </c>
      <c r="AQ77" s="9">
        <f t="shared" ref="AQ77:AQ79" si="429">AV77+BA77+BF77+BK77+BP77+BU77+BZ77+CE77+CY77+DD77+DL77+CT77</f>
        <v>0</v>
      </c>
      <c r="AR77" s="9">
        <f t="shared" ref="AR77:AR79" si="430">AW77+BB77+BG77+BL77+BQ77+BV77+CA77+CF77+CZ77+DE77+DM77+CU77+DI77</f>
        <v>0</v>
      </c>
      <c r="AS77" s="9">
        <f t="shared" ref="AS77:AS79" si="431">AX77+BC77+BH77+BM77+BR77+BW77+CB77+CG77+DA77+DF77+DN77+CV77+DJ77</f>
        <v>0</v>
      </c>
      <c r="AT77" s="29" t="str">
        <f>IF(AR77&lt;=0," ",IF(AQ77&lt;=0," ",IF(AR77/AQ77*100&gt;200,"СВ.200",AR77/AQ77)))</f>
        <v xml:space="preserve"> </v>
      </c>
      <c r="AU77" s="29" t="str">
        <f>IF(AS77=0," ",IF(AR77/AS77*100&gt;200,"св.200",AR77/AS77))</f>
        <v xml:space="preserve"> </v>
      </c>
      <c r="AV77" s="9"/>
      <c r="AW77" s="9"/>
      <c r="AX77" s="9"/>
      <c r="AY77" s="29" t="str">
        <f t="shared" ref="AY77:AY79" si="432">IF(AW77&lt;=0," ",IF(AV77&lt;=0," ",IF(AW77/AV77*100&gt;200,"СВ.200",AW77/AV77)))</f>
        <v xml:space="preserve"> </v>
      </c>
      <c r="AZ77" s="29" t="str">
        <f t="shared" ref="AZ77:AZ79" si="433">IF(AX77=0," ",IF(AW77/AX77*100&gt;200,"св.200",AW77/AX77))</f>
        <v xml:space="preserve"> </v>
      </c>
      <c r="BA77" s="30"/>
      <c r="BB77" s="30"/>
      <c r="BC77" s="36"/>
      <c r="BD77" s="29" t="str">
        <f t="shared" ref="BD77:BD79" si="434">IF(BB77&lt;=0," ",IF(BA77&lt;=0," ",IF(BB77/BA77*100&gt;200,"СВ.200",BB77/BA77)))</f>
        <v xml:space="preserve"> </v>
      </c>
      <c r="BE77" s="29" t="str">
        <f t="shared" ref="BE77:BE79" si="435">IF(BC77=0," ",IF(BB77/BC77*100&gt;200,"св.200",BB77/BC77))</f>
        <v xml:space="preserve"> </v>
      </c>
      <c r="BF77" s="9"/>
      <c r="BG77" s="9"/>
      <c r="BH77" s="9"/>
      <c r="BI77" s="29" t="str">
        <f t="shared" ref="BI77:BI79" si="436">IF(BG77&lt;=0," ",IF(BF77&lt;=0," ",IF(BG77/BF77*100&gt;200,"СВ.200",BG77/BF77)))</f>
        <v xml:space="preserve"> </v>
      </c>
      <c r="BJ77" s="29" t="str">
        <f>IF(BG77=0," ",IF(BG77/BH77*100&gt;200,"св.200",BG77/BH77))</f>
        <v xml:space="preserve"> </v>
      </c>
      <c r="BK77" s="46"/>
      <c r="BL77" s="30"/>
      <c r="BM77" s="30"/>
      <c r="BN77" s="29" t="str">
        <f t="shared" ref="BN77:BN79" si="437">IF(BL77&lt;=0," ",IF(BK77&lt;=0," ",IF(BL77/BK77*100&gt;200,"СВ.200",BL77/BK77)))</f>
        <v xml:space="preserve"> </v>
      </c>
      <c r="BO77" s="29" t="str">
        <f t="shared" ref="BO77:BO79" si="438">IF(BM77=0," ",IF(BL77/BM77*100&gt;200,"св.200",BL77/BM77))</f>
        <v xml:space="preserve"> </v>
      </c>
      <c r="BP77" s="30"/>
      <c r="BQ77" s="30"/>
      <c r="BR77" s="30"/>
      <c r="BS77" s="29" t="str">
        <f t="shared" ref="BS77:BS79" si="439">IF(BQ77&lt;=0," ",IF(BP77&lt;=0," ",IF(BQ77/BP77*100&gt;200,"СВ.200",BQ77/BP77)))</f>
        <v xml:space="preserve"> </v>
      </c>
      <c r="BT77" s="29" t="str">
        <f t="shared" ref="BT77:BT79" si="440">IF(BR77=0," ",IF(BQ77/BR77*100&gt;200,"св.200",BQ77/BR77))</f>
        <v xml:space="preserve"> </v>
      </c>
      <c r="BU77" s="30"/>
      <c r="BV77" s="30"/>
      <c r="BW77" s="30"/>
      <c r="BX77" s="29" t="str">
        <f t="shared" ref="BX77:BX79" si="441">IF(BV77&lt;=0," ",IF(BU77&lt;=0," ",IF(BV77/BU77*100&gt;200,"СВ.200",BV77/BU77)))</f>
        <v xml:space="preserve"> </v>
      </c>
      <c r="BY77" s="29" t="str">
        <f t="shared" ref="BY77:BY79" si="442">IF(BW77=0," ",IF(BV77/BW77*100&gt;200,"св.200",BV77/BW77))</f>
        <v xml:space="preserve"> </v>
      </c>
      <c r="BZ77" s="9"/>
      <c r="CA77" s="9"/>
      <c r="CB77" s="9"/>
      <c r="CC77" s="29" t="str">
        <f t="shared" ref="CC77:CC79" si="443">IF(CA77&lt;=0," ",IF(BZ77&lt;=0," ",IF(CA77/BZ77*100&gt;200,"СВ.200",CA77/BZ77)))</f>
        <v xml:space="preserve"> </v>
      </c>
      <c r="CD77" s="29" t="str">
        <f t="shared" ref="CD77:CD79" si="444">IF(CB77=0," ",IF(CA77/CB77*100&gt;200,"св.200",CA77/CB77))</f>
        <v xml:space="preserve"> </v>
      </c>
      <c r="CE77" s="30"/>
      <c r="CF77" s="46"/>
      <c r="CG77" s="30"/>
      <c r="CH77" s="29" t="str">
        <f t="shared" ref="CH77:CH79" si="445">IF(CF77&lt;=0," ",IF(CE77&lt;=0," ",IF(CF77/CE77*100&gt;200,"СВ.200",CF77/CE77)))</f>
        <v xml:space="preserve"> </v>
      </c>
      <c r="CI77" s="29" t="str">
        <f t="shared" ref="CI77:CI79" si="446">IF(CG77=0," ",IF(CF77/CG77*100&gt;200,"св.200",CF77/CG77))</f>
        <v xml:space="preserve"> </v>
      </c>
      <c r="CJ77" s="30"/>
      <c r="CK77" s="30"/>
      <c r="CL77" s="30"/>
      <c r="CM77" s="29" t="str">
        <f t="shared" ref="CM77:CM79" si="447">IF(CK77&lt;=0," ",IF(CJ77&lt;=0," ",IF(CK77/CJ77*100&gt;200,"СВ.200",CK77/CJ77)))</f>
        <v xml:space="preserve"> </v>
      </c>
      <c r="CN77" s="29" t="str">
        <f t="shared" ref="CN77:CN79" si="448">IF(CL77=0," ",IF(CK77/CL77*100&gt;200,"св.200",CK77/CL77))</f>
        <v xml:space="preserve"> </v>
      </c>
      <c r="CO77" s="30"/>
      <c r="CP77" s="30"/>
      <c r="CQ77" s="30"/>
      <c r="CR77" s="29" t="str">
        <f t="shared" ref="CR77:CR79" si="449">IF(CP77&lt;=0," ",IF(CO77&lt;=0," ",IF(CP77/CO77*100&gt;200,"СВ.200",CP77/CO77)))</f>
        <v xml:space="preserve"> </v>
      </c>
      <c r="CS77" s="29" t="str">
        <f t="shared" ref="CS77:CS79" si="450">IF(CQ77=0," ",IF(CP77/CQ77*100&gt;200,"св.200",CP77/CQ77))</f>
        <v xml:space="preserve"> </v>
      </c>
      <c r="CT77" s="30"/>
      <c r="CU77" s="30"/>
      <c r="CV77" s="30"/>
      <c r="CW77" s="29" t="str">
        <f t="shared" si="406"/>
        <v xml:space="preserve"> </v>
      </c>
      <c r="CX77" s="29" t="str">
        <f t="shared" si="407"/>
        <v xml:space="preserve"> </v>
      </c>
      <c r="CY77" s="30"/>
      <c r="CZ77" s="30"/>
      <c r="DA77" s="30"/>
      <c r="DB77" s="29" t="str">
        <f t="shared" ref="DB77:DB79" si="451">IF(CZ77&lt;=0," ",IF(CY77&lt;=0," ",IF(CZ77/CY77*100&gt;200,"СВ.200",CZ77/CY77)))</f>
        <v xml:space="preserve"> </v>
      </c>
      <c r="DC77" s="29" t="str">
        <f t="shared" ref="DC77:DC79" si="452">IF(DA77=0," ",IF(CZ77/DA77*100&gt;200,"св.200",CZ77/DA77))</f>
        <v xml:space="preserve"> </v>
      </c>
      <c r="DD77" s="30"/>
      <c r="DE77" s="37"/>
      <c r="DF77" s="30"/>
      <c r="DG77" s="29" t="str">
        <f t="shared" ref="DG77:DG79" si="453">IF(DE77&lt;=0," ",IF(DD77&lt;=0," ",IF(DE77/DD77*100&gt;200,"СВ.200",DE77/DD77)))</f>
        <v xml:space="preserve"> </v>
      </c>
      <c r="DH77" s="29" t="str">
        <f t="shared" ref="DH77:DH79" si="454">IF(DF77=0," ",IF(DE77/DF77*100&gt;200,"св.200",DE77/DF77))</f>
        <v xml:space="preserve"> </v>
      </c>
      <c r="DI77" s="30"/>
      <c r="DJ77" s="30"/>
      <c r="DK77" s="29" t="str">
        <f t="shared" si="393"/>
        <v xml:space="preserve"> </v>
      </c>
      <c r="DL77" s="30"/>
      <c r="DM77" s="30"/>
      <c r="DN77" s="30"/>
      <c r="DO77" s="29" t="str">
        <f t="shared" ref="DO77:DO79" si="455">IF(DM77&lt;=0," ",IF(DL77&lt;=0," ",IF(DM77/DL77*100&gt;200,"СВ.200",DM77/DL77)))</f>
        <v xml:space="preserve"> </v>
      </c>
      <c r="DP77" s="29" t="str">
        <f t="shared" ref="DP77:DP79" si="456">IF(DN77=0," ",IF(DM77/DN77*100&gt;200,"св.200",DM77/DN77))</f>
        <v xml:space="preserve"> </v>
      </c>
    </row>
    <row r="78" spans="1:120" s="19" customFormat="1" ht="15.75" hidden="1" customHeight="1" outlineLevel="1" x14ac:dyDescent="0.25">
      <c r="A78" s="18">
        <v>62</v>
      </c>
      <c r="B78" s="8" t="s">
        <v>93</v>
      </c>
      <c r="C78" s="28">
        <f t="shared" si="410"/>
        <v>1954142.32</v>
      </c>
      <c r="D78" s="28">
        <f t="shared" si="410"/>
        <v>284603.90999999997</v>
      </c>
      <c r="E78" s="28">
        <f t="shared" si="410"/>
        <v>334945.48000000004</v>
      </c>
      <c r="F78" s="29">
        <f t="shared" si="414"/>
        <v>0.14564134202876275</v>
      </c>
      <c r="G78" s="29">
        <f t="shared" si="415"/>
        <v>0.8497021963096798</v>
      </c>
      <c r="H78" s="17">
        <f t="shared" si="411"/>
        <v>1751000</v>
      </c>
      <c r="I78" s="24">
        <f t="shared" si="411"/>
        <v>238831.4</v>
      </c>
      <c r="J78" s="17">
        <f t="shared" si="411"/>
        <v>274759.90000000002</v>
      </c>
      <c r="K78" s="29">
        <f t="shared" si="416"/>
        <v>0.1363971444888635</v>
      </c>
      <c r="L78" s="29">
        <f t="shared" si="417"/>
        <v>0.86923674087812663</v>
      </c>
      <c r="M78" s="46">
        <v>744000</v>
      </c>
      <c r="N78" s="46">
        <v>113836.13</v>
      </c>
      <c r="O78" s="46">
        <v>155422.31</v>
      </c>
      <c r="P78" s="29">
        <f t="shared" si="418"/>
        <v>0.15300555107526884</v>
      </c>
      <c r="Q78" s="29">
        <f t="shared" si="419"/>
        <v>0.7324310776232833</v>
      </c>
      <c r="R78" s="30"/>
      <c r="S78" s="30"/>
      <c r="T78" s="30"/>
      <c r="U78" s="29" t="str">
        <f t="shared" si="420"/>
        <v xml:space="preserve"> </v>
      </c>
      <c r="V78" s="29" t="str">
        <f t="shared" si="421"/>
        <v xml:space="preserve"> </v>
      </c>
      <c r="W78" s="9"/>
      <c r="X78" s="9"/>
      <c r="Y78" s="9"/>
      <c r="Z78" s="29" t="str">
        <f t="shared" si="422"/>
        <v xml:space="preserve"> </v>
      </c>
      <c r="AA78" s="29" t="str">
        <f t="shared" ref="AA78:AA79" si="457">IF(Y78=0," ",IF(X78/Y78*100&gt;200,"св.200",X78/Y78))</f>
        <v xml:space="preserve"> </v>
      </c>
      <c r="AB78" s="46">
        <v>143000</v>
      </c>
      <c r="AC78" s="46">
        <v>2125.48</v>
      </c>
      <c r="AD78" s="46">
        <v>10924.95</v>
      </c>
      <c r="AE78" s="29">
        <f t="shared" si="423"/>
        <v>1.4863496503496504E-2</v>
      </c>
      <c r="AF78" s="29">
        <f t="shared" si="424"/>
        <v>0.19455283548208457</v>
      </c>
      <c r="AG78" s="46">
        <v>864000</v>
      </c>
      <c r="AH78" s="46">
        <v>122869.79</v>
      </c>
      <c r="AI78" s="46">
        <v>108412.64</v>
      </c>
      <c r="AJ78" s="29">
        <f t="shared" si="425"/>
        <v>0.14221040509259258</v>
      </c>
      <c r="AK78" s="29">
        <f t="shared" si="426"/>
        <v>1.1333529927875567</v>
      </c>
      <c r="AL78" s="46"/>
      <c r="AM78" s="30"/>
      <c r="AN78" s="30"/>
      <c r="AO78" s="29" t="str">
        <f t="shared" si="427"/>
        <v xml:space="preserve"> </v>
      </c>
      <c r="AP78" s="29" t="str">
        <f t="shared" si="428"/>
        <v xml:space="preserve"> </v>
      </c>
      <c r="AQ78" s="9">
        <f t="shared" si="429"/>
        <v>203142.32</v>
      </c>
      <c r="AR78" s="9">
        <f t="shared" si="430"/>
        <v>45772.51</v>
      </c>
      <c r="AS78" s="9">
        <f t="shared" si="431"/>
        <v>60185.58</v>
      </c>
      <c r="AT78" s="29">
        <f t="shared" si="365"/>
        <v>0.22532237497336843</v>
      </c>
      <c r="AU78" s="29">
        <f t="shared" si="366"/>
        <v>0.76052286943151504</v>
      </c>
      <c r="AV78" s="9"/>
      <c r="AW78" s="9"/>
      <c r="AX78" s="9"/>
      <c r="AY78" s="29" t="str">
        <f t="shared" si="432"/>
        <v xml:space="preserve"> </v>
      </c>
      <c r="AZ78" s="29" t="str">
        <f t="shared" si="433"/>
        <v xml:space="preserve"> </v>
      </c>
      <c r="BA78" s="30"/>
      <c r="BB78" s="30"/>
      <c r="BC78" s="36"/>
      <c r="BD78" s="29" t="str">
        <f t="shared" si="434"/>
        <v xml:space="preserve"> </v>
      </c>
      <c r="BE78" s="29" t="str">
        <f t="shared" si="435"/>
        <v xml:space="preserve"> </v>
      </c>
      <c r="BF78" s="46">
        <v>63142.32</v>
      </c>
      <c r="BG78" s="46">
        <v>15522.51</v>
      </c>
      <c r="BH78" s="46">
        <v>15785.58</v>
      </c>
      <c r="BI78" s="29">
        <f t="shared" si="436"/>
        <v>0.24583369758982565</v>
      </c>
      <c r="BJ78" s="29">
        <f t="shared" ref="BJ78:BJ79" si="458">IF(BH78=0," ",IF(BG78/BH78*100&gt;200,"св.200",BG78/BH78))</f>
        <v>0.9833347903593026</v>
      </c>
      <c r="BK78" s="46"/>
      <c r="BL78" s="30"/>
      <c r="BM78" s="30"/>
      <c r="BN78" s="29" t="str">
        <f t="shared" si="437"/>
        <v xml:space="preserve"> </v>
      </c>
      <c r="BO78" s="29" t="str">
        <f t="shared" si="438"/>
        <v xml:space="preserve"> </v>
      </c>
      <c r="BP78" s="30"/>
      <c r="BQ78" s="30"/>
      <c r="BR78" s="30"/>
      <c r="BS78" s="29" t="str">
        <f t="shared" si="439"/>
        <v xml:space="preserve"> </v>
      </c>
      <c r="BT78" s="29" t="str">
        <f t="shared" si="440"/>
        <v xml:space="preserve"> </v>
      </c>
      <c r="BU78" s="46">
        <v>140000</v>
      </c>
      <c r="BV78" s="46">
        <v>30250</v>
      </c>
      <c r="BW78" s="46">
        <v>44400</v>
      </c>
      <c r="BX78" s="29">
        <f t="shared" si="441"/>
        <v>0.21607142857142858</v>
      </c>
      <c r="BY78" s="29">
        <f t="shared" si="442"/>
        <v>0.68130630630630629</v>
      </c>
      <c r="BZ78" s="9"/>
      <c r="CA78" s="9"/>
      <c r="CB78" s="9"/>
      <c r="CC78" s="29" t="str">
        <f t="shared" si="443"/>
        <v xml:space="preserve"> </v>
      </c>
      <c r="CD78" s="29" t="str">
        <f>IF(CA78=0," ",IF(CA78/CB78*100&gt;200,"св.200",CA78/CB78))</f>
        <v xml:space="preserve"> </v>
      </c>
      <c r="CE78" s="30"/>
      <c r="CF78" s="46"/>
      <c r="CG78" s="30"/>
      <c r="CH78" s="29" t="str">
        <f t="shared" si="445"/>
        <v xml:space="preserve"> </v>
      </c>
      <c r="CI78" s="29" t="str">
        <f t="shared" si="446"/>
        <v xml:space="preserve"> </v>
      </c>
      <c r="CJ78" s="30"/>
      <c r="CK78" s="30"/>
      <c r="CL78" s="30"/>
      <c r="CM78" s="29" t="str">
        <f t="shared" si="447"/>
        <v xml:space="preserve"> </v>
      </c>
      <c r="CN78" s="29" t="str">
        <f t="shared" si="448"/>
        <v xml:space="preserve"> </v>
      </c>
      <c r="CO78" s="30"/>
      <c r="CP78" s="30"/>
      <c r="CQ78" s="30"/>
      <c r="CR78" s="29" t="str">
        <f t="shared" si="449"/>
        <v xml:space="preserve"> </v>
      </c>
      <c r="CS78" s="29" t="str">
        <f t="shared" si="450"/>
        <v xml:space="preserve"> </v>
      </c>
      <c r="CT78" s="30"/>
      <c r="CU78" s="30"/>
      <c r="CV78" s="30"/>
      <c r="CW78" s="29" t="str">
        <f t="shared" si="406"/>
        <v xml:space="preserve"> </v>
      </c>
      <c r="CX78" s="29" t="str">
        <f t="shared" si="407"/>
        <v xml:space="preserve"> </v>
      </c>
      <c r="CY78" s="30"/>
      <c r="CZ78" s="30"/>
      <c r="DA78" s="30"/>
      <c r="DB78" s="29" t="str">
        <f t="shared" si="451"/>
        <v xml:space="preserve"> </v>
      </c>
      <c r="DC78" s="29" t="str">
        <f t="shared" si="452"/>
        <v xml:space="preserve"> </v>
      </c>
      <c r="DD78" s="30"/>
      <c r="DE78" s="37"/>
      <c r="DF78" s="30"/>
      <c r="DG78" s="29" t="str">
        <f t="shared" si="453"/>
        <v xml:space="preserve"> </v>
      </c>
      <c r="DH78" s="29" t="str">
        <f t="shared" si="454"/>
        <v xml:space="preserve"> </v>
      </c>
      <c r="DI78" s="30"/>
      <c r="DJ78" s="30"/>
      <c r="DK78" s="29" t="str">
        <f>IF(DI78=0," ",IF(DI78/DJ78*100&gt;200,"св.200",DI78/DJ78))</f>
        <v xml:space="preserve"> </v>
      </c>
      <c r="DL78" s="30"/>
      <c r="DM78" s="30"/>
      <c r="DN78" s="30"/>
      <c r="DO78" s="29" t="str">
        <f t="shared" si="455"/>
        <v xml:space="preserve"> </v>
      </c>
      <c r="DP78" s="29" t="str">
        <f t="shared" si="456"/>
        <v xml:space="preserve"> </v>
      </c>
    </row>
    <row r="79" spans="1:120" s="19" customFormat="1" ht="15.75" hidden="1" customHeight="1" outlineLevel="1" x14ac:dyDescent="0.25">
      <c r="A79" s="18">
        <v>63</v>
      </c>
      <c r="B79" s="8" t="s">
        <v>18</v>
      </c>
      <c r="C79" s="28">
        <f t="shared" si="410"/>
        <v>780359.99999999988</v>
      </c>
      <c r="D79" s="28">
        <f t="shared" si="410"/>
        <v>63175.340000000004</v>
      </c>
      <c r="E79" s="28">
        <f t="shared" si="410"/>
        <v>77251.959999999992</v>
      </c>
      <c r="F79" s="29">
        <f t="shared" si="414"/>
        <v>8.0956661028243393E-2</v>
      </c>
      <c r="G79" s="29">
        <f t="shared" si="415"/>
        <v>0.8177830051172813</v>
      </c>
      <c r="H79" s="17">
        <f>W79++AG79+M79+AB79+AL79+R79</f>
        <v>762155.99999999988</v>
      </c>
      <c r="I79" s="24">
        <f>X79++AH79+N79+AC79+AM79+S79</f>
        <v>58624.340000000004</v>
      </c>
      <c r="J79" s="17">
        <f>O79+T79+Y79+AD79+AI79+3.65</f>
        <v>69666.959999999992</v>
      </c>
      <c r="K79" s="29">
        <f t="shared" si="416"/>
        <v>7.6919082182650284E-2</v>
      </c>
      <c r="L79" s="29">
        <f t="shared" si="417"/>
        <v>0.84149416021597623</v>
      </c>
      <c r="M79" s="46">
        <v>225619.84</v>
      </c>
      <c r="N79" s="46">
        <v>36642.65</v>
      </c>
      <c r="O79" s="46">
        <v>48023.64</v>
      </c>
      <c r="P79" s="29">
        <f t="shared" si="418"/>
        <v>0.16240881121092898</v>
      </c>
      <c r="Q79" s="29">
        <f t="shared" si="419"/>
        <v>0.76301275788340917</v>
      </c>
      <c r="R79" s="28"/>
      <c r="S79" s="28"/>
      <c r="T79" s="28"/>
      <c r="U79" s="29" t="str">
        <f t="shared" si="420"/>
        <v xml:space="preserve"> </v>
      </c>
      <c r="V79" s="29" t="str">
        <f t="shared" si="421"/>
        <v xml:space="preserve"> </v>
      </c>
      <c r="W79" s="46">
        <v>32340</v>
      </c>
      <c r="X79" s="28"/>
      <c r="Y79" s="28"/>
      <c r="Z79" s="29" t="str">
        <f>IF(X79&lt;=0," ",IF(W79&lt;=0," ",IF(X79/W79*100&gt;200,"СВ.200",X79/W79)))</f>
        <v xml:space="preserve"> </v>
      </c>
      <c r="AA79" s="29" t="str">
        <f t="shared" si="457"/>
        <v xml:space="preserve"> </v>
      </c>
      <c r="AB79" s="46">
        <v>6567.45</v>
      </c>
      <c r="AC79" s="46">
        <v>2017.07</v>
      </c>
      <c r="AD79" s="46">
        <v>2761.73</v>
      </c>
      <c r="AE79" s="29">
        <f t="shared" si="423"/>
        <v>0.30713138280458929</v>
      </c>
      <c r="AF79" s="29">
        <f t="shared" si="424"/>
        <v>0.73036466272952094</v>
      </c>
      <c r="AG79" s="46">
        <v>497628.71</v>
      </c>
      <c r="AH79" s="46">
        <v>19964.62</v>
      </c>
      <c r="AI79" s="46">
        <v>18877.939999999999</v>
      </c>
      <c r="AJ79" s="29">
        <f t="shared" si="425"/>
        <v>4.0119509985667823E-2</v>
      </c>
      <c r="AK79" s="29">
        <f t="shared" si="426"/>
        <v>1.0575634841513428</v>
      </c>
      <c r="AL79" s="28"/>
      <c r="AM79" s="28"/>
      <c r="AN79" s="28"/>
      <c r="AO79" s="29" t="str">
        <f t="shared" si="427"/>
        <v xml:space="preserve"> </v>
      </c>
      <c r="AP79" s="29" t="str">
        <f t="shared" si="428"/>
        <v xml:space="preserve"> </v>
      </c>
      <c r="AQ79" s="9">
        <f t="shared" si="429"/>
        <v>18204</v>
      </c>
      <c r="AR79" s="9">
        <f t="shared" si="430"/>
        <v>4551</v>
      </c>
      <c r="AS79" s="9">
        <f t="shared" si="431"/>
        <v>7585</v>
      </c>
      <c r="AT79" s="29">
        <f t="shared" ref="AT79" si="459">IF(AR79&lt;=0," ",IF(AQ79&lt;=0," ",IF(AR79/AQ79*100&gt;200,"СВ.200",AR79/AQ79)))</f>
        <v>0.25</v>
      </c>
      <c r="AU79" s="29">
        <f t="shared" ref="AU79" si="460">IF(AS79=0," ",IF(AR79/AS79*100&gt;200,"св.200",AR79/AS79))</f>
        <v>0.6</v>
      </c>
      <c r="AV79" s="28"/>
      <c r="AW79" s="28"/>
      <c r="AX79" s="28"/>
      <c r="AY79" s="29" t="str">
        <f t="shared" si="432"/>
        <v xml:space="preserve"> </v>
      </c>
      <c r="AZ79" s="29" t="str">
        <f t="shared" si="433"/>
        <v xml:space="preserve"> </v>
      </c>
      <c r="BA79" s="28"/>
      <c r="BB79" s="28"/>
      <c r="BC79" s="28"/>
      <c r="BD79" s="29" t="str">
        <f t="shared" si="434"/>
        <v xml:space="preserve"> </v>
      </c>
      <c r="BE79" s="29" t="str">
        <f t="shared" si="435"/>
        <v xml:space="preserve"> </v>
      </c>
      <c r="BF79" s="46">
        <v>18204</v>
      </c>
      <c r="BG79" s="46">
        <v>4551</v>
      </c>
      <c r="BH79" s="46">
        <v>7585</v>
      </c>
      <c r="BI79" s="29">
        <f t="shared" si="436"/>
        <v>0.25</v>
      </c>
      <c r="BJ79" s="29">
        <f t="shared" si="458"/>
        <v>0.6</v>
      </c>
      <c r="BK79" s="28"/>
      <c r="BL79" s="28"/>
      <c r="BM79" s="28"/>
      <c r="BN79" s="29" t="str">
        <f t="shared" si="437"/>
        <v xml:space="preserve"> </v>
      </c>
      <c r="BO79" s="29" t="str">
        <f t="shared" si="438"/>
        <v xml:space="preserve"> </v>
      </c>
      <c r="BP79" s="28"/>
      <c r="BQ79" s="28"/>
      <c r="BR79" s="28"/>
      <c r="BS79" s="29" t="str">
        <f t="shared" si="439"/>
        <v xml:space="preserve"> </v>
      </c>
      <c r="BT79" s="29" t="str">
        <f t="shared" si="440"/>
        <v xml:space="preserve"> </v>
      </c>
      <c r="BU79" s="28"/>
      <c r="BV79" s="28"/>
      <c r="BW79" s="28"/>
      <c r="BX79" s="29" t="str">
        <f t="shared" si="441"/>
        <v xml:space="preserve"> </v>
      </c>
      <c r="BY79" s="29" t="str">
        <f t="shared" si="442"/>
        <v xml:space="preserve"> </v>
      </c>
      <c r="BZ79" s="28"/>
      <c r="CA79" s="28"/>
      <c r="CB79" s="28"/>
      <c r="CC79" s="29" t="str">
        <f t="shared" si="443"/>
        <v xml:space="preserve"> </v>
      </c>
      <c r="CD79" s="29" t="str">
        <f t="shared" si="444"/>
        <v xml:space="preserve"> </v>
      </c>
      <c r="CE79" s="28"/>
      <c r="CF79" s="28"/>
      <c r="CG79" s="28"/>
      <c r="CH79" s="29" t="str">
        <f t="shared" si="445"/>
        <v xml:space="preserve"> </v>
      </c>
      <c r="CI79" s="29" t="str">
        <f t="shared" si="446"/>
        <v xml:space="preserve"> </v>
      </c>
      <c r="CJ79" s="28"/>
      <c r="CK79" s="28"/>
      <c r="CL79" s="28"/>
      <c r="CM79" s="29" t="str">
        <f t="shared" si="447"/>
        <v xml:space="preserve"> </v>
      </c>
      <c r="CN79" s="29" t="str">
        <f t="shared" si="448"/>
        <v xml:space="preserve"> </v>
      </c>
      <c r="CO79" s="28"/>
      <c r="CP79" s="28"/>
      <c r="CQ79" s="28"/>
      <c r="CR79" s="29" t="str">
        <f t="shared" si="449"/>
        <v xml:space="preserve"> </v>
      </c>
      <c r="CS79" s="29" t="str">
        <f t="shared" si="450"/>
        <v xml:space="preserve"> </v>
      </c>
      <c r="CT79" s="58"/>
      <c r="CU79" s="58"/>
      <c r="CV79" s="58"/>
      <c r="CW79" s="29" t="str">
        <f t="shared" si="406"/>
        <v xml:space="preserve"> </v>
      </c>
      <c r="CX79" s="29" t="str">
        <f t="shared" si="407"/>
        <v xml:space="preserve"> </v>
      </c>
      <c r="CY79" s="28"/>
      <c r="CZ79" s="28"/>
      <c r="DA79" s="28"/>
      <c r="DB79" s="29" t="str">
        <f t="shared" si="451"/>
        <v xml:space="preserve"> </v>
      </c>
      <c r="DC79" s="29" t="str">
        <f t="shared" si="452"/>
        <v xml:space="preserve"> </v>
      </c>
      <c r="DD79" s="28"/>
      <c r="DE79" s="28"/>
      <c r="DF79" s="28"/>
      <c r="DG79" s="29" t="str">
        <f t="shared" si="453"/>
        <v xml:space="preserve"> </v>
      </c>
      <c r="DH79" s="29" t="str">
        <f t="shared" si="454"/>
        <v xml:space="preserve"> </v>
      </c>
      <c r="DI79" s="28"/>
      <c r="DJ79" s="28"/>
      <c r="DK79" s="29" t="str">
        <f t="shared" si="393"/>
        <v xml:space="preserve"> </v>
      </c>
      <c r="DL79" s="71"/>
      <c r="DM79" s="71"/>
      <c r="DN79" s="71"/>
      <c r="DO79" s="29" t="str">
        <f t="shared" si="455"/>
        <v xml:space="preserve"> </v>
      </c>
      <c r="DP79" s="29" t="str">
        <f t="shared" si="456"/>
        <v xml:space="preserve"> </v>
      </c>
    </row>
    <row r="80" spans="1:120" s="21" customFormat="1" ht="32.1" customHeight="1" collapsed="1" x14ac:dyDescent="0.25">
      <c r="A80" s="20"/>
      <c r="B80" s="7" t="s">
        <v>148</v>
      </c>
      <c r="C80" s="35">
        <f>SUM(C81:C83)</f>
        <v>15661519.65</v>
      </c>
      <c r="D80" s="35">
        <f>SUM(D81:D83)</f>
        <v>3506452.0300000007</v>
      </c>
      <c r="E80" s="35">
        <f>SUM(E81:E83)</f>
        <v>3265643.8199999994</v>
      </c>
      <c r="F80" s="26">
        <f t="shared" si="346"/>
        <v>0.22388964215231824</v>
      </c>
      <c r="G80" s="26">
        <f t="shared" si="347"/>
        <v>1.0737398881424862</v>
      </c>
      <c r="H80" s="25">
        <f>SUM(H81:H83)</f>
        <v>14241509.48</v>
      </c>
      <c r="I80" s="25">
        <f>SUM(I81:I83)</f>
        <v>3215875.9800000004</v>
      </c>
      <c r="J80" s="25">
        <f>SUM(J81:J83)</f>
        <v>3115286.7499999995</v>
      </c>
      <c r="K80" s="26">
        <f t="shared" si="349"/>
        <v>0.22581005085986156</v>
      </c>
      <c r="L80" s="26">
        <f t="shared" si="350"/>
        <v>1.0322889152980865</v>
      </c>
      <c r="M80" s="25">
        <f>SUM(M81:M83)</f>
        <v>10758300</v>
      </c>
      <c r="N80" s="25">
        <f>SUM(N81:N83)</f>
        <v>2688055.1500000004</v>
      </c>
      <c r="O80" s="25">
        <f>SUM(O81:O83)</f>
        <v>2548231.2000000002</v>
      </c>
      <c r="P80" s="26">
        <f t="shared" si="351"/>
        <v>0.24985872768002382</v>
      </c>
      <c r="Q80" s="26">
        <f t="shared" si="352"/>
        <v>1.0548709826643674</v>
      </c>
      <c r="R80" s="25">
        <f>SUM(R81:R83)</f>
        <v>735476.48</v>
      </c>
      <c r="S80" s="25">
        <f>SUM(S81:S83)</f>
        <v>198585</v>
      </c>
      <c r="T80" s="25">
        <f>SUM(T81:T83)</f>
        <v>156481.34</v>
      </c>
      <c r="U80" s="26">
        <f t="shared" si="354"/>
        <v>0.27000863440255768</v>
      </c>
      <c r="V80" s="26">
        <f t="shared" si="355"/>
        <v>1.2690650527404737</v>
      </c>
      <c r="W80" s="25">
        <f>SUM(W81:W83)</f>
        <v>0</v>
      </c>
      <c r="X80" s="25">
        <f>SUM(X81:X83)</f>
        <v>0</v>
      </c>
      <c r="Y80" s="25">
        <f>SUM(Y81:Y83)</f>
        <v>0</v>
      </c>
      <c r="Z80" s="26" t="str">
        <f t="shared" si="357"/>
        <v xml:space="preserve"> </v>
      </c>
      <c r="AA80" s="26" t="str">
        <f t="shared" si="358"/>
        <v xml:space="preserve"> </v>
      </c>
      <c r="AB80" s="25">
        <f>SUM(AB81:AB83)</f>
        <v>432733</v>
      </c>
      <c r="AC80" s="25">
        <f>SUM(AC81:AC83)</f>
        <v>7083.8099999999995</v>
      </c>
      <c r="AD80" s="25">
        <f>SUM(AD81:AD83)</f>
        <v>13705.089999999998</v>
      </c>
      <c r="AE80" s="26">
        <f t="shared" si="359"/>
        <v>1.6369932498792556E-2</v>
      </c>
      <c r="AF80" s="26">
        <f t="shared" si="360"/>
        <v>0.51687438754506543</v>
      </c>
      <c r="AG80" s="25">
        <f>SUM(AG81:AG83)</f>
        <v>2315000</v>
      </c>
      <c r="AH80" s="25">
        <f>SUM(AH81:AH83)</f>
        <v>322152.02</v>
      </c>
      <c r="AI80" s="25">
        <f>SUM(AI81:AI83)</f>
        <v>396469.12</v>
      </c>
      <c r="AJ80" s="26">
        <f t="shared" si="361"/>
        <v>0.13915853995680347</v>
      </c>
      <c r="AK80" s="26">
        <f t="shared" si="362"/>
        <v>0.81255261443816862</v>
      </c>
      <c r="AL80" s="25">
        <f>SUM(AL81:AL83)</f>
        <v>0</v>
      </c>
      <c r="AM80" s="25">
        <f>SUM(AM81:AM83)</f>
        <v>0</v>
      </c>
      <c r="AN80" s="25">
        <f>SUM(AN81:AN83)</f>
        <v>400</v>
      </c>
      <c r="AO80" s="26" t="str">
        <f t="shared" ref="AO80:AO84" si="461">IF(AM80&lt;=0," ",IF(AL80&lt;=0," ",IF(AM80/AL80*100&gt;200,"СВ.200",AM80/AL80)))</f>
        <v xml:space="preserve"> </v>
      </c>
      <c r="AP80" s="26">
        <f t="shared" si="363"/>
        <v>0</v>
      </c>
      <c r="AQ80" s="25">
        <f>SUM(AQ81:AQ83)</f>
        <v>1420010.17</v>
      </c>
      <c r="AR80" s="25">
        <f>SUM(AR81:AR83)</f>
        <v>290576.05</v>
      </c>
      <c r="AS80" s="25">
        <f>SUM(AS81:AS83)</f>
        <v>150357.07</v>
      </c>
      <c r="AT80" s="26">
        <f t="shared" si="365"/>
        <v>0.20462955557564774</v>
      </c>
      <c r="AU80" s="26">
        <f t="shared" si="366"/>
        <v>1.9325732404867957</v>
      </c>
      <c r="AV80" s="25">
        <f>SUM(AV81:AV83)</f>
        <v>100000</v>
      </c>
      <c r="AW80" s="25">
        <f>SUM(AW81:AW83)</f>
        <v>20196.41</v>
      </c>
      <c r="AX80" s="25">
        <f>SUM(AX81:AX83)</f>
        <v>17097.830000000002</v>
      </c>
      <c r="AY80" s="26">
        <f t="shared" si="367"/>
        <v>0.20196410000000001</v>
      </c>
      <c r="AZ80" s="26">
        <f t="shared" si="368"/>
        <v>1.1812265065215877</v>
      </c>
      <c r="BA80" s="27">
        <f>SUM(BA81:BA83)</f>
        <v>0</v>
      </c>
      <c r="BB80" s="27">
        <f>SUM(BB81:BB83)</f>
        <v>0</v>
      </c>
      <c r="BC80" s="27">
        <f>SUM(BC81:BC83)</f>
        <v>0</v>
      </c>
      <c r="BD80" s="26" t="str">
        <f t="shared" si="370"/>
        <v xml:space="preserve"> </v>
      </c>
      <c r="BE80" s="26" t="str">
        <f t="shared" si="371"/>
        <v xml:space="preserve"> </v>
      </c>
      <c r="BF80" s="27">
        <f>SUM(BF81:BF83)</f>
        <v>463003.17</v>
      </c>
      <c r="BG80" s="27">
        <f>SUM(BG81:BG83)</f>
        <v>2665.22</v>
      </c>
      <c r="BH80" s="27">
        <f>SUM(BH81:BH83)</f>
        <v>2665.22</v>
      </c>
      <c r="BI80" s="26">
        <f t="shared" si="373"/>
        <v>5.7563752749252234E-3</v>
      </c>
      <c r="BJ80" s="26">
        <f t="shared" si="374"/>
        <v>1</v>
      </c>
      <c r="BK80" s="27">
        <f>SUM(BK81:BK83)</f>
        <v>0</v>
      </c>
      <c r="BL80" s="27">
        <f>SUM(BL81:BL83)</f>
        <v>0</v>
      </c>
      <c r="BM80" s="27">
        <f>SUM(BM81:BM83)</f>
        <v>0</v>
      </c>
      <c r="BN80" s="26" t="str">
        <f t="shared" si="375"/>
        <v xml:space="preserve"> </v>
      </c>
      <c r="BO80" s="26" t="str">
        <f t="shared" si="376"/>
        <v xml:space="preserve"> </v>
      </c>
      <c r="BP80" s="25">
        <f>SUM(BP81:BP83)</f>
        <v>0</v>
      </c>
      <c r="BQ80" s="25">
        <f>SUM(BQ81:BQ83)</f>
        <v>0</v>
      </c>
      <c r="BR80" s="25">
        <f>SUM(BR81:BR83)</f>
        <v>0</v>
      </c>
      <c r="BS80" s="26" t="str">
        <f t="shared" si="377"/>
        <v xml:space="preserve"> </v>
      </c>
      <c r="BT80" s="26" t="str">
        <f t="shared" si="378"/>
        <v xml:space="preserve"> </v>
      </c>
      <c r="BU80" s="25">
        <f>SUM(BU81:BU83)</f>
        <v>544007</v>
      </c>
      <c r="BV80" s="25">
        <f>SUM(BV81:BV83)</f>
        <v>87505</v>
      </c>
      <c r="BW80" s="25">
        <f>SUM(BW81:BW83)</f>
        <v>123480</v>
      </c>
      <c r="BX80" s="26">
        <f t="shared" si="379"/>
        <v>0.16085270961586892</v>
      </c>
      <c r="BY80" s="26">
        <f t="shared" si="380"/>
        <v>0.70865727243278265</v>
      </c>
      <c r="BZ80" s="25">
        <f>SUM(BZ81:BZ83)</f>
        <v>50000</v>
      </c>
      <c r="CA80" s="25">
        <f>SUM(CA81:CA83)</f>
        <v>0</v>
      </c>
      <c r="CB80" s="25">
        <f>SUM(CB81:CB83)</f>
        <v>0</v>
      </c>
      <c r="CC80" s="26" t="str">
        <f t="shared" ref="CC80:CC106" si="462">IF(CA80&lt;=0," ",IF(BZ80&lt;=0," ",IF(CA80/BZ80*100&gt;200,"СВ.200",CA80/BZ80)))</f>
        <v xml:space="preserve"> </v>
      </c>
      <c r="CD80" s="26" t="str">
        <f t="shared" si="381"/>
        <v xml:space="preserve"> </v>
      </c>
      <c r="CE80" s="52">
        <f>SUM(CE81:CE83)</f>
        <v>70000</v>
      </c>
      <c r="CF80" s="52">
        <f>SUM(CF81:CF83)</f>
        <v>124841.60000000001</v>
      </c>
      <c r="CG80" s="52">
        <f>SUM(CG81:CG83)</f>
        <v>0</v>
      </c>
      <c r="CH80" s="26">
        <f t="shared" si="383"/>
        <v>1.7834514285714287</v>
      </c>
      <c r="CI80" s="26" t="str">
        <f t="shared" si="404"/>
        <v xml:space="preserve"> </v>
      </c>
      <c r="CJ80" s="27">
        <f>SUM(CJ81:CJ83)</f>
        <v>70000</v>
      </c>
      <c r="CK80" s="27">
        <f>SUM(CK81:CK83)</f>
        <v>124841.60000000001</v>
      </c>
      <c r="CL80" s="27">
        <f>SUM(CL81:CL83)</f>
        <v>0</v>
      </c>
      <c r="CM80" s="26">
        <f t="shared" si="384"/>
        <v>1.7834514285714287</v>
      </c>
      <c r="CN80" s="26" t="str">
        <f t="shared" si="405"/>
        <v xml:space="preserve"> </v>
      </c>
      <c r="CO80" s="27">
        <f>SUM(CO81:CO83)</f>
        <v>0</v>
      </c>
      <c r="CP80" s="27">
        <f>SUM(CP81:CP83)</f>
        <v>0</v>
      </c>
      <c r="CQ80" s="27">
        <f>SUM(CQ81:CQ83)</f>
        <v>0</v>
      </c>
      <c r="CR80" s="26" t="str">
        <f t="shared" si="386"/>
        <v xml:space="preserve"> </v>
      </c>
      <c r="CS80" s="26" t="str">
        <f t="shared" si="387"/>
        <v xml:space="preserve"> </v>
      </c>
      <c r="CT80" s="27">
        <f>SUM(CT81:CT83)</f>
        <v>0</v>
      </c>
      <c r="CU80" s="27">
        <f t="shared" ref="CU80:CV80" si="463">SUM(CU81:CU83)</f>
        <v>0</v>
      </c>
      <c r="CV80" s="27">
        <f t="shared" si="463"/>
        <v>0</v>
      </c>
      <c r="CW80" s="69" t="str">
        <f t="shared" si="406"/>
        <v xml:space="preserve"> </v>
      </c>
      <c r="CX80" s="69" t="str">
        <f t="shared" si="407"/>
        <v xml:space="preserve"> </v>
      </c>
      <c r="CY80" s="25">
        <f>SUM(CY81:CY83)</f>
        <v>0</v>
      </c>
      <c r="CZ80" s="25">
        <f>SUM(CZ81:CZ83)</f>
        <v>0</v>
      </c>
      <c r="DA80" s="25">
        <f>SUM(DA81:DA83)</f>
        <v>0</v>
      </c>
      <c r="DB80" s="26" t="str">
        <f t="shared" si="389"/>
        <v xml:space="preserve"> </v>
      </c>
      <c r="DC80" s="26" t="str">
        <f t="shared" si="390"/>
        <v xml:space="preserve"> </v>
      </c>
      <c r="DD80" s="25">
        <f>SUM(DD81:DD83)</f>
        <v>0</v>
      </c>
      <c r="DE80" s="25">
        <f>SUM(DE81:DE83)</f>
        <v>0</v>
      </c>
      <c r="DF80" s="25">
        <f>SUM(DF81:DF83)</f>
        <v>0</v>
      </c>
      <c r="DG80" s="26" t="str">
        <f t="shared" si="391"/>
        <v xml:space="preserve"> </v>
      </c>
      <c r="DH80" s="26" t="str">
        <f t="shared" si="392"/>
        <v xml:space="preserve"> </v>
      </c>
      <c r="DI80" s="25">
        <f>SUM(DI81:DI83)</f>
        <v>0</v>
      </c>
      <c r="DJ80" s="25">
        <f>SUM(DJ81:DJ83)</f>
        <v>0</v>
      </c>
      <c r="DK80" s="26" t="str">
        <f t="shared" ref="DK80:DK82" si="464">IF(DI80=0," ",IF(DI80/DJ80*100&gt;200,"св.200",DI80/DJ80))</f>
        <v xml:space="preserve"> </v>
      </c>
      <c r="DL80" s="25">
        <f>SUM(DL81:DL83)</f>
        <v>193000</v>
      </c>
      <c r="DM80" s="25">
        <f>SUM(DM81:DM83)</f>
        <v>55367.82</v>
      </c>
      <c r="DN80" s="25">
        <f>SUM(DN81:DN83)</f>
        <v>7114.02</v>
      </c>
      <c r="DO80" s="26">
        <f t="shared" si="394"/>
        <v>0.286879896373057</v>
      </c>
      <c r="DP80" s="26" t="str">
        <f t="shared" si="395"/>
        <v>св.200</v>
      </c>
    </row>
    <row r="81" spans="1:120" s="19" customFormat="1" ht="15.75" hidden="1" customHeight="1" outlineLevel="1" x14ac:dyDescent="0.25">
      <c r="A81" s="18">
        <v>64</v>
      </c>
      <c r="B81" s="8" t="s">
        <v>52</v>
      </c>
      <c r="C81" s="28">
        <f t="shared" ref="C81:E83" si="465">H81+AQ81</f>
        <v>13560483.48</v>
      </c>
      <c r="D81" s="28">
        <f t="shared" si="465"/>
        <v>3242842.6800000006</v>
      </c>
      <c r="E81" s="28">
        <f t="shared" si="465"/>
        <v>2922936.51</v>
      </c>
      <c r="F81" s="29">
        <f t="shared" si="346"/>
        <v>0.23913916379034594</v>
      </c>
      <c r="G81" s="29">
        <f t="shared" si="347"/>
        <v>1.1094468418679408</v>
      </c>
      <c r="H81" s="17">
        <f t="shared" ref="H81:J83" si="466">W81++AG81+M81+AB81+AL81+R81</f>
        <v>12650476.48</v>
      </c>
      <c r="I81" s="24">
        <f t="shared" si="466"/>
        <v>3012299.6700000004</v>
      </c>
      <c r="J81" s="17">
        <f t="shared" si="466"/>
        <v>2790758.6799999997</v>
      </c>
      <c r="K81" s="29">
        <f t="shared" si="349"/>
        <v>0.23811748709721331</v>
      </c>
      <c r="L81" s="29">
        <f t="shared" si="350"/>
        <v>1.0793837860606423</v>
      </c>
      <c r="M81" s="46">
        <v>10605000</v>
      </c>
      <c r="N81" s="9">
        <v>2649237.9900000002</v>
      </c>
      <c r="O81" s="9">
        <v>2510993.36</v>
      </c>
      <c r="P81" s="29">
        <f t="shared" si="351"/>
        <v>0.24981027722772278</v>
      </c>
      <c r="Q81" s="29">
        <f t="shared" si="352"/>
        <v>1.0550557529152527</v>
      </c>
      <c r="R81" s="46">
        <v>735476.48</v>
      </c>
      <c r="S81" s="46">
        <v>198585</v>
      </c>
      <c r="T81" s="46">
        <v>156481.34</v>
      </c>
      <c r="U81" s="29">
        <f t="shared" si="354"/>
        <v>0.27000863440255768</v>
      </c>
      <c r="V81" s="29">
        <f t="shared" si="355"/>
        <v>1.2690650527404737</v>
      </c>
      <c r="W81" s="9"/>
      <c r="X81" s="9"/>
      <c r="Y81" s="9"/>
      <c r="Z81" s="29" t="str">
        <f t="shared" si="357"/>
        <v xml:space="preserve"> </v>
      </c>
      <c r="AA81" s="29" t="str">
        <f t="shared" si="358"/>
        <v xml:space="preserve"> </v>
      </c>
      <c r="AB81" s="46">
        <v>310000</v>
      </c>
      <c r="AC81" s="46">
        <v>4764.95</v>
      </c>
      <c r="AD81" s="46">
        <v>6684.82</v>
      </c>
      <c r="AE81" s="29">
        <f t="shared" si="359"/>
        <v>1.5370806451612902E-2</v>
      </c>
      <c r="AF81" s="29">
        <f t="shared" si="360"/>
        <v>0.71280154140276031</v>
      </c>
      <c r="AG81" s="46">
        <v>1000000</v>
      </c>
      <c r="AH81" s="46">
        <v>159711.73000000001</v>
      </c>
      <c r="AI81" s="46">
        <v>116599.16</v>
      </c>
      <c r="AJ81" s="29">
        <f t="shared" si="361"/>
        <v>0.15971173000000002</v>
      </c>
      <c r="AK81" s="29">
        <f t="shared" si="362"/>
        <v>1.3697502623518043</v>
      </c>
      <c r="AL81" s="9"/>
      <c r="AM81" s="9"/>
      <c r="AN81" s="9"/>
      <c r="AO81" s="29" t="str">
        <f t="shared" si="461"/>
        <v xml:space="preserve"> </v>
      </c>
      <c r="AP81" s="29" t="str">
        <f t="shared" si="363"/>
        <v xml:space="preserve"> </v>
      </c>
      <c r="AQ81" s="9">
        <f>AV81+BA81+BF81+BK81+BP81+BU81+BZ81+CE81+CY81+DD81+DL81+CT81</f>
        <v>910007</v>
      </c>
      <c r="AR81" s="9">
        <f t="shared" ref="AR81" si="467">AW81+BB81+BG81+BL81+BQ81+BV81+CA81+CF81+CZ81+DE81+DM81+CU81+DI81</f>
        <v>230543.01</v>
      </c>
      <c r="AS81" s="9">
        <f t="shared" ref="AS81" si="468">AX81+BC81+BH81+BM81+BR81+BW81+CB81+CG81+DA81+DF81+DN81+CV81+DJ81</f>
        <v>132177.83000000002</v>
      </c>
      <c r="AT81" s="29">
        <f t="shared" si="365"/>
        <v>0.25334201824821129</v>
      </c>
      <c r="AU81" s="29">
        <f t="shared" si="366"/>
        <v>1.7441881895019762</v>
      </c>
      <c r="AV81" s="46">
        <v>100000</v>
      </c>
      <c r="AW81" s="46">
        <v>20196.41</v>
      </c>
      <c r="AX81" s="46">
        <v>17097.830000000002</v>
      </c>
      <c r="AY81" s="29">
        <f t="shared" si="367"/>
        <v>0.20196410000000001</v>
      </c>
      <c r="AZ81" s="29">
        <f t="shared" si="368"/>
        <v>1.1812265065215877</v>
      </c>
      <c r="BA81" s="30"/>
      <c r="BB81" s="30"/>
      <c r="BC81" s="36"/>
      <c r="BD81" s="29" t="str">
        <f t="shared" si="370"/>
        <v xml:space="preserve"> </v>
      </c>
      <c r="BE81" s="29" t="str">
        <f t="shared" si="371"/>
        <v xml:space="preserve"> </v>
      </c>
      <c r="BF81" s="30"/>
      <c r="BG81" s="30"/>
      <c r="BH81" s="30"/>
      <c r="BI81" s="29" t="str">
        <f t="shared" si="373"/>
        <v xml:space="preserve"> </v>
      </c>
      <c r="BJ81" s="29" t="str">
        <f t="shared" si="374"/>
        <v xml:space="preserve"> </v>
      </c>
      <c r="BK81" s="46"/>
      <c r="BL81" s="46"/>
      <c r="BM81" s="30"/>
      <c r="BN81" s="29"/>
      <c r="BO81" s="29" t="str">
        <f t="shared" si="376"/>
        <v xml:space="preserve"> </v>
      </c>
      <c r="BP81" s="30"/>
      <c r="BQ81" s="30"/>
      <c r="BR81" s="30"/>
      <c r="BS81" s="29" t="str">
        <f t="shared" si="377"/>
        <v xml:space="preserve"> </v>
      </c>
      <c r="BT81" s="29" t="str">
        <f t="shared" si="378"/>
        <v xml:space="preserve"> </v>
      </c>
      <c r="BU81" s="46">
        <v>540007</v>
      </c>
      <c r="BV81" s="46">
        <v>85505</v>
      </c>
      <c r="BW81" s="46">
        <v>115080</v>
      </c>
      <c r="BX81" s="29">
        <f t="shared" si="379"/>
        <v>0.15834054003003664</v>
      </c>
      <c r="BY81" s="29">
        <f t="shared" si="380"/>
        <v>0.74300486618004868</v>
      </c>
      <c r="BZ81" s="30">
        <v>50000</v>
      </c>
      <c r="CA81" s="30"/>
      <c r="CB81" s="30"/>
      <c r="CC81" s="29" t="str">
        <f t="shared" si="462"/>
        <v xml:space="preserve"> </v>
      </c>
      <c r="CD81" s="29" t="str">
        <f t="shared" si="381"/>
        <v xml:space="preserve"> </v>
      </c>
      <c r="CE81" s="46">
        <v>70000</v>
      </c>
      <c r="CF81" s="9">
        <v>124841.60000000001</v>
      </c>
      <c r="CG81" s="9"/>
      <c r="CH81" s="29">
        <f t="shared" si="383"/>
        <v>1.7834514285714287</v>
      </c>
      <c r="CI81" s="29" t="str">
        <f t="shared" si="404"/>
        <v xml:space="preserve"> </v>
      </c>
      <c r="CJ81" s="46">
        <v>70000</v>
      </c>
      <c r="CK81" s="30">
        <v>124841.60000000001</v>
      </c>
      <c r="CL81" s="30"/>
      <c r="CM81" s="29">
        <f t="shared" si="384"/>
        <v>1.7834514285714287</v>
      </c>
      <c r="CN81" s="29" t="str">
        <f t="shared" si="405"/>
        <v xml:space="preserve"> </v>
      </c>
      <c r="CO81" s="30"/>
      <c r="CP81" s="30"/>
      <c r="CQ81" s="30"/>
      <c r="CR81" s="29" t="str">
        <f t="shared" si="386"/>
        <v xml:space="preserve"> </v>
      </c>
      <c r="CS81" s="29" t="str">
        <f t="shared" si="387"/>
        <v xml:space="preserve"> </v>
      </c>
      <c r="CT81" s="30"/>
      <c r="CU81" s="30"/>
      <c r="CV81" s="30"/>
      <c r="CW81" s="29" t="str">
        <f t="shared" si="406"/>
        <v xml:space="preserve"> </v>
      </c>
      <c r="CX81" s="29" t="str">
        <f t="shared" si="407"/>
        <v xml:space="preserve"> </v>
      </c>
      <c r="CY81" s="30"/>
      <c r="CZ81" s="30"/>
      <c r="DA81" s="30"/>
      <c r="DB81" s="29" t="str">
        <f t="shared" si="389"/>
        <v xml:space="preserve"> </v>
      </c>
      <c r="DC81" s="29" t="str">
        <f t="shared" si="390"/>
        <v xml:space="preserve"> </v>
      </c>
      <c r="DD81" s="30"/>
      <c r="DE81" s="37"/>
      <c r="DF81" s="30"/>
      <c r="DG81" s="29" t="str">
        <f t="shared" si="391"/>
        <v xml:space="preserve"> </v>
      </c>
      <c r="DH81" s="29" t="str">
        <f t="shared" si="392"/>
        <v xml:space="preserve"> </v>
      </c>
      <c r="DI81" s="30"/>
      <c r="DJ81" s="30"/>
      <c r="DK81" s="29" t="str">
        <f t="shared" si="464"/>
        <v xml:space="preserve"> </v>
      </c>
      <c r="DL81" s="46">
        <v>150000</v>
      </c>
      <c r="DM81" s="9"/>
      <c r="DN81" s="9"/>
      <c r="DO81" s="29" t="str">
        <f t="shared" si="394"/>
        <v xml:space="preserve"> </v>
      </c>
      <c r="DP81" s="29" t="str">
        <f t="shared" si="395"/>
        <v xml:space="preserve"> </v>
      </c>
    </row>
    <row r="82" spans="1:120" s="19" customFormat="1" ht="17.25" hidden="1" customHeight="1" outlineLevel="1" x14ac:dyDescent="0.25">
      <c r="A82" s="18">
        <v>65</v>
      </c>
      <c r="B82" s="8" t="s">
        <v>42</v>
      </c>
      <c r="C82" s="28">
        <f t="shared" si="465"/>
        <v>309033</v>
      </c>
      <c r="D82" s="28">
        <f t="shared" si="465"/>
        <v>57039.64</v>
      </c>
      <c r="E82" s="28">
        <f t="shared" si="465"/>
        <v>76331.320000000007</v>
      </c>
      <c r="F82" s="29">
        <f>IF(D82&lt;=0," ",IF(D82/C82*100&gt;200,"СВ.200",D82/C82))</f>
        <v>0.1845745923574505</v>
      </c>
      <c r="G82" s="29">
        <f>IF(E82=0," ",IF(D82/E82*100&gt;200,"св.200",D82/E82))</f>
        <v>0.74726390163303857</v>
      </c>
      <c r="H82" s="17">
        <f t="shared" si="466"/>
        <v>305033</v>
      </c>
      <c r="I82" s="24">
        <f t="shared" si="466"/>
        <v>55039.64</v>
      </c>
      <c r="J82" s="17">
        <f t="shared" si="466"/>
        <v>74931.320000000007</v>
      </c>
      <c r="K82" s="29">
        <f>IF(I82&lt;=0," ",IF(I82/H82*100&gt;200,"СВ.200",I82/H82))</f>
        <v>0.18043831323168313</v>
      </c>
      <c r="L82" s="29">
        <f>IF(J82=0," ",IF(I82/J82*100&gt;200,"св.200",I82/J82))</f>
        <v>0.73453450439682622</v>
      </c>
      <c r="M82" s="46">
        <v>52300</v>
      </c>
      <c r="N82" s="46">
        <v>8149.52</v>
      </c>
      <c r="O82" s="46">
        <v>10840.7</v>
      </c>
      <c r="P82" s="29">
        <f>IF(N82&lt;=0," ",IF(M82&lt;=0," ",IF(N82/M82*100&gt;200,"СВ.200",N82/M82)))</f>
        <v>0.1558225621414914</v>
      </c>
      <c r="Q82" s="29">
        <f>IF(O82=0," ",IF(N82/O82*100&gt;200,"св.200",N82/O82))</f>
        <v>0.75175219312406028</v>
      </c>
      <c r="R82" s="46"/>
      <c r="S82" s="30"/>
      <c r="T82" s="30"/>
      <c r="U82" s="29" t="str">
        <f>IF(S82&lt;=0," ",IF(R82&lt;=0," ",IF(S82/R82*100&gt;200,"СВ.200",S82/R82)))</f>
        <v xml:space="preserve"> </v>
      </c>
      <c r="V82" s="29" t="str">
        <f t="shared" ref="V82:V83" si="469">IF(S82=0," ",IF(S82/T82*100&gt;200,"св.200",S82/T82))</f>
        <v xml:space="preserve"> </v>
      </c>
      <c r="W82" s="9"/>
      <c r="X82" s="9"/>
      <c r="Y82" s="9"/>
      <c r="Z82" s="29" t="str">
        <f>IF(X82&lt;=0," ",IF(W82&lt;=0," ",IF(X82/W82*100&gt;200,"СВ.200",X82/W82)))</f>
        <v xml:space="preserve"> </v>
      </c>
      <c r="AA82" s="29" t="str">
        <f>IF(X82=0," ",IF(X82/Y82*100&gt;200,"св.200",X82/Y82))</f>
        <v xml:space="preserve"> </v>
      </c>
      <c r="AB82" s="46">
        <v>17733</v>
      </c>
      <c r="AC82" s="46">
        <v>20.28</v>
      </c>
      <c r="AD82" s="46">
        <v>6553.94</v>
      </c>
      <c r="AE82" s="29">
        <f>IF(AC82&lt;=0," ",IF(AB82&lt;=0," ",IF(AC82/AB82*100&gt;200,"СВ.200",AC82/AB82)))</f>
        <v>1.1436305193706648E-3</v>
      </c>
      <c r="AF82" s="29">
        <f>IF(AD82=0," ",IF(AC82/AD82*100&gt;200,"св.200",AC82/AD82))</f>
        <v>3.0943218888180245E-3</v>
      </c>
      <c r="AG82" s="46">
        <v>235000</v>
      </c>
      <c r="AH82" s="46">
        <v>46869.84</v>
      </c>
      <c r="AI82" s="46">
        <v>57136.68</v>
      </c>
      <c r="AJ82" s="29">
        <f>IF(AH82&lt;=0," ",IF(AG82&lt;=0," ",IF(AH82/AG82*100&gt;200,"СВ.200",AH82/AG82)))</f>
        <v>0.19944612765957445</v>
      </c>
      <c r="AK82" s="29">
        <f>IF(AI82=0," ",IF(AH82/AI82*100&gt;200,"св.200",AH82/AI82))</f>
        <v>0.82031087560565286</v>
      </c>
      <c r="AL82" s="46"/>
      <c r="AM82" s="46"/>
      <c r="AN82" s="9">
        <v>400</v>
      </c>
      <c r="AO82" s="29" t="str">
        <f>IF(AM82&lt;=0," ",IF(AL82&lt;=0," ",IF(AM82/AL82*100&gt;200,"СВ.200",AM82/AL82)))</f>
        <v xml:space="preserve"> </v>
      </c>
      <c r="AP82" s="29">
        <f>IF(AN82=0," ",IF(AM82/AN82*100&gt;200,"св.200",AM82/AN82))</f>
        <v>0</v>
      </c>
      <c r="AQ82" s="9">
        <f t="shared" ref="AQ82:AQ83" si="470">AV82+BA82+BF82+BK82+BP82+BU82+BZ82+CE82+CY82+DD82+DL82+CT82</f>
        <v>4000</v>
      </c>
      <c r="AR82" s="9">
        <f t="shared" ref="AR82:AR83" si="471">AW82+BB82+BG82+BL82+BQ82+BV82+CA82+CF82+CZ82+DE82+DM82+CU82+DI82</f>
        <v>2000</v>
      </c>
      <c r="AS82" s="9">
        <f t="shared" ref="AS82:AS83" si="472">AX82+BC82+BH82+BM82+BR82+BW82+CB82+CG82+DA82+DF82+DN82+CV82+DJ82</f>
        <v>1400</v>
      </c>
      <c r="AT82" s="29">
        <f>IF(AR82&lt;=0," ",IF(AQ82&lt;=0," ",IF(AR82/AQ82*100&gt;200,"СВ.200",AR82/AQ82)))</f>
        <v>0.5</v>
      </c>
      <c r="AU82" s="29">
        <f>IF(AS82=0," ",IF(AR82/AS82*100&gt;200,"св.200",AR82/AS82))</f>
        <v>1.4285714285714286</v>
      </c>
      <c r="AV82" s="9"/>
      <c r="AW82" s="9"/>
      <c r="AX82" s="9"/>
      <c r="AY82" s="29" t="str">
        <f>IF(AW82&lt;=0," ",IF(AV82&lt;=0," ",IF(AW82/AV82*100&gt;200,"СВ.200",AW82/AV82)))</f>
        <v xml:space="preserve"> </v>
      </c>
      <c r="AZ82" s="29" t="str">
        <f>IF(AX82=0," ",IF(AW82/AX82*100&gt;200,"св.200",AW82/AX82))</f>
        <v xml:space="preserve"> </v>
      </c>
      <c r="BA82" s="30"/>
      <c r="BB82" s="30"/>
      <c r="BC82" s="36"/>
      <c r="BD82" s="29" t="str">
        <f>IF(BB82&lt;=0," ",IF(BA82&lt;=0," ",IF(BB82/BA82*100&gt;200,"СВ.200",BB82/BA82)))</f>
        <v xml:space="preserve"> </v>
      </c>
      <c r="BE82" s="29" t="str">
        <f>IF(BC82=0," ",IF(BB82/BC82*100&gt;200,"св.200",BB82/BC82))</f>
        <v xml:space="preserve"> </v>
      </c>
      <c r="BF82" s="30"/>
      <c r="BG82" s="30"/>
      <c r="BH82" s="30"/>
      <c r="BI82" s="29" t="str">
        <f>IF(BG82&lt;=0," ",IF(BF82&lt;=0," ",IF(BG82/BF82*100&gt;200,"СВ.200",BG82/BF82)))</f>
        <v xml:space="preserve"> </v>
      </c>
      <c r="BJ82" s="29" t="str">
        <f>IF(BH82=0," ",IF(BG82/BH82*100&gt;200,"св.200",BG82/BH82))</f>
        <v xml:space="preserve"> </v>
      </c>
      <c r="BK82" s="46"/>
      <c r="BL82" s="46"/>
      <c r="BM82" s="30"/>
      <c r="BN82" s="29"/>
      <c r="BO82" s="29" t="str">
        <f>IF(BM82=0," ",IF(BL82/BM82*100&gt;200,"св.200",BL82/BM82))</f>
        <v xml:space="preserve"> </v>
      </c>
      <c r="BP82" s="30"/>
      <c r="BQ82" s="30"/>
      <c r="BR82" s="30"/>
      <c r="BS82" s="29" t="str">
        <f>IF(BQ82&lt;=0," ",IF(BP82&lt;=0," ",IF(BQ82/BP82*100&gt;200,"СВ.200",BQ82/BP82)))</f>
        <v xml:space="preserve"> </v>
      </c>
      <c r="BT82" s="29" t="str">
        <f>IF(BR82=0," ",IF(BQ82/BR82*100&gt;200,"св.200",BQ82/BR82))</f>
        <v xml:space="preserve"> </v>
      </c>
      <c r="BU82" s="46">
        <v>4000</v>
      </c>
      <c r="BV82" s="46">
        <v>2000</v>
      </c>
      <c r="BW82" s="46">
        <v>1400</v>
      </c>
      <c r="BX82" s="29">
        <f>IF(BV82&lt;=0," ",IF(BU82&lt;=0," ",IF(BV82/BU82*100&gt;200,"СВ.200",BV82/BU82)))</f>
        <v>0.5</v>
      </c>
      <c r="BY82" s="29">
        <f>IF(BW82=0," ",IF(BV82/BW82*100&gt;200,"св.200",BV82/BW82))</f>
        <v>1.4285714285714286</v>
      </c>
      <c r="BZ82" s="30"/>
      <c r="CA82" s="30"/>
      <c r="CB82" s="30"/>
      <c r="CC82" s="29" t="str">
        <f>IF(CA82&lt;=0," ",IF(BZ82&lt;=0," ",IF(CA82/BZ82*100&gt;200,"СВ.200",CA82/BZ82)))</f>
        <v xml:space="preserve"> </v>
      </c>
      <c r="CD82" s="29" t="str">
        <f>IF(CB82=0," ",IF(CA82/CB82*100&gt;200,"св.200",CA82/CB82))</f>
        <v xml:space="preserve"> </v>
      </c>
      <c r="CE82" s="34"/>
      <c r="CF82" s="9"/>
      <c r="CG82" s="30"/>
      <c r="CH82" s="29" t="str">
        <f>IF(CF82&lt;=0," ",IF(CE82&lt;=0," ",IF(CF82/CE82*100&gt;200,"СВ.200",CF82/CE82)))</f>
        <v xml:space="preserve"> </v>
      </c>
      <c r="CI82" s="29" t="str">
        <f>IF(CG82=0," ",IF(CF82/CG82*100&gt;200,"св.200",CF82/CG82))</f>
        <v xml:space="preserve"> </v>
      </c>
      <c r="CJ82" s="30"/>
      <c r="CK82" s="30"/>
      <c r="CL82" s="30"/>
      <c r="CM82" s="29" t="str">
        <f>IF(CK82&lt;=0," ",IF(CJ82&lt;=0," ",IF(CK82/CJ82*100&gt;200,"СВ.200",CK82/CJ82)))</f>
        <v xml:space="preserve"> </v>
      </c>
      <c r="CN82" s="29" t="str">
        <f>IF(CL82=0," ",IF(CK82/CL82*100&gt;200,"св.200",CK82/CL82))</f>
        <v xml:space="preserve"> </v>
      </c>
      <c r="CO82" s="30"/>
      <c r="CP82" s="30"/>
      <c r="CQ82" s="30"/>
      <c r="CR82" s="29" t="str">
        <f>IF(CP82&lt;=0," ",IF(CO82&lt;=0," ",IF(CP82/CO82*100&gt;200,"СВ.200",CP82/CO82)))</f>
        <v xml:space="preserve"> </v>
      </c>
      <c r="CS82" s="29" t="str">
        <f>IF(CQ82=0," ",IF(CP82/CQ82*100&gt;200,"св.200",CP82/CQ82))</f>
        <v xml:space="preserve"> </v>
      </c>
      <c r="CT82" s="30"/>
      <c r="CU82" s="30"/>
      <c r="CV82" s="30"/>
      <c r="CW82" s="29" t="str">
        <f t="shared" si="406"/>
        <v xml:space="preserve"> </v>
      </c>
      <c r="CX82" s="29" t="str">
        <f t="shared" si="407"/>
        <v xml:space="preserve"> </v>
      </c>
      <c r="CY82" s="30"/>
      <c r="CZ82" s="30"/>
      <c r="DA82" s="30"/>
      <c r="DB82" s="29" t="str">
        <f>IF(CZ82&lt;=0," ",IF(CY82&lt;=0," ",IF(CZ82/CY82*100&gt;200,"СВ.200",CZ82/CY82)))</f>
        <v xml:space="preserve"> </v>
      </c>
      <c r="DC82" s="29" t="str">
        <f>IF(DA82=0," ",IF(CZ82/DA82*100&gt;200,"св.200",CZ82/DA82))</f>
        <v xml:space="preserve"> </v>
      </c>
      <c r="DD82" s="30"/>
      <c r="DE82" s="37"/>
      <c r="DF82" s="30"/>
      <c r="DG82" s="29" t="str">
        <f>IF(DE82&lt;=0," ",IF(DD82&lt;=0," ",IF(DE82/DD82*100&gt;200,"СВ.200",DE82/DD82)))</f>
        <v xml:space="preserve"> </v>
      </c>
      <c r="DH82" s="29" t="str">
        <f>IF(DF82=0," ",IF(DE82/DF82*100&gt;200,"св.200",DE82/DF82))</f>
        <v xml:space="preserve"> </v>
      </c>
      <c r="DI82" s="30"/>
      <c r="DJ82" s="30"/>
      <c r="DK82" s="29" t="str">
        <f t="shared" si="464"/>
        <v xml:space="preserve"> </v>
      </c>
      <c r="DL82" s="9"/>
      <c r="DM82" s="9"/>
      <c r="DN82" s="9"/>
      <c r="DO82" s="29" t="str">
        <f>IF(DM82&lt;=0," ",IF(DL82&lt;=0," ",IF(DM82/DL82*100&gt;200,"СВ.200",DM82/DL82)))</f>
        <v xml:space="preserve"> </v>
      </c>
      <c r="DP82" s="29" t="str">
        <f>IF(DN82=0," ",IF(DM82/DN82*100&gt;200,"св.200",DM82/DN82))</f>
        <v xml:space="preserve"> </v>
      </c>
    </row>
    <row r="83" spans="1:120" s="19" customFormat="1" ht="15.75" hidden="1" customHeight="1" outlineLevel="1" x14ac:dyDescent="0.25">
      <c r="A83" s="18">
        <v>66</v>
      </c>
      <c r="B83" s="8" t="s">
        <v>49</v>
      </c>
      <c r="C83" s="28">
        <f t="shared" si="465"/>
        <v>1792003.17</v>
      </c>
      <c r="D83" s="28">
        <f t="shared" si="465"/>
        <v>206569.71</v>
      </c>
      <c r="E83" s="28">
        <f t="shared" si="465"/>
        <v>266375.99</v>
      </c>
      <c r="F83" s="29">
        <f t="shared" ref="F83" si="473">IF(D83&lt;=0," ",IF(D83/C83*100&gt;200,"СВ.200",D83/C83))</f>
        <v>0.1152730717546666</v>
      </c>
      <c r="G83" s="29">
        <f t="shared" ref="G83" si="474">IF(E83=0," ",IF(D83/E83*100&gt;200,"св.200",D83/E83))</f>
        <v>0.77548171665171473</v>
      </c>
      <c r="H83" s="17">
        <f t="shared" si="466"/>
        <v>1286000</v>
      </c>
      <c r="I83" s="24">
        <f t="shared" si="466"/>
        <v>148536.66999999998</v>
      </c>
      <c r="J83" s="17">
        <f t="shared" si="466"/>
        <v>249596.74999999997</v>
      </c>
      <c r="K83" s="29">
        <f t="shared" ref="K83" si="475">IF(I83&lt;=0," ",IF(I83/H83*100&gt;200,"СВ.200",I83/H83))</f>
        <v>0.11550285381026437</v>
      </c>
      <c r="L83" s="29">
        <f t="shared" ref="L83" si="476">IF(J83=0," ",IF(I83/J83*100&gt;200,"св.200",I83/J83))</f>
        <v>0.59510658692470952</v>
      </c>
      <c r="M83" s="46">
        <v>101000</v>
      </c>
      <c r="N83" s="46">
        <v>30667.64</v>
      </c>
      <c r="O83" s="46">
        <v>26397.14</v>
      </c>
      <c r="P83" s="29">
        <f t="shared" ref="P83" si="477">IF(N83&lt;=0," ",IF(M83&lt;=0," ",IF(N83/M83*100&gt;200,"СВ.200",N83/M83)))</f>
        <v>0.30364000000000002</v>
      </c>
      <c r="Q83" s="29">
        <f t="shared" ref="Q83" si="478">IF(O83=0," ",IF(N83/O83*100&gt;200,"св.200",N83/O83))</f>
        <v>1.1617788896827459</v>
      </c>
      <c r="R83" s="28"/>
      <c r="S83" s="28"/>
      <c r="T83" s="28"/>
      <c r="U83" s="29" t="str">
        <f t="shared" ref="U83" si="479">IF(S83&lt;=0," ",IF(R83&lt;=0," ",IF(S83/R83*100&gt;200,"СВ.200",S83/R83)))</f>
        <v xml:space="preserve"> </v>
      </c>
      <c r="V83" s="29" t="str">
        <f t="shared" si="469"/>
        <v xml:space="preserve"> </v>
      </c>
      <c r="W83" s="28"/>
      <c r="X83" s="28"/>
      <c r="Y83" s="28"/>
      <c r="Z83" s="29" t="str">
        <f t="shared" ref="Z83" si="480">IF(X83&lt;=0," ",IF(W83&lt;=0," ",IF(X83/W83*100&gt;200,"СВ.200",X83/W83)))</f>
        <v xml:space="preserve"> </v>
      </c>
      <c r="AA83" s="29" t="str">
        <f t="shared" ref="AA83" si="481">IF(Y83=0," ",IF(X83/Y83*100&gt;200,"св.200",X83/Y83))</f>
        <v xml:space="preserve"> </v>
      </c>
      <c r="AB83" s="46">
        <v>105000</v>
      </c>
      <c r="AC83" s="46">
        <v>2298.58</v>
      </c>
      <c r="AD83" s="46">
        <v>466.33</v>
      </c>
      <c r="AE83" s="29">
        <f t="shared" ref="AE83" si="482">IF(AC83&lt;=0," ",IF(AB83&lt;=0," ",IF(AC83/AB83*100&gt;200,"СВ.200",AC83/AB83)))</f>
        <v>2.1891238095238096E-2</v>
      </c>
      <c r="AF83" s="29" t="str">
        <f t="shared" ref="AF83" si="483">IF(AD83=0," ",IF(AC83/AD83*100&gt;200,"св.200",AC83/AD83))</f>
        <v>св.200</v>
      </c>
      <c r="AG83" s="46">
        <v>1080000</v>
      </c>
      <c r="AH83" s="46">
        <v>115570.45</v>
      </c>
      <c r="AI83" s="46">
        <v>222733.28</v>
      </c>
      <c r="AJ83" s="29">
        <f t="shared" ref="AJ83" si="484">IF(AH83&lt;=0," ",IF(AG83&lt;=0," ",IF(AH83/AG83*100&gt;200,"СВ.200",AH83/AG83)))</f>
        <v>0.10700967592592592</v>
      </c>
      <c r="AK83" s="29">
        <f t="shared" ref="AK83" si="485">IF(AI83=0," ",IF(AH83/AI83*100&gt;200,"св.200",AH83/AI83))</f>
        <v>0.51887373992786345</v>
      </c>
      <c r="AL83" s="28"/>
      <c r="AM83" s="28"/>
      <c r="AN83" s="28"/>
      <c r="AO83" s="29" t="str">
        <f t="shared" ref="AO83" si="486">IF(AM83&lt;=0," ",IF(AL83&lt;=0," ",IF(AM83/AL83*100&gt;200,"СВ.200",AM83/AL83)))</f>
        <v xml:space="preserve"> </v>
      </c>
      <c r="AP83" s="29" t="str">
        <f t="shared" ref="AP83" si="487">IF(AN83=0," ",IF(AM83/AN83*100&gt;200,"св.200",AM83/AN83))</f>
        <v xml:space="preserve"> </v>
      </c>
      <c r="AQ83" s="9">
        <f t="shared" si="470"/>
        <v>506003.17</v>
      </c>
      <c r="AR83" s="9">
        <f t="shared" si="471"/>
        <v>58033.04</v>
      </c>
      <c r="AS83" s="9">
        <f t="shared" si="472"/>
        <v>16779.239999999998</v>
      </c>
      <c r="AT83" s="29">
        <f t="shared" ref="AT83" si="488">IF(AR83&lt;=0," ",IF(AQ83&lt;=0," ",IF(AR83/AQ83*100&gt;200,"СВ.200",AR83/AQ83)))</f>
        <v>0.11468908386483034</v>
      </c>
      <c r="AU83" s="29" t="str">
        <f t="shared" ref="AU83" si="489">IF(AS83=0," ",IF(AR83/AS83*100&gt;200,"св.200",AR83/AS83))</f>
        <v>св.200</v>
      </c>
      <c r="AV83" s="28"/>
      <c r="AW83" s="28"/>
      <c r="AX83" s="28"/>
      <c r="AY83" s="29" t="str">
        <f t="shared" ref="AY83" si="490">IF(AW83&lt;=0," ",IF(AV83&lt;=0," ",IF(AW83/AV83*100&gt;200,"СВ.200",AW83/AV83)))</f>
        <v xml:space="preserve"> </v>
      </c>
      <c r="AZ83" s="29" t="str">
        <f t="shared" ref="AZ83" si="491">IF(AX83=0," ",IF(AW83/AX83*100&gt;200,"св.200",AW83/AX83))</f>
        <v xml:space="preserve"> </v>
      </c>
      <c r="BA83" s="28"/>
      <c r="BB83" s="28"/>
      <c r="BC83" s="28"/>
      <c r="BD83" s="29" t="str">
        <f t="shared" ref="BD83" si="492">IF(BB83&lt;=0," ",IF(BA83&lt;=0," ",IF(BB83/BA83*100&gt;200,"СВ.200",BB83/BA83)))</f>
        <v xml:space="preserve"> </v>
      </c>
      <c r="BE83" s="29" t="str">
        <f t="shared" ref="BE83" si="493">IF(BC83=0," ",IF(BB83/BC83*100&gt;200,"св.200",BB83/BC83))</f>
        <v xml:space="preserve"> </v>
      </c>
      <c r="BF83" s="46">
        <v>463003.17</v>
      </c>
      <c r="BG83" s="46">
        <v>2665.22</v>
      </c>
      <c r="BH83" s="28">
        <v>2665.22</v>
      </c>
      <c r="BI83" s="29">
        <f t="shared" ref="BI83" si="494">IF(BG83&lt;=0," ",IF(BF83&lt;=0," ",IF(BG83/BF83*100&gt;200,"СВ.200",BG83/BF83)))</f>
        <v>5.7563752749252234E-3</v>
      </c>
      <c r="BJ83" s="29">
        <f t="shared" ref="BJ83" si="495">IF(BH83=0," ",IF(BG83/BH83*100&gt;200,"св.200",BG83/BH83))</f>
        <v>1</v>
      </c>
      <c r="BK83" s="28"/>
      <c r="BL83" s="28"/>
      <c r="BM83" s="28"/>
      <c r="BN83" s="29"/>
      <c r="BO83" s="29" t="str">
        <f t="shared" ref="BO83" si="496">IF(BM83=0," ",IF(BL83/BM83*100&gt;200,"св.200",BL83/BM83))</f>
        <v xml:space="preserve"> </v>
      </c>
      <c r="BP83" s="28"/>
      <c r="BQ83" s="28"/>
      <c r="BR83" s="28"/>
      <c r="BS83" s="29" t="str">
        <f t="shared" ref="BS83" si="497">IF(BQ83&lt;=0," ",IF(BP83&lt;=0," ",IF(BQ83/BP83*100&gt;200,"СВ.200",BQ83/BP83)))</f>
        <v xml:space="preserve"> </v>
      </c>
      <c r="BT83" s="29" t="str">
        <f t="shared" ref="BT83" si="498">IF(BR83=0," ",IF(BQ83/BR83*100&gt;200,"св.200",BQ83/BR83))</f>
        <v xml:space="preserve"> </v>
      </c>
      <c r="BU83" s="46"/>
      <c r="BV83" s="46"/>
      <c r="BW83" s="46">
        <v>7000</v>
      </c>
      <c r="BX83" s="29" t="str">
        <f t="shared" ref="BX83" si="499">IF(BV83&lt;=0," ",IF(BU83&lt;=0," ",IF(BV83/BU83*100&gt;200,"СВ.200",BV83/BU83)))</f>
        <v xml:space="preserve"> </v>
      </c>
      <c r="BY83" s="29">
        <f t="shared" ref="BY83" si="500">IF(BW83=0," ",IF(BV83/BW83*100&gt;200,"св.200",BV83/BW83))</f>
        <v>0</v>
      </c>
      <c r="BZ83" s="28"/>
      <c r="CA83" s="28"/>
      <c r="CB83" s="28"/>
      <c r="CC83" s="29" t="str">
        <f t="shared" ref="CC83" si="501">IF(CA83&lt;=0," ",IF(BZ83&lt;=0," ",IF(CA83/BZ83*100&gt;200,"СВ.200",CA83/BZ83)))</f>
        <v xml:space="preserve"> </v>
      </c>
      <c r="CD83" s="29" t="str">
        <f t="shared" ref="CD83" si="502">IF(CB83=0," ",IF(CA83/CB83*100&gt;200,"св.200",CA83/CB83))</f>
        <v xml:space="preserve"> </v>
      </c>
      <c r="CE83" s="28"/>
      <c r="CF83" s="28"/>
      <c r="CG83" s="28"/>
      <c r="CH83" s="29" t="str">
        <f t="shared" ref="CH83" si="503">IF(CF83&lt;=0," ",IF(CE83&lt;=0," ",IF(CF83/CE83*100&gt;200,"СВ.200",CF83/CE83)))</f>
        <v xml:space="preserve"> </v>
      </c>
      <c r="CI83" s="29" t="str">
        <f t="shared" ref="CI83" si="504">IF(CG83=0," ",IF(CF83/CG83*100&gt;200,"св.200",CF83/CG83))</f>
        <v xml:space="preserve"> </v>
      </c>
      <c r="CJ83" s="28"/>
      <c r="CK83" s="28"/>
      <c r="CL83" s="28"/>
      <c r="CM83" s="29" t="str">
        <f t="shared" ref="CM83" si="505">IF(CK83&lt;=0," ",IF(CJ83&lt;=0," ",IF(CK83/CJ83*100&gt;200,"СВ.200",CK83/CJ83)))</f>
        <v xml:space="preserve"> </v>
      </c>
      <c r="CN83" s="29" t="str">
        <f t="shared" ref="CN83" si="506">IF(CL83=0," ",IF(CK83/CL83*100&gt;200,"св.200",CK83/CL83))</f>
        <v xml:space="preserve"> </v>
      </c>
      <c r="CO83" s="28"/>
      <c r="CP83" s="28"/>
      <c r="CQ83" s="28"/>
      <c r="CR83" s="29" t="str">
        <f t="shared" ref="CR83" si="507">IF(CP83&lt;=0," ",IF(CO83&lt;=0," ",IF(CP83/CO83*100&gt;200,"СВ.200",CP83/CO83)))</f>
        <v xml:space="preserve"> </v>
      </c>
      <c r="CS83" s="29" t="str">
        <f t="shared" ref="CS83" si="508">IF(CQ83=0," ",IF(CP83/CQ83*100&gt;200,"св.200",CP83/CQ83))</f>
        <v xml:space="preserve"> </v>
      </c>
      <c r="CT83" s="58"/>
      <c r="CU83" s="58"/>
      <c r="CV83" s="58"/>
      <c r="CW83" s="29" t="str">
        <f t="shared" si="406"/>
        <v xml:space="preserve"> </v>
      </c>
      <c r="CX83" s="29" t="str">
        <f t="shared" si="407"/>
        <v xml:space="preserve"> </v>
      </c>
      <c r="CY83" s="28"/>
      <c r="CZ83" s="28"/>
      <c r="DA83" s="28"/>
      <c r="DB83" s="29" t="str">
        <f t="shared" ref="DB83" si="509">IF(CZ83&lt;=0," ",IF(CY83&lt;=0," ",IF(CZ83/CY83*100&gt;200,"СВ.200",CZ83/CY83)))</f>
        <v xml:space="preserve"> </v>
      </c>
      <c r="DC83" s="29" t="str">
        <f t="shared" ref="DC83" si="510">IF(DA83=0," ",IF(CZ83/DA83*100&gt;200,"св.200",CZ83/DA83))</f>
        <v xml:space="preserve"> </v>
      </c>
      <c r="DD83" s="28"/>
      <c r="DE83" s="28"/>
      <c r="DF83" s="28"/>
      <c r="DG83" s="29" t="str">
        <f t="shared" ref="DG83" si="511">IF(DE83&lt;=0," ",IF(DD83&lt;=0," ",IF(DE83/DD83*100&gt;200,"СВ.200",DE83/DD83)))</f>
        <v xml:space="preserve"> </v>
      </c>
      <c r="DH83" s="29" t="str">
        <f t="shared" ref="DH83" si="512">IF(DF83=0," ",IF(DE83/DF83*100&gt;200,"св.200",DE83/DF83))</f>
        <v xml:space="preserve"> </v>
      </c>
      <c r="DI83" s="28"/>
      <c r="DJ83" s="28"/>
      <c r="DK83" s="29" t="str">
        <f t="shared" si="393"/>
        <v xml:space="preserve"> </v>
      </c>
      <c r="DL83" s="46">
        <v>43000</v>
      </c>
      <c r="DM83" s="46">
        <v>55367.82</v>
      </c>
      <c r="DN83" s="46">
        <v>7114.02</v>
      </c>
      <c r="DO83" s="29">
        <f t="shared" ref="DO83" si="513">IF(DM83&lt;=0," ",IF(DL83&lt;=0," ",IF(DM83/DL83*100&gt;200,"СВ.200",DM83/DL83)))</f>
        <v>1.2876237209302326</v>
      </c>
      <c r="DP83" s="29" t="str">
        <f t="shared" ref="DP83" si="514">IF(DN83=0," ",IF(DM83/DN83*100&gt;200,"св.200",DM83/DN83))</f>
        <v>св.200</v>
      </c>
    </row>
    <row r="84" spans="1:120" s="21" customFormat="1" ht="32.1" customHeight="1" collapsed="1" x14ac:dyDescent="0.25">
      <c r="A84" s="20"/>
      <c r="B84" s="7" t="s">
        <v>149</v>
      </c>
      <c r="C84" s="35">
        <f>SUM(C85:C89)</f>
        <v>123655312.77000001</v>
      </c>
      <c r="D84" s="35">
        <f t="shared" ref="D84:E84" si="515">SUM(D85:D89)</f>
        <v>27711761.829999998</v>
      </c>
      <c r="E84" s="35">
        <f t="shared" si="515"/>
        <v>28205457.109999999</v>
      </c>
      <c r="F84" s="26">
        <f>IF(D84&lt;=0," ",IF(D84/C84*100&gt;200,"СВ.200",D84/C84))</f>
        <v>0.22410490264614932</v>
      </c>
      <c r="G84" s="26">
        <f t="shared" si="347"/>
        <v>0.98249646236632104</v>
      </c>
      <c r="H84" s="25">
        <f t="shared" ref="H84:J84" si="516">SUM(H85:H89)</f>
        <v>118316648.14999999</v>
      </c>
      <c r="I84" s="65">
        <f>SUM(I85:I89)</f>
        <v>26718897.219999999</v>
      </c>
      <c r="J84" s="25">
        <f t="shared" si="516"/>
        <v>24728828.900000006</v>
      </c>
      <c r="K84" s="26">
        <f t="shared" si="349"/>
        <v>0.22582533935652233</v>
      </c>
      <c r="L84" s="26">
        <f t="shared" si="350"/>
        <v>1.0804756395075381</v>
      </c>
      <c r="M84" s="25">
        <f>SUM(M85:M89)</f>
        <v>98295839.939999998</v>
      </c>
      <c r="N84" s="25">
        <f>SUM(N85:N89)</f>
        <v>22506299.66</v>
      </c>
      <c r="O84" s="25">
        <f>SUM(O85:O89)</f>
        <v>21839439.620000001</v>
      </c>
      <c r="P84" s="26">
        <f t="shared" si="351"/>
        <v>0.22896492541025029</v>
      </c>
      <c r="Q84" s="26">
        <f t="shared" si="352"/>
        <v>1.0305346680868728</v>
      </c>
      <c r="R84" s="25">
        <f t="shared" ref="R84" si="517">SUM(R85:R89)</f>
        <v>1732455.7000000002</v>
      </c>
      <c r="S84" s="25">
        <f>SUM(S85:S89)</f>
        <v>467777.91</v>
      </c>
      <c r="T84" s="25">
        <f>SUM(T85:T89)</f>
        <v>367731.17000000004</v>
      </c>
      <c r="U84" s="26">
        <f t="shared" si="354"/>
        <v>0.27000858376927034</v>
      </c>
      <c r="V84" s="26">
        <f t="shared" si="355"/>
        <v>1.2720648891417061</v>
      </c>
      <c r="W84" s="25">
        <f>SUM(W85:W89)</f>
        <v>5000</v>
      </c>
      <c r="X84" s="25">
        <f>SUM(X85:X89)</f>
        <v>0</v>
      </c>
      <c r="Y84" s="25">
        <f>SUM(Y85:Y89)</f>
        <v>0</v>
      </c>
      <c r="Z84" s="26" t="str">
        <f t="shared" si="357"/>
        <v xml:space="preserve"> </v>
      </c>
      <c r="AA84" s="26" t="str">
        <f t="shared" si="358"/>
        <v xml:space="preserve"> </v>
      </c>
      <c r="AB84" s="25">
        <f>SUM(AB85:AB89)</f>
        <v>3559400</v>
      </c>
      <c r="AC84" s="25">
        <f>SUM(AC85:AC89)</f>
        <v>378979.88999999996</v>
      </c>
      <c r="AD84" s="25">
        <f>SUM(AD85:AD89)</f>
        <v>141960.63000000003</v>
      </c>
      <c r="AE84" s="26">
        <f t="shared" si="359"/>
        <v>0.10647297016351069</v>
      </c>
      <c r="AF84" s="26" t="str">
        <f t="shared" si="360"/>
        <v>св.200</v>
      </c>
      <c r="AG84" s="25">
        <f>SUM(AG85:AG89)</f>
        <v>14713852.510000002</v>
      </c>
      <c r="AH84" s="25">
        <f>SUM(AH85:AH89)</f>
        <v>3365539.76</v>
      </c>
      <c r="AI84" s="25">
        <f>SUM(AI85:AI89)</f>
        <v>2377797.48</v>
      </c>
      <c r="AJ84" s="26">
        <f t="shared" si="361"/>
        <v>0.2287327372428582</v>
      </c>
      <c r="AK84" s="26">
        <f t="shared" si="362"/>
        <v>1.415402189760921</v>
      </c>
      <c r="AL84" s="25">
        <f>SUM(AL85:AL89)</f>
        <v>10100</v>
      </c>
      <c r="AM84" s="25">
        <f>SUM(AM85:AM89)</f>
        <v>300</v>
      </c>
      <c r="AN84" s="25">
        <f>SUM(AN85:AN89)</f>
        <v>1900</v>
      </c>
      <c r="AO84" s="26">
        <f t="shared" si="461"/>
        <v>2.9702970297029702E-2</v>
      </c>
      <c r="AP84" s="26">
        <f t="shared" si="363"/>
        <v>0.15789473684210525</v>
      </c>
      <c r="AQ84" s="25">
        <f>SUM(AQ85:AQ89)</f>
        <v>5338664.62</v>
      </c>
      <c r="AR84" s="25">
        <f t="shared" ref="AR84:AS84" si="518">SUM(AR85:AR89)</f>
        <v>992864.6100000001</v>
      </c>
      <c r="AS84" s="25">
        <f t="shared" si="518"/>
        <v>3476628.21</v>
      </c>
      <c r="AT84" s="26">
        <f t="shared" si="365"/>
        <v>0.18597620953383659</v>
      </c>
      <c r="AU84" s="26">
        <f t="shared" si="366"/>
        <v>0.28558262489620656</v>
      </c>
      <c r="AV84" s="25">
        <f>SUM(AV85:AV89)</f>
        <v>1559138.73</v>
      </c>
      <c r="AW84" s="25">
        <f>SUM(AW85:AW89)</f>
        <v>308200.44</v>
      </c>
      <c r="AX84" s="25">
        <f>SUM(AX85:AX89)</f>
        <v>319871.57</v>
      </c>
      <c r="AY84" s="26">
        <f t="shared" si="367"/>
        <v>0.19767351940516545</v>
      </c>
      <c r="AZ84" s="26">
        <f t="shared" si="368"/>
        <v>0.96351307495067473</v>
      </c>
      <c r="BA84" s="27">
        <f>SUM(BA85:BA89)</f>
        <v>277554.21000000002</v>
      </c>
      <c r="BB84" s="27">
        <f t="shared" ref="BB84:BC84" si="519">SUM(BB85:BB89)</f>
        <v>301.63</v>
      </c>
      <c r="BC84" s="32">
        <f t="shared" si="519"/>
        <v>0</v>
      </c>
      <c r="BD84" s="26">
        <f t="shared" si="370"/>
        <v>1.0867426583080833E-3</v>
      </c>
      <c r="BE84" s="26" t="str">
        <f t="shared" si="371"/>
        <v xml:space="preserve"> </v>
      </c>
      <c r="BF84" s="27">
        <f t="shared" ref="BF84:BH84" si="520">SUM(BF85:BF89)</f>
        <v>577737.67999999993</v>
      </c>
      <c r="BG84" s="27">
        <f>SUM(BG85:BG89)</f>
        <v>153943.08999999997</v>
      </c>
      <c r="BH84" s="27">
        <f t="shared" si="520"/>
        <v>358486.72000000003</v>
      </c>
      <c r="BI84" s="26">
        <f t="shared" si="373"/>
        <v>0.26645845567836252</v>
      </c>
      <c r="BJ84" s="26">
        <f t="shared" si="374"/>
        <v>0.42942480547117606</v>
      </c>
      <c r="BK84" s="25">
        <f>SUM(BK85:BK89)</f>
        <v>0</v>
      </c>
      <c r="BL84" s="25">
        <f>SUM(BL85:BL89)</f>
        <v>0</v>
      </c>
      <c r="BM84" s="25">
        <f>SUM(BM85:BM89)</f>
        <v>0</v>
      </c>
      <c r="BN84" s="26" t="str">
        <f t="shared" ref="BN84:BN108" si="521">IF(BL84&lt;=0," ",IF(BK84&lt;=0," ",IF(BL84/BK84*100&gt;200,"СВ.200",BL84/BK84)))</f>
        <v xml:space="preserve"> </v>
      </c>
      <c r="BO84" s="26" t="str">
        <f t="shared" si="376"/>
        <v xml:space="preserve"> </v>
      </c>
      <c r="BP84" s="25">
        <f>SUM(BP85:BP89)</f>
        <v>382531</v>
      </c>
      <c r="BQ84" s="25">
        <f>SUM(BQ85:BQ89)</f>
        <v>136403.45000000001</v>
      </c>
      <c r="BR84" s="25">
        <f>SUM(BR85:BR89)</f>
        <v>10289.14</v>
      </c>
      <c r="BS84" s="26">
        <f t="shared" si="377"/>
        <v>0.3565814273875843</v>
      </c>
      <c r="BT84" s="26" t="str">
        <f t="shared" si="378"/>
        <v>св.200</v>
      </c>
      <c r="BU84" s="25">
        <f>SUM(BU85:BU89)</f>
        <v>1737903</v>
      </c>
      <c r="BV84" s="25">
        <f>SUM(BV85:BV89)</f>
        <v>315103.46999999997</v>
      </c>
      <c r="BW84" s="25">
        <f>SUM(BW85:BW89)</f>
        <v>2607827.04</v>
      </c>
      <c r="BX84" s="26">
        <f t="shared" si="379"/>
        <v>0.18131246105219909</v>
      </c>
      <c r="BY84" s="26">
        <f t="shared" si="380"/>
        <v>0.12082989598880758</v>
      </c>
      <c r="BZ84" s="25">
        <f>SUM(BZ85:BZ89)</f>
        <v>538000</v>
      </c>
      <c r="CA84" s="25">
        <f>SUM(CA85:CA89)</f>
        <v>0</v>
      </c>
      <c r="CB84" s="25">
        <f>SUM(CB85:CB89)</f>
        <v>0</v>
      </c>
      <c r="CC84" s="26" t="str">
        <f t="shared" si="462"/>
        <v xml:space="preserve"> </v>
      </c>
      <c r="CD84" s="26" t="str">
        <f t="shared" si="381"/>
        <v xml:space="preserve"> </v>
      </c>
      <c r="CE84" s="52">
        <f>SUM(CE85:CE89)</f>
        <v>260000</v>
      </c>
      <c r="CF84" s="52">
        <f>SUM(CF85:CF89)</f>
        <v>20243.53</v>
      </c>
      <c r="CG84" s="25">
        <f>SUM(CG85:CG89)</f>
        <v>50092.79</v>
      </c>
      <c r="CH84" s="26">
        <f t="shared" si="383"/>
        <v>7.7859730769230764E-2</v>
      </c>
      <c r="CI84" s="26">
        <f t="shared" si="404"/>
        <v>0.40412063292940958</v>
      </c>
      <c r="CJ84" s="27">
        <f>SUM(CJ85:CJ89)</f>
        <v>260000</v>
      </c>
      <c r="CK84" s="27">
        <f>SUM(CK85:CK89)</f>
        <v>20243.53</v>
      </c>
      <c r="CL84" s="27">
        <f>SUM(CL85:CL89)</f>
        <v>50092.79</v>
      </c>
      <c r="CM84" s="26">
        <f t="shared" si="384"/>
        <v>7.7859730769230764E-2</v>
      </c>
      <c r="CN84" s="26">
        <f t="shared" si="405"/>
        <v>0.40412063292940958</v>
      </c>
      <c r="CO84" s="27">
        <f>SUM(CO85:CO89)</f>
        <v>0</v>
      </c>
      <c r="CP84" s="27">
        <f t="shared" ref="CP84:CQ84" si="522">SUM(CP85:CP89)</f>
        <v>0</v>
      </c>
      <c r="CQ84" s="27">
        <f t="shared" si="522"/>
        <v>0</v>
      </c>
      <c r="CR84" s="26" t="str">
        <f t="shared" si="386"/>
        <v xml:space="preserve"> </v>
      </c>
      <c r="CS84" s="26" t="str">
        <f t="shared" si="387"/>
        <v xml:space="preserve"> </v>
      </c>
      <c r="CT84" s="27">
        <f>SUM(CT85:CT89)</f>
        <v>0</v>
      </c>
      <c r="CU84" s="27">
        <f t="shared" ref="CU84:CV84" si="523">SUM(CU85:CU89)</f>
        <v>0</v>
      </c>
      <c r="CV84" s="27">
        <f t="shared" si="523"/>
        <v>0</v>
      </c>
      <c r="CW84" s="69" t="str">
        <f t="shared" si="406"/>
        <v xml:space="preserve"> </v>
      </c>
      <c r="CX84" s="69" t="str">
        <f t="shared" si="407"/>
        <v xml:space="preserve"> </v>
      </c>
      <c r="CY84" s="25">
        <f>SUM(CY85:CY89)</f>
        <v>0</v>
      </c>
      <c r="CZ84" s="25">
        <f>SUM(CZ85:CZ89)</f>
        <v>0</v>
      </c>
      <c r="DA84" s="25">
        <f>SUM(DA85:DA89)</f>
        <v>0</v>
      </c>
      <c r="DB84" s="26" t="str">
        <f t="shared" si="389"/>
        <v xml:space="preserve"> </v>
      </c>
      <c r="DC84" s="26" t="str">
        <f t="shared" si="390"/>
        <v xml:space="preserve"> </v>
      </c>
      <c r="DD84" s="25">
        <f>SUM(DD85:DD89)</f>
        <v>500</v>
      </c>
      <c r="DE84" s="38">
        <f>SUM(DE85:DE89)</f>
        <v>52924</v>
      </c>
      <c r="DF84" s="25">
        <f>SUM(DF85:DF89)</f>
        <v>37000</v>
      </c>
      <c r="DG84" s="26" t="str">
        <f t="shared" si="391"/>
        <v>СВ.200</v>
      </c>
      <c r="DH84" s="26">
        <f t="shared" si="392"/>
        <v>1.4303783783783783</v>
      </c>
      <c r="DI84" s="25">
        <f>SUM(DI85:DI89)</f>
        <v>0</v>
      </c>
      <c r="DJ84" s="25">
        <f>SUM(DJ85:DJ89)</f>
        <v>0</v>
      </c>
      <c r="DK84" s="26" t="str">
        <f t="shared" si="393"/>
        <v xml:space="preserve"> </v>
      </c>
      <c r="DL84" s="25">
        <f>SUM(DL85:DL89)</f>
        <v>5300</v>
      </c>
      <c r="DM84" s="25">
        <f>SUM(DM85:DM89)</f>
        <v>5745</v>
      </c>
      <c r="DN84" s="25">
        <f>SUM(DN85:DN89)</f>
        <v>93060.95</v>
      </c>
      <c r="DO84" s="26">
        <f t="shared" si="394"/>
        <v>1.0839622641509434</v>
      </c>
      <c r="DP84" s="26">
        <f t="shared" si="395"/>
        <v>6.1733734719020168E-2</v>
      </c>
    </row>
    <row r="85" spans="1:120" s="19" customFormat="1" ht="14.25" hidden="1" customHeight="1" outlineLevel="1" x14ac:dyDescent="0.25">
      <c r="A85" s="18">
        <v>67</v>
      </c>
      <c r="B85" s="8" t="s">
        <v>37</v>
      </c>
      <c r="C85" s="28">
        <f t="shared" ref="C85:E89" si="524">H85+AQ85</f>
        <v>41453589.359999999</v>
      </c>
      <c r="D85" s="28">
        <f t="shared" si="524"/>
        <v>9184514.2800000012</v>
      </c>
      <c r="E85" s="28">
        <f t="shared" si="524"/>
        <v>8165756.6899999995</v>
      </c>
      <c r="F85" s="29">
        <f t="shared" si="346"/>
        <v>0.22156137554791472</v>
      </c>
      <c r="G85" s="29">
        <f t="shared" si="347"/>
        <v>1.1247597287888333</v>
      </c>
      <c r="H85" s="17">
        <f t="shared" ref="H85:J89" si="525">W85++AG85+M85+AB85+AL85+R85</f>
        <v>39710950.630000003</v>
      </c>
      <c r="I85" s="24">
        <f t="shared" si="525"/>
        <v>9079364.5600000005</v>
      </c>
      <c r="J85" s="17">
        <f t="shared" si="525"/>
        <v>8029245.5999999996</v>
      </c>
      <c r="K85" s="29">
        <f t="shared" si="349"/>
        <v>0.2286362934142632</v>
      </c>
      <c r="L85" s="29">
        <f t="shared" si="350"/>
        <v>1.1307867528675422</v>
      </c>
      <c r="M85" s="46">
        <v>27842382.940000001</v>
      </c>
      <c r="N85" s="46">
        <v>6046401.5599999996</v>
      </c>
      <c r="O85" s="46">
        <v>6155865.0599999996</v>
      </c>
      <c r="P85" s="29">
        <f t="shared" si="351"/>
        <v>0.21716537600355262</v>
      </c>
      <c r="Q85" s="29">
        <f t="shared" si="352"/>
        <v>0.98221801502581996</v>
      </c>
      <c r="R85" s="46">
        <v>909130.64</v>
      </c>
      <c r="S85" s="46">
        <v>245473.08</v>
      </c>
      <c r="T85" s="46">
        <v>174737.51</v>
      </c>
      <c r="U85" s="29">
        <f t="shared" si="354"/>
        <v>0.27000858754468993</v>
      </c>
      <c r="V85" s="29">
        <f t="shared" si="355"/>
        <v>1.4048104496853593</v>
      </c>
      <c r="W85" s="9"/>
      <c r="X85" s="9"/>
      <c r="Y85" s="30"/>
      <c r="Z85" s="29" t="str">
        <f t="shared" si="357"/>
        <v xml:space="preserve"> </v>
      </c>
      <c r="AA85" s="29" t="str">
        <f t="shared" si="358"/>
        <v xml:space="preserve"> </v>
      </c>
      <c r="AB85" s="46">
        <v>1206400</v>
      </c>
      <c r="AC85" s="46">
        <v>183080.3</v>
      </c>
      <c r="AD85" s="46">
        <v>70761.990000000005</v>
      </c>
      <c r="AE85" s="29">
        <f t="shared" si="359"/>
        <v>0.15175754310344827</v>
      </c>
      <c r="AF85" s="29" t="str">
        <f t="shared" si="360"/>
        <v>св.200</v>
      </c>
      <c r="AG85" s="46">
        <v>9752937.0500000007</v>
      </c>
      <c r="AH85" s="46">
        <v>2604409.62</v>
      </c>
      <c r="AI85" s="46">
        <v>1627881.04</v>
      </c>
      <c r="AJ85" s="29">
        <f t="shared" si="361"/>
        <v>0.26703849380428429</v>
      </c>
      <c r="AK85" s="29">
        <f t="shared" si="362"/>
        <v>1.5998771138706793</v>
      </c>
      <c r="AL85" s="9">
        <v>100</v>
      </c>
      <c r="AM85" s="9"/>
      <c r="AN85" s="9"/>
      <c r="AO85" s="29" t="str">
        <f t="shared" ref="AO85:AO118" si="526">IF(AM85&lt;=0," ",IF(AL85&lt;=0," ",IF(AM85/AL85*100&gt;200,"СВ.200",AM85/AL85)))</f>
        <v xml:space="preserve"> </v>
      </c>
      <c r="AP85" s="29" t="str">
        <f t="shared" si="363"/>
        <v xml:space="preserve"> </v>
      </c>
      <c r="AQ85" s="9">
        <f>AV85+BA85+BF85+BK85+BP85+BU85+BZ85+CE85+CY85+DD85+DL85+CT85</f>
        <v>1742638.73</v>
      </c>
      <c r="AR85" s="9">
        <f t="shared" ref="AR85" si="527">AW85+BB85+BG85+BL85+BQ85+BV85+CA85+CF85+CZ85+DE85+DM85+CU85+DI85</f>
        <v>105149.72</v>
      </c>
      <c r="AS85" s="9">
        <f t="shared" ref="AS85" si="528">AX85+BC85+BH85+BM85+BR85+BW85+CB85+CG85+DA85+DF85+DN85+CV85+DJ85</f>
        <v>136511.09</v>
      </c>
      <c r="AT85" s="29">
        <f t="shared" si="365"/>
        <v>6.0339368217760203E-2</v>
      </c>
      <c r="AU85" s="29">
        <f t="shared" si="366"/>
        <v>0.77026503854009232</v>
      </c>
      <c r="AV85" s="46">
        <v>809138.73</v>
      </c>
      <c r="AW85" s="46">
        <v>52688.47</v>
      </c>
      <c r="AX85" s="46">
        <v>80096.62</v>
      </c>
      <c r="AY85" s="29">
        <f t="shared" si="367"/>
        <v>6.5116732207343486E-2</v>
      </c>
      <c r="AZ85" s="29">
        <f>IF(AW85&lt;=0," ",IF(AW85/AX85*100&gt;200,"св.200",AW85/AX85))</f>
        <v>0.65781140327769139</v>
      </c>
      <c r="BA85" s="30"/>
      <c r="BB85" s="30"/>
      <c r="BC85" s="36"/>
      <c r="BD85" s="29" t="str">
        <f t="shared" si="370"/>
        <v xml:space="preserve"> </v>
      </c>
      <c r="BE85" s="29" t="str">
        <f t="shared" si="371"/>
        <v xml:space="preserve"> </v>
      </c>
      <c r="BF85" s="46">
        <v>22500</v>
      </c>
      <c r="BG85" s="46">
        <v>12226.25</v>
      </c>
      <c r="BH85" s="46">
        <v>12457.33</v>
      </c>
      <c r="BI85" s="29">
        <f t="shared" si="373"/>
        <v>0.54338888888888892</v>
      </c>
      <c r="BJ85" s="29">
        <f t="shared" si="374"/>
        <v>0.98145027867127221</v>
      </c>
      <c r="BK85" s="30"/>
      <c r="BL85" s="30"/>
      <c r="BM85" s="30"/>
      <c r="BN85" s="29" t="str">
        <f t="shared" si="521"/>
        <v xml:space="preserve"> </v>
      </c>
      <c r="BO85" s="29" t="str">
        <f t="shared" si="376"/>
        <v xml:space="preserve"> </v>
      </c>
      <c r="BP85" s="30"/>
      <c r="BQ85" s="30"/>
      <c r="BR85" s="30"/>
      <c r="BS85" s="29" t="str">
        <f t="shared" si="377"/>
        <v xml:space="preserve"> </v>
      </c>
      <c r="BT85" s="29" t="str">
        <f t="shared" si="378"/>
        <v xml:space="preserve"> </v>
      </c>
      <c r="BU85" s="46">
        <v>850000</v>
      </c>
      <c r="BV85" s="46">
        <v>35690</v>
      </c>
      <c r="BW85" s="46">
        <v>14320</v>
      </c>
      <c r="BX85" s="29">
        <f t="shared" si="379"/>
        <v>4.1988235294117646E-2</v>
      </c>
      <c r="BY85" s="29" t="str">
        <f t="shared" si="380"/>
        <v>св.200</v>
      </c>
      <c r="BZ85" s="46"/>
      <c r="CA85" s="9"/>
      <c r="CB85" s="9"/>
      <c r="CC85" s="29" t="str">
        <f t="shared" si="462"/>
        <v xml:space="preserve"> </v>
      </c>
      <c r="CD85" s="29" t="str">
        <f t="shared" si="381"/>
        <v xml:space="preserve"> </v>
      </c>
      <c r="CE85" s="46">
        <v>60000</v>
      </c>
      <c r="CF85" s="46"/>
      <c r="CG85" s="46">
        <v>1577.14</v>
      </c>
      <c r="CH85" s="29" t="str">
        <f t="shared" si="383"/>
        <v xml:space="preserve"> </v>
      </c>
      <c r="CI85" s="29">
        <f t="shared" si="404"/>
        <v>0</v>
      </c>
      <c r="CJ85" s="46">
        <v>60000</v>
      </c>
      <c r="CK85" s="46"/>
      <c r="CL85" s="46">
        <v>1577.14</v>
      </c>
      <c r="CM85" s="29" t="str">
        <f t="shared" si="384"/>
        <v xml:space="preserve"> </v>
      </c>
      <c r="CN85" s="29">
        <f t="shared" si="405"/>
        <v>0</v>
      </c>
      <c r="CO85" s="30"/>
      <c r="CP85" s="30"/>
      <c r="CQ85" s="30"/>
      <c r="CR85" s="29" t="str">
        <f t="shared" si="386"/>
        <v xml:space="preserve"> </v>
      </c>
      <c r="CS85" s="29" t="str">
        <f t="shared" si="387"/>
        <v xml:space="preserve"> </v>
      </c>
      <c r="CT85" s="30"/>
      <c r="CU85" s="30"/>
      <c r="CV85" s="30"/>
      <c r="CW85" s="29" t="str">
        <f t="shared" si="406"/>
        <v xml:space="preserve"> </v>
      </c>
      <c r="CX85" s="29" t="str">
        <f t="shared" si="407"/>
        <v xml:space="preserve"> </v>
      </c>
      <c r="CY85" s="30"/>
      <c r="CZ85" s="30"/>
      <c r="DA85" s="30"/>
      <c r="DB85" s="29" t="str">
        <f t="shared" si="389"/>
        <v xml:space="preserve"> </v>
      </c>
      <c r="DC85" s="29" t="str">
        <f t="shared" si="390"/>
        <v xml:space="preserve"> </v>
      </c>
      <c r="DD85" s="45">
        <v>500</v>
      </c>
      <c r="DE85" s="46"/>
      <c r="DF85" s="46">
        <v>22000</v>
      </c>
      <c r="DG85" s="29" t="str">
        <f>IF(DE85&lt;=0," ",IF(DF85&lt;=0," ",IF(DE85/DF85*100&gt;200,"СВ.200",DE85/DF85)))</f>
        <v xml:space="preserve"> </v>
      </c>
      <c r="DH85" s="29">
        <f t="shared" si="392"/>
        <v>0</v>
      </c>
      <c r="DI85" s="9"/>
      <c r="DJ85" s="30"/>
      <c r="DK85" s="29" t="str">
        <f t="shared" si="393"/>
        <v xml:space="preserve"> </v>
      </c>
      <c r="DL85" s="46">
        <v>500</v>
      </c>
      <c r="DM85" s="46">
        <v>4545</v>
      </c>
      <c r="DN85" s="46">
        <v>6060</v>
      </c>
      <c r="DO85" s="29" t="str">
        <f t="shared" si="394"/>
        <v>СВ.200</v>
      </c>
      <c r="DP85" s="29">
        <f t="shared" si="395"/>
        <v>0.75</v>
      </c>
    </row>
    <row r="86" spans="1:120" s="19" customFormat="1" ht="15.75" hidden="1" customHeight="1" outlineLevel="1" x14ac:dyDescent="0.25">
      <c r="A86" s="18">
        <f>A85+1</f>
        <v>68</v>
      </c>
      <c r="B86" s="8" t="s">
        <v>74</v>
      </c>
      <c r="C86" s="28">
        <f t="shared" si="524"/>
        <v>78822758.74000001</v>
      </c>
      <c r="D86" s="28">
        <f t="shared" si="524"/>
        <v>18094718.619999997</v>
      </c>
      <c r="E86" s="28">
        <f t="shared" si="524"/>
        <v>19680004.18</v>
      </c>
      <c r="F86" s="29">
        <f t="shared" si="346"/>
        <v>0.22956210755939338</v>
      </c>
      <c r="G86" s="29">
        <f t="shared" si="347"/>
        <v>0.91944688906056915</v>
      </c>
      <c r="H86" s="17">
        <f t="shared" si="525"/>
        <v>76415182.060000002</v>
      </c>
      <c r="I86" s="24">
        <f t="shared" si="525"/>
        <v>17347687.169999998</v>
      </c>
      <c r="J86" s="17">
        <f t="shared" si="525"/>
        <v>16479812.770000001</v>
      </c>
      <c r="K86" s="29">
        <f t="shared" si="349"/>
        <v>0.22701885544653766</v>
      </c>
      <c r="L86" s="29">
        <f t="shared" si="350"/>
        <v>1.0526628798586768</v>
      </c>
      <c r="M86" s="46">
        <v>70141857</v>
      </c>
      <c r="N86" s="46">
        <v>16386986.380000001</v>
      </c>
      <c r="O86" s="46">
        <v>15604348.720000001</v>
      </c>
      <c r="P86" s="29">
        <f t="shared" si="351"/>
        <v>0.2336263549452362</v>
      </c>
      <c r="Q86" s="29">
        <f t="shared" si="352"/>
        <v>1.0501550993279776</v>
      </c>
      <c r="R86" s="46">
        <v>823325.06</v>
      </c>
      <c r="S86" s="46">
        <v>222304.83</v>
      </c>
      <c r="T86" s="46">
        <v>192993.66</v>
      </c>
      <c r="U86" s="29">
        <f t="shared" si="354"/>
        <v>0.27000857960038283</v>
      </c>
      <c r="V86" s="29">
        <f t="shared" si="355"/>
        <v>1.1518763362485585</v>
      </c>
      <c r="W86" s="9"/>
      <c r="X86" s="9"/>
      <c r="Y86" s="30"/>
      <c r="Z86" s="29" t="str">
        <f t="shared" si="357"/>
        <v xml:space="preserve"> </v>
      </c>
      <c r="AA86" s="29" t="str">
        <f t="shared" si="358"/>
        <v xml:space="preserve"> </v>
      </c>
      <c r="AB86" s="46">
        <v>2050000</v>
      </c>
      <c r="AC86" s="46">
        <v>171377.54</v>
      </c>
      <c r="AD86" s="46">
        <v>49713.64</v>
      </c>
      <c r="AE86" s="29">
        <f t="shared" si="359"/>
        <v>8.3598800000000001E-2</v>
      </c>
      <c r="AF86" s="29" t="str">
        <f>IF(AD86&lt;=0," ",IF(AC86/AD86*100&gt;200,"св.200",AC86/AD86))</f>
        <v>св.200</v>
      </c>
      <c r="AG86" s="46">
        <v>3400000</v>
      </c>
      <c r="AH86" s="46">
        <v>567018.42000000004</v>
      </c>
      <c r="AI86" s="46">
        <v>632756.75</v>
      </c>
      <c r="AJ86" s="29">
        <f t="shared" si="361"/>
        <v>0.16677012352941178</v>
      </c>
      <c r="AK86" s="29">
        <f>IF(AH86&lt;=0," ",IF(AH86/AI86*100&gt;200,"св.200",AH86/AI86))</f>
        <v>0.89610805416141359</v>
      </c>
      <c r="AL86" s="33"/>
      <c r="AM86" s="9"/>
      <c r="AN86" s="9"/>
      <c r="AO86" s="29" t="str">
        <f t="shared" si="526"/>
        <v xml:space="preserve"> </v>
      </c>
      <c r="AP86" s="29" t="str">
        <f t="shared" si="363"/>
        <v xml:space="preserve"> </v>
      </c>
      <c r="AQ86" s="9">
        <f t="shared" ref="AQ86:AQ89" si="529">AV86+BA86+BF86+BK86+BP86+BU86+BZ86+CE86+CY86+DD86+DL86+CT86</f>
        <v>2407576.6799999997</v>
      </c>
      <c r="AR86" s="9">
        <f t="shared" ref="AR86:AR89" si="530">AW86+BB86+BG86+BL86+BQ86+BV86+CA86+CF86+CZ86+DE86+DM86+CU86+DI86</f>
        <v>747031.45000000007</v>
      </c>
      <c r="AS86" s="9">
        <f t="shared" ref="AS86:AS89" si="531">AX86+BC86+BH86+BM86+BR86+BW86+CB86+CG86+DA86+DF86+DN86+CV86+DJ86</f>
        <v>3200191.41</v>
      </c>
      <c r="AT86" s="29">
        <f t="shared" si="365"/>
        <v>0.31028355449929018</v>
      </c>
      <c r="AU86" s="29">
        <f t="shared" si="366"/>
        <v>0.23343336516236696</v>
      </c>
      <c r="AV86" s="46">
        <v>750000</v>
      </c>
      <c r="AW86" s="46">
        <v>255511.97</v>
      </c>
      <c r="AX86" s="46">
        <v>239774.95</v>
      </c>
      <c r="AY86" s="29">
        <f t="shared" si="367"/>
        <v>0.34068262666666665</v>
      </c>
      <c r="AZ86" s="29">
        <f t="shared" si="368"/>
        <v>1.0656324607720697</v>
      </c>
      <c r="BA86" s="30"/>
      <c r="BB86" s="30"/>
      <c r="BC86" s="36"/>
      <c r="BD86" s="29" t="str">
        <f t="shared" si="370"/>
        <v xml:space="preserve"> </v>
      </c>
      <c r="BE86" s="29" t="str">
        <f t="shared" si="371"/>
        <v xml:space="preserve"> </v>
      </c>
      <c r="BF86" s="46">
        <v>475045.68</v>
      </c>
      <c r="BG86" s="46">
        <v>127618.48</v>
      </c>
      <c r="BH86" s="46">
        <v>331404.63</v>
      </c>
      <c r="BI86" s="29">
        <f t="shared" si="373"/>
        <v>0.26864464907880015</v>
      </c>
      <c r="BJ86" s="29">
        <f t="shared" si="374"/>
        <v>0.38508357592952153</v>
      </c>
      <c r="BK86" s="30"/>
      <c r="BL86" s="30"/>
      <c r="BM86" s="30"/>
      <c r="BN86" s="29" t="str">
        <f t="shared" si="521"/>
        <v xml:space="preserve"> </v>
      </c>
      <c r="BO86" s="29" t="str">
        <f t="shared" si="376"/>
        <v xml:space="preserve"> </v>
      </c>
      <c r="BP86" s="46">
        <v>382531</v>
      </c>
      <c r="BQ86" s="46">
        <v>136403.45000000001</v>
      </c>
      <c r="BR86" s="46">
        <v>10289.14</v>
      </c>
      <c r="BS86" s="29">
        <f t="shared" si="377"/>
        <v>0.3565814273875843</v>
      </c>
      <c r="BT86" s="29" t="str">
        <f t="shared" si="378"/>
        <v>св.200</v>
      </c>
      <c r="BU86" s="46">
        <v>600000</v>
      </c>
      <c r="BV86" s="46">
        <v>206254.02</v>
      </c>
      <c r="BW86" s="46">
        <v>2570207.04</v>
      </c>
      <c r="BX86" s="29">
        <f t="shared" si="379"/>
        <v>0.34375669999999997</v>
      </c>
      <c r="BY86" s="29">
        <f t="shared" si="380"/>
        <v>8.0248017684987738E-2</v>
      </c>
      <c r="BZ86" s="46"/>
      <c r="CA86" s="9"/>
      <c r="CB86" s="9"/>
      <c r="CC86" s="29" t="str">
        <f t="shared" si="462"/>
        <v xml:space="preserve"> </v>
      </c>
      <c r="CD86" s="29" t="str">
        <f t="shared" si="381"/>
        <v xml:space="preserve"> </v>
      </c>
      <c r="CE86" s="46">
        <v>200000</v>
      </c>
      <c r="CF86" s="46">
        <v>20243.53</v>
      </c>
      <c r="CG86" s="46">
        <v>48515.65</v>
      </c>
      <c r="CH86" s="29">
        <f t="shared" si="383"/>
        <v>0.10121764999999999</v>
      </c>
      <c r="CI86" s="29">
        <f t="shared" si="404"/>
        <v>0.41725773023756246</v>
      </c>
      <c r="CJ86" s="46">
        <v>200000</v>
      </c>
      <c r="CK86" s="46">
        <v>20243.53</v>
      </c>
      <c r="CL86" s="46">
        <v>48515.65</v>
      </c>
      <c r="CM86" s="29">
        <f t="shared" si="384"/>
        <v>0.10121764999999999</v>
      </c>
      <c r="CN86" s="29">
        <f t="shared" si="405"/>
        <v>0.41725773023756246</v>
      </c>
      <c r="CO86" s="30"/>
      <c r="CP86" s="30"/>
      <c r="CQ86" s="30"/>
      <c r="CR86" s="29" t="str">
        <f t="shared" si="386"/>
        <v xml:space="preserve"> </v>
      </c>
      <c r="CS86" s="29" t="str">
        <f t="shared" si="387"/>
        <v xml:space="preserve"> </v>
      </c>
      <c r="CT86" s="30"/>
      <c r="CU86" s="30"/>
      <c r="CV86" s="30"/>
      <c r="CW86" s="29" t="str">
        <f t="shared" si="406"/>
        <v xml:space="preserve"> </v>
      </c>
      <c r="CX86" s="29" t="str">
        <f t="shared" si="407"/>
        <v xml:space="preserve"> </v>
      </c>
      <c r="CY86" s="30"/>
      <c r="CZ86" s="30"/>
      <c r="DA86" s="30"/>
      <c r="DB86" s="29" t="str">
        <f t="shared" si="389"/>
        <v xml:space="preserve"> </v>
      </c>
      <c r="DC86" s="29" t="str">
        <f t="shared" si="390"/>
        <v xml:space="preserve"> </v>
      </c>
      <c r="DD86" s="45"/>
      <c r="DE86" s="39">
        <v>1000</v>
      </c>
      <c r="DF86" s="39"/>
      <c r="DG86" s="29" t="str">
        <f t="shared" si="391"/>
        <v xml:space="preserve"> </v>
      </c>
      <c r="DH86" s="29" t="str">
        <f t="shared" si="392"/>
        <v xml:space="preserve"> </v>
      </c>
      <c r="DI86" s="9"/>
      <c r="DJ86" s="30"/>
      <c r="DK86" s="29" t="str">
        <f t="shared" si="393"/>
        <v xml:space="preserve"> </v>
      </c>
      <c r="DL86" s="9"/>
      <c r="DM86" s="9"/>
      <c r="DN86" s="9"/>
      <c r="DO86" s="29" t="str">
        <f t="shared" si="394"/>
        <v xml:space="preserve"> </v>
      </c>
      <c r="DP86" s="29" t="str">
        <f t="shared" si="395"/>
        <v xml:space="preserve"> </v>
      </c>
    </row>
    <row r="87" spans="1:120" s="19" customFormat="1" ht="15.75" hidden="1" customHeight="1" outlineLevel="1" x14ac:dyDescent="0.25">
      <c r="A87" s="18">
        <f t="shared" ref="A87:A89" si="532">A86+1</f>
        <v>69</v>
      </c>
      <c r="B87" s="8" t="s">
        <v>95</v>
      </c>
      <c r="C87" s="28">
        <f t="shared" si="524"/>
        <v>1398703</v>
      </c>
      <c r="D87" s="28">
        <f t="shared" si="524"/>
        <v>238180.22000000003</v>
      </c>
      <c r="E87" s="28">
        <f t="shared" si="524"/>
        <v>147528.68000000002</v>
      </c>
      <c r="F87" s="29">
        <f t="shared" si="346"/>
        <v>0.17028648683816366</v>
      </c>
      <c r="G87" s="29">
        <f t="shared" si="347"/>
        <v>1.6144672344387545</v>
      </c>
      <c r="H87" s="17">
        <f t="shared" si="525"/>
        <v>1138000</v>
      </c>
      <c r="I87" s="24">
        <f t="shared" si="525"/>
        <v>227238.59000000003</v>
      </c>
      <c r="J87" s="17">
        <f t="shared" si="525"/>
        <v>133286.42000000001</v>
      </c>
      <c r="K87" s="29">
        <f t="shared" si="349"/>
        <v>0.19968241652021093</v>
      </c>
      <c r="L87" s="29">
        <f t="shared" si="350"/>
        <v>1.7048892902967909</v>
      </c>
      <c r="M87" s="46">
        <v>217000</v>
      </c>
      <c r="N87" s="46">
        <v>52349.58</v>
      </c>
      <c r="O87" s="46">
        <v>55690.67</v>
      </c>
      <c r="P87" s="29">
        <f t="shared" si="351"/>
        <v>0.24124230414746545</v>
      </c>
      <c r="Q87" s="29">
        <f t="shared" si="352"/>
        <v>0.94000628830646149</v>
      </c>
      <c r="R87" s="30"/>
      <c r="S87" s="30"/>
      <c r="T87" s="30"/>
      <c r="U87" s="29" t="str">
        <f t="shared" si="354"/>
        <v xml:space="preserve"> </v>
      </c>
      <c r="V87" s="29" t="str">
        <f t="shared" ref="V87:V89" si="533">IF(S87=0," ",IF(S87/T87*100&gt;200,"св.200",S87/T87))</f>
        <v xml:space="preserve"> </v>
      </c>
      <c r="W87" s="9">
        <v>5000</v>
      </c>
      <c r="X87" s="9"/>
      <c r="Y87" s="30"/>
      <c r="Z87" s="29" t="str">
        <f t="shared" si="357"/>
        <v xml:space="preserve"> </v>
      </c>
      <c r="AA87" s="29" t="str">
        <f t="shared" si="358"/>
        <v xml:space="preserve"> </v>
      </c>
      <c r="AB87" s="46">
        <v>210000</v>
      </c>
      <c r="AC87" s="46">
        <v>18823.439999999999</v>
      </c>
      <c r="AD87" s="46">
        <v>19924.57</v>
      </c>
      <c r="AE87" s="29">
        <f t="shared" si="359"/>
        <v>8.963542857142856E-2</v>
      </c>
      <c r="AF87" s="29">
        <f t="shared" ref="AF87:AF88" si="534">IF(AC87&lt;=0," ",IF(AC87/AD87*100&gt;200,"св.200",AC87/AD87))</f>
        <v>0.94473506831013165</v>
      </c>
      <c r="AG87" s="46">
        <v>706000</v>
      </c>
      <c r="AH87" s="46">
        <v>156065.57</v>
      </c>
      <c r="AI87" s="46">
        <v>57671.18</v>
      </c>
      <c r="AJ87" s="29">
        <f t="shared" si="361"/>
        <v>0.22105604815864024</v>
      </c>
      <c r="AK87" s="29" t="str">
        <f t="shared" si="362"/>
        <v>св.200</v>
      </c>
      <c r="AL87" s="9"/>
      <c r="AM87" s="9"/>
      <c r="AN87" s="9"/>
      <c r="AO87" s="29" t="str">
        <f t="shared" si="526"/>
        <v xml:space="preserve"> </v>
      </c>
      <c r="AP87" s="29" t="str">
        <f t="shared" si="363"/>
        <v xml:space="preserve"> </v>
      </c>
      <c r="AQ87" s="9">
        <f t="shared" si="529"/>
        <v>260703</v>
      </c>
      <c r="AR87" s="9">
        <f t="shared" si="530"/>
        <v>10941.63</v>
      </c>
      <c r="AS87" s="9">
        <f t="shared" si="531"/>
        <v>14242.26</v>
      </c>
      <c r="AT87" s="29">
        <f t="shared" si="365"/>
        <v>4.1969712661534389E-2</v>
      </c>
      <c r="AU87" s="29">
        <f t="shared" si="366"/>
        <v>0.76825096578773311</v>
      </c>
      <c r="AV87" s="9"/>
      <c r="AW87" s="9"/>
      <c r="AX87" s="9"/>
      <c r="AY87" s="29" t="str">
        <f t="shared" si="367"/>
        <v xml:space="preserve"> </v>
      </c>
      <c r="AZ87" s="29" t="str">
        <f t="shared" si="368"/>
        <v xml:space="preserve"> </v>
      </c>
      <c r="BA87" s="30">
        <v>10000</v>
      </c>
      <c r="BB87" s="30">
        <v>301.63</v>
      </c>
      <c r="BC87" s="36"/>
      <c r="BD87" s="29">
        <f t="shared" si="370"/>
        <v>3.0162999999999999E-2</v>
      </c>
      <c r="BE87" s="29" t="str">
        <f t="shared" si="371"/>
        <v xml:space="preserve"> </v>
      </c>
      <c r="BF87" s="46"/>
      <c r="BG87" s="46"/>
      <c r="BH87" s="46">
        <v>4042.26</v>
      </c>
      <c r="BI87" s="29" t="str">
        <f t="shared" si="373"/>
        <v xml:space="preserve"> </v>
      </c>
      <c r="BJ87" s="29">
        <f t="shared" si="374"/>
        <v>0</v>
      </c>
      <c r="BK87" s="30"/>
      <c r="BL87" s="30"/>
      <c r="BM87" s="30"/>
      <c r="BN87" s="29" t="str">
        <f t="shared" si="521"/>
        <v xml:space="preserve"> </v>
      </c>
      <c r="BO87" s="29" t="str">
        <f t="shared" si="376"/>
        <v xml:space="preserve"> </v>
      </c>
      <c r="BP87" s="30"/>
      <c r="BQ87" s="30"/>
      <c r="BR87" s="30"/>
      <c r="BS87" s="29" t="str">
        <f t="shared" si="377"/>
        <v xml:space="preserve"> </v>
      </c>
      <c r="BT87" s="29" t="str">
        <f t="shared" si="378"/>
        <v xml:space="preserve"> </v>
      </c>
      <c r="BU87" s="46">
        <v>245903</v>
      </c>
      <c r="BV87" s="46">
        <v>9440</v>
      </c>
      <c r="BW87" s="46">
        <v>9000</v>
      </c>
      <c r="BX87" s="29">
        <f t="shared" si="379"/>
        <v>3.8389120913530944E-2</v>
      </c>
      <c r="BY87" s="29">
        <f t="shared" si="380"/>
        <v>1.048888888888889</v>
      </c>
      <c r="BZ87" s="9"/>
      <c r="CA87" s="30"/>
      <c r="CB87" s="30"/>
      <c r="CC87" s="29" t="str">
        <f t="shared" si="462"/>
        <v xml:space="preserve"> </v>
      </c>
      <c r="CD87" s="29" t="str">
        <f t="shared" si="381"/>
        <v xml:space="preserve"> </v>
      </c>
      <c r="CE87" s="34"/>
      <c r="CF87" s="9"/>
      <c r="CG87" s="30"/>
      <c r="CH87" s="29" t="str">
        <f t="shared" si="383"/>
        <v xml:space="preserve"> </v>
      </c>
      <c r="CI87" s="29" t="str">
        <f t="shared" si="404"/>
        <v xml:space="preserve"> </v>
      </c>
      <c r="CJ87" s="30"/>
      <c r="CK87" s="30"/>
      <c r="CL87" s="30"/>
      <c r="CM87" s="29" t="str">
        <f t="shared" si="384"/>
        <v xml:space="preserve"> </v>
      </c>
      <c r="CN87" s="29" t="str">
        <f t="shared" si="405"/>
        <v xml:space="preserve"> </v>
      </c>
      <c r="CO87" s="30"/>
      <c r="CP87" s="30"/>
      <c r="CQ87" s="30"/>
      <c r="CR87" s="29" t="str">
        <f t="shared" si="386"/>
        <v xml:space="preserve"> </v>
      </c>
      <c r="CS87" s="29" t="str">
        <f t="shared" si="387"/>
        <v xml:space="preserve"> </v>
      </c>
      <c r="CT87" s="30"/>
      <c r="CU87" s="30"/>
      <c r="CV87" s="30"/>
      <c r="CW87" s="29" t="str">
        <f t="shared" si="406"/>
        <v xml:space="preserve"> </v>
      </c>
      <c r="CX87" s="29" t="str">
        <f t="shared" si="407"/>
        <v xml:space="preserve"> </v>
      </c>
      <c r="CY87" s="30"/>
      <c r="CZ87" s="30"/>
      <c r="DA87" s="30"/>
      <c r="DB87" s="29" t="str">
        <f t="shared" si="389"/>
        <v xml:space="preserve"> </v>
      </c>
      <c r="DC87" s="29" t="str">
        <f t="shared" si="390"/>
        <v xml:space="preserve"> </v>
      </c>
      <c r="DD87" s="46"/>
      <c r="DE87" s="37"/>
      <c r="DF87" s="37"/>
      <c r="DG87" s="29" t="str">
        <f t="shared" si="391"/>
        <v xml:space="preserve"> </v>
      </c>
      <c r="DH87" s="29" t="str">
        <f t="shared" si="392"/>
        <v xml:space="preserve"> </v>
      </c>
      <c r="DI87" s="9"/>
      <c r="DJ87" s="30"/>
      <c r="DK87" s="29" t="str">
        <f t="shared" si="393"/>
        <v xml:space="preserve"> </v>
      </c>
      <c r="DL87" s="46">
        <v>4800</v>
      </c>
      <c r="DM87" s="46">
        <v>1200</v>
      </c>
      <c r="DN87" s="46">
        <v>1200</v>
      </c>
      <c r="DO87" s="29">
        <f t="shared" si="394"/>
        <v>0.25</v>
      </c>
      <c r="DP87" s="29">
        <f t="shared" si="395"/>
        <v>1</v>
      </c>
    </row>
    <row r="88" spans="1:120" s="19" customFormat="1" ht="15.75" hidden="1" customHeight="1" outlineLevel="1" x14ac:dyDescent="0.25">
      <c r="A88" s="18">
        <f t="shared" si="532"/>
        <v>70</v>
      </c>
      <c r="B88" s="8" t="s">
        <v>29</v>
      </c>
      <c r="C88" s="28">
        <f t="shared" si="524"/>
        <v>1217297.67</v>
      </c>
      <c r="D88" s="28">
        <f t="shared" si="524"/>
        <v>109566.55000000002</v>
      </c>
      <c r="E88" s="28">
        <f t="shared" si="524"/>
        <v>156197.21</v>
      </c>
      <c r="F88" s="29">
        <f t="shared" si="346"/>
        <v>9.0008017513087027E-2</v>
      </c>
      <c r="G88" s="29">
        <f t="shared" si="347"/>
        <v>0.70146291345408807</v>
      </c>
      <c r="H88" s="17">
        <f t="shared" si="525"/>
        <v>628515.46</v>
      </c>
      <c r="I88" s="24">
        <f t="shared" si="525"/>
        <v>37661.01</v>
      </c>
      <c r="J88" s="17">
        <f t="shared" si="525"/>
        <v>43246.259999999995</v>
      </c>
      <c r="K88" s="29">
        <f t="shared" si="349"/>
        <v>5.9920578564606836E-2</v>
      </c>
      <c r="L88" s="29">
        <f t="shared" si="350"/>
        <v>0.87085010356964987</v>
      </c>
      <c r="M88" s="46">
        <v>40600</v>
      </c>
      <c r="N88" s="46">
        <v>8259.89</v>
      </c>
      <c r="O88" s="46">
        <v>10383.31</v>
      </c>
      <c r="P88" s="29">
        <f t="shared" si="351"/>
        <v>0.20344556650246304</v>
      </c>
      <c r="Q88" s="29">
        <f t="shared" si="352"/>
        <v>0.79549681171033126</v>
      </c>
      <c r="R88" s="30"/>
      <c r="S88" s="30"/>
      <c r="T88" s="30"/>
      <c r="U88" s="29" t="str">
        <f t="shared" si="354"/>
        <v xml:space="preserve"> </v>
      </c>
      <c r="V88" s="29" t="str">
        <f t="shared" si="533"/>
        <v xml:space="preserve"> </v>
      </c>
      <c r="W88" s="9"/>
      <c r="X88" s="9"/>
      <c r="Y88" s="30"/>
      <c r="Z88" s="29" t="str">
        <f t="shared" si="357"/>
        <v xml:space="preserve"> </v>
      </c>
      <c r="AA88" s="29" t="str">
        <f t="shared" si="358"/>
        <v xml:space="preserve"> </v>
      </c>
      <c r="AB88" s="46">
        <v>43000</v>
      </c>
      <c r="AC88" s="46">
        <v>5418.89</v>
      </c>
      <c r="AD88" s="46">
        <v>963.2</v>
      </c>
      <c r="AE88" s="29">
        <f t="shared" si="359"/>
        <v>0.12602069767441862</v>
      </c>
      <c r="AF88" s="29" t="str">
        <f t="shared" si="534"/>
        <v>св.200</v>
      </c>
      <c r="AG88" s="46">
        <v>544915.46</v>
      </c>
      <c r="AH88" s="46">
        <v>23982.23</v>
      </c>
      <c r="AI88" s="46">
        <v>31899.75</v>
      </c>
      <c r="AJ88" s="29">
        <f t="shared" si="361"/>
        <v>4.4010918684524017E-2</v>
      </c>
      <c r="AK88" s="29">
        <f t="shared" si="362"/>
        <v>0.75179993573617343</v>
      </c>
      <c r="AL88" s="9"/>
      <c r="AM88" s="9"/>
      <c r="AN88" s="9"/>
      <c r="AO88" s="29" t="str">
        <f t="shared" si="526"/>
        <v xml:space="preserve"> </v>
      </c>
      <c r="AP88" s="29" t="str">
        <f t="shared" si="363"/>
        <v xml:space="preserve"> </v>
      </c>
      <c r="AQ88" s="9">
        <f t="shared" si="529"/>
        <v>588782.21</v>
      </c>
      <c r="AR88" s="9">
        <f t="shared" si="530"/>
        <v>71905.540000000008</v>
      </c>
      <c r="AS88" s="9">
        <f t="shared" si="531"/>
        <v>112950.95</v>
      </c>
      <c r="AT88" s="29">
        <f t="shared" si="365"/>
        <v>0.12212587061691285</v>
      </c>
      <c r="AU88" s="29">
        <f t="shared" si="366"/>
        <v>0.63660854556778856</v>
      </c>
      <c r="AV88" s="9"/>
      <c r="AW88" s="9"/>
      <c r="AX88" s="9"/>
      <c r="AY88" s="29" t="str">
        <f t="shared" si="367"/>
        <v xml:space="preserve"> </v>
      </c>
      <c r="AZ88" s="29" t="str">
        <f t="shared" si="368"/>
        <v xml:space="preserve"> </v>
      </c>
      <c r="BA88" s="46">
        <v>7782.21</v>
      </c>
      <c r="BB88" s="30"/>
      <c r="BC88" s="36"/>
      <c r="BD88" s="29" t="str">
        <f t="shared" si="370"/>
        <v xml:space="preserve"> </v>
      </c>
      <c r="BE88" s="29" t="str">
        <f t="shared" si="371"/>
        <v xml:space="preserve"> </v>
      </c>
      <c r="BF88" s="46">
        <v>23000</v>
      </c>
      <c r="BG88" s="46">
        <v>5850</v>
      </c>
      <c r="BH88" s="46">
        <v>5850</v>
      </c>
      <c r="BI88" s="29">
        <f t="shared" si="373"/>
        <v>0.2543478260869565</v>
      </c>
      <c r="BJ88" s="29">
        <f t="shared" si="374"/>
        <v>1</v>
      </c>
      <c r="BK88" s="30"/>
      <c r="BL88" s="30"/>
      <c r="BM88" s="30"/>
      <c r="BN88" s="29" t="str">
        <f t="shared" si="521"/>
        <v xml:space="preserve"> </v>
      </c>
      <c r="BO88" s="29" t="str">
        <f t="shared" si="376"/>
        <v xml:space="preserve"> </v>
      </c>
      <c r="BP88" s="30"/>
      <c r="BQ88" s="30"/>
      <c r="BR88" s="30"/>
      <c r="BS88" s="29" t="str">
        <f t="shared" si="377"/>
        <v xml:space="preserve"> </v>
      </c>
      <c r="BT88" s="29" t="str">
        <f t="shared" si="378"/>
        <v xml:space="preserve"> </v>
      </c>
      <c r="BU88" s="46">
        <v>20000</v>
      </c>
      <c r="BV88" s="46">
        <v>19131.54</v>
      </c>
      <c r="BW88" s="46">
        <v>6300</v>
      </c>
      <c r="BX88" s="29">
        <f t="shared" si="379"/>
        <v>0.95657700000000001</v>
      </c>
      <c r="BY88" s="29" t="str">
        <f t="shared" si="380"/>
        <v>св.200</v>
      </c>
      <c r="BZ88" s="9">
        <v>538000</v>
      </c>
      <c r="CA88" s="30"/>
      <c r="CB88" s="30"/>
      <c r="CC88" s="29" t="str">
        <f t="shared" si="462"/>
        <v xml:space="preserve"> </v>
      </c>
      <c r="CD88" s="29" t="str">
        <f t="shared" si="381"/>
        <v xml:space="preserve"> </v>
      </c>
      <c r="CE88" s="34"/>
      <c r="CF88" s="9"/>
      <c r="CG88" s="30"/>
      <c r="CH88" s="29" t="str">
        <f t="shared" si="383"/>
        <v xml:space="preserve"> </v>
      </c>
      <c r="CI88" s="29" t="str">
        <f t="shared" si="404"/>
        <v xml:space="preserve"> </v>
      </c>
      <c r="CJ88" s="30"/>
      <c r="CK88" s="30"/>
      <c r="CL88" s="30"/>
      <c r="CM88" s="29" t="str">
        <f t="shared" si="384"/>
        <v xml:space="preserve"> </v>
      </c>
      <c r="CN88" s="29" t="str">
        <f t="shared" si="405"/>
        <v xml:space="preserve"> </v>
      </c>
      <c r="CO88" s="30"/>
      <c r="CP88" s="30"/>
      <c r="CQ88" s="30"/>
      <c r="CR88" s="29" t="str">
        <f t="shared" si="386"/>
        <v xml:space="preserve"> </v>
      </c>
      <c r="CS88" s="29" t="str">
        <f t="shared" si="387"/>
        <v xml:space="preserve"> </v>
      </c>
      <c r="CT88" s="30"/>
      <c r="CU88" s="30"/>
      <c r="CV88" s="30"/>
      <c r="CW88" s="29" t="str">
        <f t="shared" si="406"/>
        <v xml:space="preserve"> </v>
      </c>
      <c r="CX88" s="29" t="str">
        <f t="shared" si="407"/>
        <v xml:space="preserve"> </v>
      </c>
      <c r="CY88" s="30"/>
      <c r="CZ88" s="30"/>
      <c r="DA88" s="30"/>
      <c r="DB88" s="29" t="str">
        <f t="shared" si="389"/>
        <v xml:space="preserve"> </v>
      </c>
      <c r="DC88" s="29" t="str">
        <f t="shared" si="390"/>
        <v xml:space="preserve"> </v>
      </c>
      <c r="DD88" s="46"/>
      <c r="DE88" s="46">
        <v>46924</v>
      </c>
      <c r="DF88" s="46">
        <v>15000</v>
      </c>
      <c r="DG88" s="29" t="str">
        <f t="shared" si="391"/>
        <v xml:space="preserve"> </v>
      </c>
      <c r="DH88" s="29" t="str">
        <f t="shared" si="392"/>
        <v>св.200</v>
      </c>
      <c r="DI88" s="9"/>
      <c r="DJ88" s="30"/>
      <c r="DK88" s="29" t="str">
        <f t="shared" si="393"/>
        <v xml:space="preserve"> </v>
      </c>
      <c r="DL88" s="46"/>
      <c r="DM88" s="46"/>
      <c r="DN88" s="46">
        <v>85800.95</v>
      </c>
      <c r="DO88" s="29" t="str">
        <f t="shared" si="394"/>
        <v xml:space="preserve"> </v>
      </c>
      <c r="DP88" s="29" t="str">
        <f>IF(DM88=0," ",IF(DM88/DN88*100&gt;200,"св.200",DM88/DN88))</f>
        <v xml:space="preserve"> </v>
      </c>
    </row>
    <row r="89" spans="1:120" s="19" customFormat="1" ht="16.5" hidden="1" customHeight="1" outlineLevel="1" x14ac:dyDescent="0.25">
      <c r="A89" s="18">
        <f t="shared" si="532"/>
        <v>71</v>
      </c>
      <c r="B89" s="8" t="s">
        <v>89</v>
      </c>
      <c r="C89" s="28">
        <f t="shared" si="524"/>
        <v>762964</v>
      </c>
      <c r="D89" s="28">
        <f t="shared" si="524"/>
        <v>84782.16</v>
      </c>
      <c r="E89" s="28">
        <f t="shared" si="524"/>
        <v>55970.35</v>
      </c>
      <c r="F89" s="29">
        <f t="shared" si="346"/>
        <v>0.11112209750394514</v>
      </c>
      <c r="G89" s="29">
        <f t="shared" si="347"/>
        <v>1.5147691590279497</v>
      </c>
      <c r="H89" s="17">
        <f t="shared" si="525"/>
        <v>424000</v>
      </c>
      <c r="I89" s="24">
        <f t="shared" si="525"/>
        <v>26945.89</v>
      </c>
      <c r="J89" s="17">
        <f t="shared" si="525"/>
        <v>43237.85</v>
      </c>
      <c r="K89" s="29">
        <f t="shared" si="349"/>
        <v>6.355162735849057E-2</v>
      </c>
      <c r="L89" s="29">
        <f t="shared" si="350"/>
        <v>0.62320143115349169</v>
      </c>
      <c r="M89" s="46">
        <v>54000</v>
      </c>
      <c r="N89" s="46">
        <v>12302.25</v>
      </c>
      <c r="O89" s="46">
        <v>13151.86</v>
      </c>
      <c r="P89" s="29">
        <f t="shared" si="351"/>
        <v>0.22781944444444444</v>
      </c>
      <c r="Q89" s="29">
        <f t="shared" si="352"/>
        <v>0.93540001186144006</v>
      </c>
      <c r="R89" s="30"/>
      <c r="S89" s="30"/>
      <c r="T89" s="30"/>
      <c r="U89" s="29" t="str">
        <f t="shared" si="354"/>
        <v xml:space="preserve"> </v>
      </c>
      <c r="V89" s="29" t="str">
        <f t="shared" si="533"/>
        <v xml:space="preserve"> </v>
      </c>
      <c r="W89" s="9"/>
      <c r="X89" s="9"/>
      <c r="Y89" s="30"/>
      <c r="Z89" s="29" t="str">
        <f t="shared" si="357"/>
        <v xml:space="preserve"> </v>
      </c>
      <c r="AA89" s="29" t="str">
        <f t="shared" si="358"/>
        <v xml:space="preserve"> </v>
      </c>
      <c r="AB89" s="46">
        <v>50000</v>
      </c>
      <c r="AC89" s="46">
        <v>279.72000000000003</v>
      </c>
      <c r="AD89" s="46">
        <v>597.23</v>
      </c>
      <c r="AE89" s="29">
        <f t="shared" si="359"/>
        <v>5.5944000000000002E-3</v>
      </c>
      <c r="AF89" s="29">
        <f t="shared" si="360"/>
        <v>0.46836227249133505</v>
      </c>
      <c r="AG89" s="46">
        <v>310000</v>
      </c>
      <c r="AH89" s="46">
        <v>14063.92</v>
      </c>
      <c r="AI89" s="46">
        <v>27588.76</v>
      </c>
      <c r="AJ89" s="29">
        <f t="shared" si="361"/>
        <v>4.5367483870967742E-2</v>
      </c>
      <c r="AK89" s="29">
        <f t="shared" si="362"/>
        <v>0.50976992079383054</v>
      </c>
      <c r="AL89" s="46">
        <v>10000</v>
      </c>
      <c r="AM89" s="46">
        <v>300</v>
      </c>
      <c r="AN89" s="46">
        <v>1900</v>
      </c>
      <c r="AO89" s="29">
        <f t="shared" si="526"/>
        <v>0.03</v>
      </c>
      <c r="AP89" s="29">
        <f t="shared" si="363"/>
        <v>0.15789473684210525</v>
      </c>
      <c r="AQ89" s="9">
        <f t="shared" si="529"/>
        <v>338964</v>
      </c>
      <c r="AR89" s="9">
        <f t="shared" si="530"/>
        <v>57836.270000000004</v>
      </c>
      <c r="AS89" s="9">
        <f t="shared" si="531"/>
        <v>12732.5</v>
      </c>
      <c r="AT89" s="29">
        <f>IF(AR89&lt;=0," ",IF(AQ89&lt;=0," ",IF(AR89/AQ89*100&gt;200,"СВ.200",AR89/AQ89)))</f>
        <v>0.17062658571411715</v>
      </c>
      <c r="AU89" s="29" t="str">
        <f t="shared" si="366"/>
        <v>св.200</v>
      </c>
      <c r="AV89" s="9"/>
      <c r="AW89" s="9"/>
      <c r="AX89" s="9"/>
      <c r="AY89" s="29" t="str">
        <f t="shared" si="367"/>
        <v xml:space="preserve"> </v>
      </c>
      <c r="AZ89" s="29" t="str">
        <f t="shared" si="368"/>
        <v xml:space="preserve"> </v>
      </c>
      <c r="BA89" s="46">
        <v>259772</v>
      </c>
      <c r="BB89" s="30"/>
      <c r="BC89" s="30"/>
      <c r="BD89" s="29" t="str">
        <f t="shared" si="370"/>
        <v xml:space="preserve"> </v>
      </c>
      <c r="BE89" s="29" t="str">
        <f t="shared" si="371"/>
        <v xml:space="preserve"> </v>
      </c>
      <c r="BF89" s="46">
        <v>57192</v>
      </c>
      <c r="BG89" s="46">
        <v>8248.36</v>
      </c>
      <c r="BH89" s="46">
        <v>4732.5</v>
      </c>
      <c r="BI89" s="29">
        <f t="shared" si="373"/>
        <v>0.14422226884879005</v>
      </c>
      <c r="BJ89" s="29">
        <f t="shared" si="374"/>
        <v>1.7429181193872161</v>
      </c>
      <c r="BK89" s="30"/>
      <c r="BL89" s="30"/>
      <c r="BM89" s="30"/>
      <c r="BN89" s="29" t="str">
        <f t="shared" si="521"/>
        <v xml:space="preserve"> </v>
      </c>
      <c r="BO89" s="29" t="str">
        <f t="shared" si="376"/>
        <v xml:space="preserve"> </v>
      </c>
      <c r="BP89" s="30"/>
      <c r="BQ89" s="30"/>
      <c r="BR89" s="30"/>
      <c r="BS89" s="29" t="str">
        <f t="shared" si="377"/>
        <v xml:space="preserve"> </v>
      </c>
      <c r="BT89" s="29" t="str">
        <f t="shared" si="378"/>
        <v xml:space="preserve"> </v>
      </c>
      <c r="BU89" s="46">
        <v>22000</v>
      </c>
      <c r="BV89" s="46">
        <v>44587.91</v>
      </c>
      <c r="BW89" s="46">
        <v>8000</v>
      </c>
      <c r="BX89" s="29" t="str">
        <f t="shared" si="379"/>
        <v>СВ.200</v>
      </c>
      <c r="BY89" s="29" t="str">
        <f t="shared" si="380"/>
        <v>св.200</v>
      </c>
      <c r="BZ89" s="30"/>
      <c r="CA89" s="30"/>
      <c r="CB89" s="30"/>
      <c r="CC89" s="29" t="str">
        <f t="shared" si="462"/>
        <v xml:space="preserve"> </v>
      </c>
      <c r="CD89" s="29" t="str">
        <f>IF(CA89=0," ",IF(CA89/CB89*100&gt;200,"св.200",CA89/CB89))</f>
        <v xml:space="preserve"> </v>
      </c>
      <c r="CE89" s="34"/>
      <c r="CF89" s="9"/>
      <c r="CG89" s="30"/>
      <c r="CH89" s="29" t="str">
        <f t="shared" si="383"/>
        <v xml:space="preserve"> </v>
      </c>
      <c r="CI89" s="29" t="str">
        <f t="shared" si="404"/>
        <v xml:space="preserve"> </v>
      </c>
      <c r="CJ89" s="30"/>
      <c r="CK89" s="30"/>
      <c r="CL89" s="30"/>
      <c r="CM89" s="29" t="str">
        <f t="shared" si="384"/>
        <v xml:space="preserve"> </v>
      </c>
      <c r="CN89" s="29" t="str">
        <f t="shared" si="405"/>
        <v xml:space="preserve"> </v>
      </c>
      <c r="CO89" s="30"/>
      <c r="CP89" s="30"/>
      <c r="CQ89" s="30"/>
      <c r="CR89" s="29" t="str">
        <f t="shared" si="386"/>
        <v xml:space="preserve"> </v>
      </c>
      <c r="CS89" s="29" t="str">
        <f t="shared" si="387"/>
        <v xml:space="preserve"> </v>
      </c>
      <c r="CT89" s="30"/>
      <c r="CU89" s="30"/>
      <c r="CV89" s="30"/>
      <c r="CW89" s="29" t="str">
        <f t="shared" si="406"/>
        <v xml:space="preserve"> </v>
      </c>
      <c r="CX89" s="29" t="str">
        <f t="shared" si="407"/>
        <v xml:space="preserve"> </v>
      </c>
      <c r="CY89" s="30"/>
      <c r="CZ89" s="30"/>
      <c r="DA89" s="30"/>
      <c r="DB89" s="29" t="str">
        <f t="shared" si="389"/>
        <v xml:space="preserve"> </v>
      </c>
      <c r="DC89" s="29" t="str">
        <f t="shared" si="390"/>
        <v xml:space="preserve"> </v>
      </c>
      <c r="DD89" s="45"/>
      <c r="DE89" s="37">
        <v>5000</v>
      </c>
      <c r="DF89" s="30"/>
      <c r="DG89" s="29" t="str">
        <f t="shared" si="391"/>
        <v xml:space="preserve"> </v>
      </c>
      <c r="DH89" s="29" t="str">
        <f t="shared" si="392"/>
        <v xml:space="preserve"> </v>
      </c>
      <c r="DI89" s="9"/>
      <c r="DJ89" s="30"/>
      <c r="DK89" s="29" t="str">
        <f t="shared" si="393"/>
        <v xml:space="preserve"> </v>
      </c>
      <c r="DL89" s="9"/>
      <c r="DM89" s="9"/>
      <c r="DN89" s="9"/>
      <c r="DO89" s="29" t="str">
        <f t="shared" si="394"/>
        <v xml:space="preserve"> </v>
      </c>
      <c r="DP89" s="29" t="str">
        <f t="shared" si="395"/>
        <v xml:space="preserve"> </v>
      </c>
    </row>
    <row r="90" spans="1:120" s="21" customFormat="1" ht="32.1" customHeight="1" collapsed="1" x14ac:dyDescent="0.25">
      <c r="A90" s="20"/>
      <c r="B90" s="7" t="s">
        <v>150</v>
      </c>
      <c r="C90" s="35">
        <f>SUM(C91:C95)</f>
        <v>39716931.939999998</v>
      </c>
      <c r="D90" s="35">
        <f t="shared" ref="D90:E90" si="535">SUM(D91:D95)</f>
        <v>8722861.9300000016</v>
      </c>
      <c r="E90" s="35">
        <f t="shared" si="535"/>
        <v>8413354.1699999999</v>
      </c>
      <c r="F90" s="26">
        <f t="shared" si="346"/>
        <v>0.21962577429640207</v>
      </c>
      <c r="G90" s="26">
        <f t="shared" si="347"/>
        <v>1.0367876775119764</v>
      </c>
      <c r="H90" s="25">
        <f t="shared" ref="H90:J90" si="536">SUM(H91:H95)</f>
        <v>38327331.939999998</v>
      </c>
      <c r="I90" s="65">
        <f>SUM(I91:I95)</f>
        <v>8495495.8000000007</v>
      </c>
      <c r="J90" s="25">
        <f t="shared" si="536"/>
        <v>8232965.4499999993</v>
      </c>
      <c r="K90" s="26">
        <f t="shared" si="349"/>
        <v>0.22165633165646337</v>
      </c>
      <c r="L90" s="26">
        <f t="shared" si="350"/>
        <v>1.0318877021401811</v>
      </c>
      <c r="M90" s="25">
        <f>SUM(M91:M95)</f>
        <v>31489550</v>
      </c>
      <c r="N90" s="25">
        <f>SUM(N91:N95)</f>
        <v>7017793.8100000015</v>
      </c>
      <c r="O90" s="25">
        <f>SUM(O91:O95)</f>
        <v>6594096.3200000003</v>
      </c>
      <c r="P90" s="26">
        <f t="shared" si="351"/>
        <v>0.22286103834446669</v>
      </c>
      <c r="Q90" s="26">
        <f t="shared" si="352"/>
        <v>1.0642540644598897</v>
      </c>
      <c r="R90" s="25">
        <f t="shared" ref="R90" si="537">SUM(R91:R95)</f>
        <v>1477081.94</v>
      </c>
      <c r="S90" s="25">
        <f>SUM(S91:S95)</f>
        <v>398824.85</v>
      </c>
      <c r="T90" s="25">
        <f>SUM(T91:T95)</f>
        <v>313397.36</v>
      </c>
      <c r="U90" s="26">
        <f t="shared" si="354"/>
        <v>0.2700086157711738</v>
      </c>
      <c r="V90" s="26">
        <f t="shared" si="355"/>
        <v>1.2725852253509728</v>
      </c>
      <c r="W90" s="25">
        <f>SUM(W91:W95)</f>
        <v>85000</v>
      </c>
      <c r="X90" s="25">
        <f>SUM(X91:X95)</f>
        <v>10613.279999999999</v>
      </c>
      <c r="Y90" s="25">
        <f t="shared" ref="Y90" si="538">SUM(Y91:Y95)</f>
        <v>46384</v>
      </c>
      <c r="Z90" s="26">
        <f t="shared" si="357"/>
        <v>0.1248621176470588</v>
      </c>
      <c r="AA90" s="26">
        <f t="shared" si="358"/>
        <v>0.22881338392549153</v>
      </c>
      <c r="AB90" s="25">
        <f>SUM(AB91:AB95)</f>
        <v>786800</v>
      </c>
      <c r="AC90" s="25">
        <f>SUM(AC91:AC95)</f>
        <v>73473.499999999985</v>
      </c>
      <c r="AD90" s="25">
        <f>SUM(AD91:AD95)</f>
        <v>45046.87</v>
      </c>
      <c r="AE90" s="26">
        <f t="shared" si="359"/>
        <v>9.3382689374682235E-2</v>
      </c>
      <c r="AF90" s="26">
        <f t="shared" si="360"/>
        <v>1.6310456198177583</v>
      </c>
      <c r="AG90" s="25">
        <f>SUM(AG91:AG95)</f>
        <v>4485900</v>
      </c>
      <c r="AH90" s="25">
        <f>SUM(AH91:AH95)</f>
        <v>994790.3600000001</v>
      </c>
      <c r="AI90" s="25">
        <f>SUM(AI91:AI95)</f>
        <v>1234040.8999999999</v>
      </c>
      <c r="AJ90" s="26">
        <f t="shared" si="361"/>
        <v>0.22175937047192315</v>
      </c>
      <c r="AK90" s="26">
        <f>IF(AI90=0," ",IF(AH90/AI90*100&gt;200,"св.200",AH90/AI90))</f>
        <v>0.80612430268721258</v>
      </c>
      <c r="AL90" s="25">
        <f>SUM(AL91:AL95)</f>
        <v>3000</v>
      </c>
      <c r="AM90" s="25">
        <f>SUM(AM91:AM95)</f>
        <v>0</v>
      </c>
      <c r="AN90" s="25">
        <f>SUM(AN91:AN95)</f>
        <v>0</v>
      </c>
      <c r="AO90" s="26" t="str">
        <f t="shared" si="526"/>
        <v xml:space="preserve"> </v>
      </c>
      <c r="AP90" s="26" t="str">
        <f t="shared" si="363"/>
        <v xml:space="preserve"> </v>
      </c>
      <c r="AQ90" s="25">
        <f>SUM(AQ91:AQ95)</f>
        <v>1389600</v>
      </c>
      <c r="AR90" s="25">
        <f t="shared" ref="AR90:AS90" si="539">SUM(AR91:AR95)</f>
        <v>227366.13</v>
      </c>
      <c r="AS90" s="25">
        <f t="shared" si="539"/>
        <v>180388.72</v>
      </c>
      <c r="AT90" s="26">
        <f t="shared" si="365"/>
        <v>0.16361984024179621</v>
      </c>
      <c r="AU90" s="26">
        <f t="shared" si="366"/>
        <v>1.2604232127152961</v>
      </c>
      <c r="AV90" s="25">
        <f>SUM(AV91:AV95)</f>
        <v>400000</v>
      </c>
      <c r="AW90" s="25">
        <f>SUM(AW91:AW95)</f>
        <v>80132.850000000006</v>
      </c>
      <c r="AX90" s="25">
        <f>SUM(AX91:AX95)</f>
        <v>54936.97</v>
      </c>
      <c r="AY90" s="26">
        <f t="shared" si="367"/>
        <v>0.20033212500000003</v>
      </c>
      <c r="AZ90" s="26">
        <f t="shared" si="368"/>
        <v>1.4586325019381303</v>
      </c>
      <c r="BA90" s="27">
        <f t="shared" ref="BA90:BC90" si="540">SUM(BA91:BA95)</f>
        <v>93500</v>
      </c>
      <c r="BB90" s="27">
        <f>SUM(BB91:BB95)</f>
        <v>0</v>
      </c>
      <c r="BC90" s="32">
        <f t="shared" si="540"/>
        <v>0</v>
      </c>
      <c r="BD90" s="26" t="str">
        <f t="shared" si="370"/>
        <v xml:space="preserve"> </v>
      </c>
      <c r="BE90" s="26" t="str">
        <f t="shared" si="371"/>
        <v xml:space="preserve"> </v>
      </c>
      <c r="BF90" s="27">
        <f t="shared" ref="BF90:BH90" si="541">SUM(BF91:BF95)</f>
        <v>259000</v>
      </c>
      <c r="BG90" s="27">
        <f>SUM(BG91:BG95)</f>
        <v>18030</v>
      </c>
      <c r="BH90" s="27">
        <f t="shared" si="541"/>
        <v>18030</v>
      </c>
      <c r="BI90" s="26">
        <f t="shared" si="373"/>
        <v>6.9613899613899619E-2</v>
      </c>
      <c r="BJ90" s="26">
        <f t="shared" si="374"/>
        <v>1</v>
      </c>
      <c r="BK90" s="25">
        <f>SUM(BK91:BK95)</f>
        <v>171100</v>
      </c>
      <c r="BL90" s="25">
        <f>SUM(BL91:BL95)</f>
        <v>42788.7</v>
      </c>
      <c r="BM90" s="25">
        <f>SUM(BM91:BM95)</f>
        <v>0</v>
      </c>
      <c r="BN90" s="26">
        <f t="shared" si="521"/>
        <v>0.25008007013442429</v>
      </c>
      <c r="BO90" s="26" t="e">
        <f>IF(BL90=0," ",IF(BL90/BM90*100&gt;200,"св.200",BL90/BM90))</f>
        <v>#DIV/0!</v>
      </c>
      <c r="BP90" s="25">
        <f>SUM(BP91:BP95)</f>
        <v>150000</v>
      </c>
      <c r="BQ90" s="25">
        <f>SUM(BQ91:BQ95)</f>
        <v>0</v>
      </c>
      <c r="BR90" s="25">
        <f>SUM(BR91:BR95)</f>
        <v>55000</v>
      </c>
      <c r="BS90" s="26" t="str">
        <f t="shared" si="377"/>
        <v xml:space="preserve"> </v>
      </c>
      <c r="BT90" s="26" t="str">
        <f>IF(BQ90=0," ",IF(BQ90/BR90*100&gt;200,"св.200",BQ90/BR90))</f>
        <v xml:space="preserve"> </v>
      </c>
      <c r="BU90" s="25">
        <f>SUM(BU91:BU95)</f>
        <v>116000</v>
      </c>
      <c r="BV90" s="25">
        <f>SUM(BV91:BV95)</f>
        <v>17769.689999999999</v>
      </c>
      <c r="BW90" s="25">
        <f>SUM(BW91:BW95)</f>
        <v>25449.17</v>
      </c>
      <c r="BX90" s="26">
        <f t="shared" ref="BX90:BX121" si="542">IF(BV90&lt;=0," ",IF(BU90&lt;=0," ",IF(BV90/BU90*100&gt;200,"СВ.200",BV90/BU90)))</f>
        <v>0.15318698275862067</v>
      </c>
      <c r="BY90" s="26">
        <f t="shared" si="380"/>
        <v>0.6982424181220841</v>
      </c>
      <c r="BZ90" s="25">
        <f>SUM(BZ91:BZ95)</f>
        <v>150000</v>
      </c>
      <c r="CA90" s="25">
        <f>SUM(CA91:CA95)</f>
        <v>0</v>
      </c>
      <c r="CB90" s="25">
        <f>SUM(CB91:CB95)</f>
        <v>20000</v>
      </c>
      <c r="CC90" s="26" t="str">
        <f t="shared" si="462"/>
        <v xml:space="preserve"> </v>
      </c>
      <c r="CD90" s="26">
        <f t="shared" si="381"/>
        <v>0</v>
      </c>
      <c r="CE90" s="52">
        <f>SUM(CE91:CE95)</f>
        <v>50000</v>
      </c>
      <c r="CF90" s="52">
        <f>SUM(CF91:CF95)</f>
        <v>68644.89</v>
      </c>
      <c r="CG90" s="25">
        <f>SUM(CG91:CG95)</f>
        <v>6845.64</v>
      </c>
      <c r="CH90" s="26">
        <f t="shared" si="383"/>
        <v>1.3728978000000001</v>
      </c>
      <c r="CI90" s="26" t="str">
        <f t="shared" si="404"/>
        <v>св.200</v>
      </c>
      <c r="CJ90" s="27">
        <f>SUM(CJ91:CJ95)</f>
        <v>10000</v>
      </c>
      <c r="CK90" s="27">
        <f>SUM(CK91:CK95)</f>
        <v>68644.89</v>
      </c>
      <c r="CL90" s="27">
        <f>SUM(CL91:CL95)</f>
        <v>6845.64</v>
      </c>
      <c r="CM90" s="26" t="str">
        <f t="shared" si="384"/>
        <v>СВ.200</v>
      </c>
      <c r="CN90" s="26" t="str">
        <f>IF(CK90=0," ",IF(CK90/CL90*100&gt;200,"св.200",CK90/CL90))</f>
        <v>св.200</v>
      </c>
      <c r="CO90" s="27">
        <f>SUM(CO91:CO95)</f>
        <v>40000</v>
      </c>
      <c r="CP90" s="27">
        <f t="shared" ref="CP90:CQ90" si="543">SUM(CP91:CP95)</f>
        <v>0</v>
      </c>
      <c r="CQ90" s="27">
        <f t="shared" si="543"/>
        <v>0</v>
      </c>
      <c r="CR90" s="26" t="str">
        <f t="shared" si="386"/>
        <v xml:space="preserve"> </v>
      </c>
      <c r="CS90" s="26" t="str">
        <f t="shared" si="387"/>
        <v xml:space="preserve"> </v>
      </c>
      <c r="CT90" s="27">
        <f>SUM(CT91:CT95)</f>
        <v>0</v>
      </c>
      <c r="CU90" s="27">
        <f t="shared" ref="CU90:CV90" si="544">SUM(CU91:CU95)</f>
        <v>0</v>
      </c>
      <c r="CV90" s="27">
        <f t="shared" si="544"/>
        <v>0</v>
      </c>
      <c r="CW90" s="69" t="str">
        <f t="shared" si="406"/>
        <v xml:space="preserve"> </v>
      </c>
      <c r="CX90" s="69" t="str">
        <f t="shared" si="407"/>
        <v xml:space="preserve"> </v>
      </c>
      <c r="CY90" s="25">
        <f>SUM(CY91:CY95)</f>
        <v>0</v>
      </c>
      <c r="CZ90" s="25">
        <f>SUM(CZ91:CZ95)</f>
        <v>0</v>
      </c>
      <c r="DA90" s="25">
        <f>SUM(DA91:DA95)</f>
        <v>0</v>
      </c>
      <c r="DB90" s="26" t="str">
        <f t="shared" si="389"/>
        <v xml:space="preserve"> </v>
      </c>
      <c r="DC90" s="26" t="str">
        <f t="shared" si="390"/>
        <v xml:space="preserve"> </v>
      </c>
      <c r="DD90" s="25">
        <f>SUM(DD91:DD95)</f>
        <v>0</v>
      </c>
      <c r="DE90" s="38">
        <f>SUM(DE91:DE95)</f>
        <v>0</v>
      </c>
      <c r="DF90" s="25">
        <f>SUM(DF91:DF95)</f>
        <v>0</v>
      </c>
      <c r="DG90" s="26" t="str">
        <f t="shared" si="391"/>
        <v xml:space="preserve"> </v>
      </c>
      <c r="DH90" s="26" t="str">
        <f t="shared" si="392"/>
        <v xml:space="preserve"> </v>
      </c>
      <c r="DI90" s="25">
        <f>SUM(DI91:DI95)</f>
        <v>0</v>
      </c>
      <c r="DJ90" s="25">
        <f>SUM(DJ91:DJ95)</f>
        <v>126.94</v>
      </c>
      <c r="DK90" s="26">
        <f t="shared" si="393"/>
        <v>0</v>
      </c>
      <c r="DL90" s="25">
        <f>SUM(DL91:DL95)</f>
        <v>0</v>
      </c>
      <c r="DM90" s="25">
        <f>SUM(DM91:DM95)</f>
        <v>0</v>
      </c>
      <c r="DN90" s="25">
        <f>SUM(DN91:DN95)</f>
        <v>0</v>
      </c>
      <c r="DO90" s="26" t="str">
        <f t="shared" si="394"/>
        <v xml:space="preserve"> </v>
      </c>
      <c r="DP90" s="26" t="str">
        <f t="shared" si="395"/>
        <v xml:space="preserve"> </v>
      </c>
    </row>
    <row r="91" spans="1:120" s="19" customFormat="1" ht="15.75" hidden="1" customHeight="1" outlineLevel="1" x14ac:dyDescent="0.25">
      <c r="A91" s="18">
        <v>72</v>
      </c>
      <c r="B91" s="8" t="s">
        <v>64</v>
      </c>
      <c r="C91" s="28">
        <f t="shared" ref="C91:E95" si="545">H91+AQ91</f>
        <v>36355331.939999998</v>
      </c>
      <c r="D91" s="28">
        <f t="shared" si="545"/>
        <v>8156666.3500000006</v>
      </c>
      <c r="E91" s="28">
        <f t="shared" si="545"/>
        <v>7624090.3600000003</v>
      </c>
      <c r="F91" s="29">
        <f t="shared" si="346"/>
        <v>0.2243595619883646</v>
      </c>
      <c r="G91" s="29">
        <f t="shared" si="347"/>
        <v>1.0698543648950143</v>
      </c>
      <c r="H91" s="17">
        <f t="shared" ref="H91:J95" si="546">W91++AG91+M91+AB91+AL91+R91</f>
        <v>35624231.939999998</v>
      </c>
      <c r="I91" s="24">
        <f t="shared" si="546"/>
        <v>7965099.9100000001</v>
      </c>
      <c r="J91" s="17">
        <f t="shared" si="546"/>
        <v>7507180.8100000005</v>
      </c>
      <c r="K91" s="29">
        <f t="shared" si="349"/>
        <v>0.22358657229200604</v>
      </c>
      <c r="L91" s="29">
        <f t="shared" si="350"/>
        <v>1.0609974784928617</v>
      </c>
      <c r="M91" s="46">
        <v>30648150</v>
      </c>
      <c r="N91" s="46">
        <v>6838628.4400000004</v>
      </c>
      <c r="O91" s="46">
        <v>6406863.4800000004</v>
      </c>
      <c r="P91" s="29">
        <f t="shared" si="351"/>
        <v>0.22313348244510681</v>
      </c>
      <c r="Q91" s="29">
        <f t="shared" si="352"/>
        <v>1.0673910036241321</v>
      </c>
      <c r="R91" s="46">
        <v>1477081.94</v>
      </c>
      <c r="S91" s="46">
        <v>398824.85</v>
      </c>
      <c r="T91" s="46">
        <v>313397.36</v>
      </c>
      <c r="U91" s="29">
        <f t="shared" si="354"/>
        <v>0.2700086157711738</v>
      </c>
      <c r="V91" s="29">
        <f t="shared" si="355"/>
        <v>1.2725852253509728</v>
      </c>
      <c r="W91" s="9"/>
      <c r="X91" s="9">
        <v>1896</v>
      </c>
      <c r="Y91" s="46">
        <v>6382</v>
      </c>
      <c r="Z91" s="29" t="str">
        <f t="shared" si="357"/>
        <v xml:space="preserve"> </v>
      </c>
      <c r="AA91" s="29">
        <f t="shared" si="358"/>
        <v>0.29708555311814477</v>
      </c>
      <c r="AB91" s="46">
        <v>606000</v>
      </c>
      <c r="AC91" s="46">
        <v>44933.51</v>
      </c>
      <c r="AD91" s="46">
        <v>19795</v>
      </c>
      <c r="AE91" s="29">
        <f t="shared" si="359"/>
        <v>7.414770627062707E-2</v>
      </c>
      <c r="AF91" s="29" t="str">
        <f>IF(AC91&lt;=0," ",IF(AC91/AD91*100&gt;200,"св.200",AC91/AD91))</f>
        <v>св.200</v>
      </c>
      <c r="AG91" s="46">
        <v>2893000</v>
      </c>
      <c r="AH91" s="46">
        <v>680817.11</v>
      </c>
      <c r="AI91" s="46">
        <v>760742.97</v>
      </c>
      <c r="AJ91" s="29">
        <f>IF(AH91&lt;=0," ",IF(AG91&lt;=0," ",IF(AH91/AG91*100&gt;200,"СВ.200",AH91/AG91)))</f>
        <v>0.23533256481161424</v>
      </c>
      <c r="AK91" s="29">
        <f t="shared" si="362"/>
        <v>0.89493710339511912</v>
      </c>
      <c r="AL91" s="9"/>
      <c r="AM91" s="9"/>
      <c r="AN91" s="9"/>
      <c r="AO91" s="29" t="str">
        <f t="shared" si="526"/>
        <v xml:space="preserve"> </v>
      </c>
      <c r="AP91" s="29" t="str">
        <f>IF(AN91=0," ",IF(AM91/AN91*100&gt;200,"св.200",AM91/AN91))</f>
        <v xml:space="preserve"> </v>
      </c>
      <c r="AQ91" s="9">
        <f>AV91+BA91+BF91+BK91+BP91+BU91+BZ91+CE91+CY91+DD91+DL91+CT91</f>
        <v>731100</v>
      </c>
      <c r="AR91" s="9">
        <f t="shared" ref="AR91" si="547">AW91+BB91+BG91+BL91+BQ91+BV91+CA91+CF91+CZ91+DE91+DM91+CU91+DI91</f>
        <v>191566.44</v>
      </c>
      <c r="AS91" s="9">
        <f t="shared" ref="AS91" si="548">AX91+BC91+BH91+BM91+BR91+BW91+CB91+CG91+DA91+DF91+DN91+CV91+DJ91</f>
        <v>116909.55</v>
      </c>
      <c r="AT91" s="29">
        <f t="shared" si="365"/>
        <v>0.26202494870742715</v>
      </c>
      <c r="AU91" s="29">
        <f t="shared" si="366"/>
        <v>1.638586753605672</v>
      </c>
      <c r="AV91" s="46">
        <v>400000</v>
      </c>
      <c r="AW91" s="46">
        <v>80132.850000000006</v>
      </c>
      <c r="AX91" s="46">
        <v>54936.97</v>
      </c>
      <c r="AY91" s="29">
        <f t="shared" si="367"/>
        <v>0.20033212500000003</v>
      </c>
      <c r="AZ91" s="29">
        <f t="shared" si="368"/>
        <v>1.4586325019381303</v>
      </c>
      <c r="BA91" s="30"/>
      <c r="BB91" s="30"/>
      <c r="BC91" s="36"/>
      <c r="BD91" s="29" t="str">
        <f t="shared" si="370"/>
        <v xml:space="preserve"> </v>
      </c>
      <c r="BE91" s="29" t="str">
        <f t="shared" si="371"/>
        <v xml:space="preserve"> </v>
      </c>
      <c r="BF91" s="9"/>
      <c r="BG91" s="9"/>
      <c r="BH91" s="9"/>
      <c r="BI91" s="29" t="str">
        <f t="shared" si="373"/>
        <v xml:space="preserve"> </v>
      </c>
      <c r="BJ91" s="29" t="str">
        <f>IF(BG91=0," ",IF(BG91/BH91*100&gt;200,"св.200",BG91/BH91))</f>
        <v xml:space="preserve"> </v>
      </c>
      <c r="BK91" s="46">
        <v>171100</v>
      </c>
      <c r="BL91" s="30">
        <v>42788.7</v>
      </c>
      <c r="BM91" s="30"/>
      <c r="BN91" s="29">
        <f t="shared" si="521"/>
        <v>0.25008007013442429</v>
      </c>
      <c r="BO91" s="29" t="e">
        <f>IF(BL91=0," ",IF(BL91/BM91*100&gt;200,"св.200",BL91/BM91))</f>
        <v>#DIV/0!</v>
      </c>
      <c r="BP91" s="46">
        <v>150000</v>
      </c>
      <c r="BQ91" s="46"/>
      <c r="BR91" s="46">
        <v>55000</v>
      </c>
      <c r="BS91" s="29" t="str">
        <f t="shared" si="377"/>
        <v xml:space="preserve"> </v>
      </c>
      <c r="BT91" s="29" t="str">
        <f>IF(BQ91=0," ",IF(BQ91/BR91*100&gt;200,"св.200",BQ91/BR91))</f>
        <v xml:space="preserve"> </v>
      </c>
      <c r="BU91" s="30"/>
      <c r="BV91" s="30"/>
      <c r="BW91" s="30"/>
      <c r="BX91" s="29" t="str">
        <f t="shared" si="542"/>
        <v xml:space="preserve"> </v>
      </c>
      <c r="BY91" s="29" t="str">
        <f t="shared" si="380"/>
        <v xml:space="preserve"> </v>
      </c>
      <c r="BZ91" s="46"/>
      <c r="CA91" s="9"/>
      <c r="CB91" s="9"/>
      <c r="CC91" s="29" t="str">
        <f t="shared" si="462"/>
        <v xml:space="preserve"> </v>
      </c>
      <c r="CD91" s="29" t="str">
        <f>IF(CA91=0," ",IF(CA91/CB91*100&gt;200,"св.200",CA91/CB91))</f>
        <v xml:space="preserve"> </v>
      </c>
      <c r="CE91" s="46">
        <v>10000</v>
      </c>
      <c r="CF91" s="46">
        <v>68644.89</v>
      </c>
      <c r="CG91" s="46">
        <v>6845.64</v>
      </c>
      <c r="CH91" s="51" t="str">
        <f t="shared" si="383"/>
        <v>СВ.200</v>
      </c>
      <c r="CI91" s="29" t="str">
        <f t="shared" ref="CI91:CI94" si="549">IF(CF91=0," ",IF(CF91/CG91*100&gt;200,"св.200",CF91/CG91))</f>
        <v>св.200</v>
      </c>
      <c r="CJ91" s="46">
        <v>10000</v>
      </c>
      <c r="CK91" s="46">
        <v>68644.89</v>
      </c>
      <c r="CL91" s="46">
        <v>6845.64</v>
      </c>
      <c r="CM91" s="29" t="str">
        <f t="shared" si="384"/>
        <v>СВ.200</v>
      </c>
      <c r="CN91" s="29" t="str">
        <f>IF(CK91=0," ",IF(CK91/CL91*100&gt;200,"св.200",CK91/CL91))</f>
        <v>св.200</v>
      </c>
      <c r="CO91" s="30"/>
      <c r="CP91" s="30"/>
      <c r="CQ91" s="30"/>
      <c r="CR91" s="29" t="str">
        <f t="shared" si="386"/>
        <v xml:space="preserve"> </v>
      </c>
      <c r="CS91" s="29" t="str">
        <f t="shared" si="387"/>
        <v xml:space="preserve"> </v>
      </c>
      <c r="CT91" s="30"/>
      <c r="CU91" s="30"/>
      <c r="CV91" s="30"/>
      <c r="CW91" s="29" t="str">
        <f t="shared" si="406"/>
        <v xml:space="preserve"> </v>
      </c>
      <c r="CX91" s="29" t="str">
        <f t="shared" si="407"/>
        <v xml:space="preserve"> </v>
      </c>
      <c r="CY91" s="30"/>
      <c r="CZ91" s="30"/>
      <c r="DA91" s="30"/>
      <c r="DB91" s="29" t="str">
        <f t="shared" si="389"/>
        <v xml:space="preserve"> </v>
      </c>
      <c r="DC91" s="29" t="str">
        <f t="shared" si="390"/>
        <v xml:space="preserve"> </v>
      </c>
      <c r="DD91" s="9"/>
      <c r="DE91" s="39"/>
      <c r="DF91" s="30"/>
      <c r="DG91" s="29" t="str">
        <f t="shared" si="391"/>
        <v xml:space="preserve"> </v>
      </c>
      <c r="DH91" s="29" t="str">
        <f t="shared" si="392"/>
        <v xml:space="preserve"> </v>
      </c>
      <c r="DI91" s="46"/>
      <c r="DJ91" s="30">
        <v>126.94</v>
      </c>
      <c r="DK91" s="29">
        <f t="shared" si="393"/>
        <v>0</v>
      </c>
      <c r="DL91" s="9"/>
      <c r="DM91" s="9"/>
      <c r="DN91" s="30"/>
      <c r="DO91" s="29" t="str">
        <f t="shared" si="394"/>
        <v xml:space="preserve"> </v>
      </c>
      <c r="DP91" s="29" t="str">
        <f t="shared" si="395"/>
        <v xml:space="preserve"> </v>
      </c>
    </row>
    <row r="92" spans="1:120" s="19" customFormat="1" ht="15.75" hidden="1" customHeight="1" outlineLevel="1" x14ac:dyDescent="0.25">
      <c r="A92" s="18">
        <f>A91+1</f>
        <v>73</v>
      </c>
      <c r="B92" s="8" t="s">
        <v>98</v>
      </c>
      <c r="C92" s="28">
        <f t="shared" si="545"/>
        <v>369100</v>
      </c>
      <c r="D92" s="28">
        <f t="shared" si="545"/>
        <v>67356.63</v>
      </c>
      <c r="E92" s="28">
        <f t="shared" si="545"/>
        <v>101342.23000000001</v>
      </c>
      <c r="F92" s="29">
        <f t="shared" si="346"/>
        <v>0.18248883771335683</v>
      </c>
      <c r="G92" s="29">
        <f t="shared" si="347"/>
        <v>0.66464523229851957</v>
      </c>
      <c r="H92" s="17">
        <f t="shared" si="546"/>
        <v>328100</v>
      </c>
      <c r="I92" s="24">
        <f t="shared" si="546"/>
        <v>64533.460000000006</v>
      </c>
      <c r="J92" s="17">
        <f t="shared" si="546"/>
        <v>97440.560000000012</v>
      </c>
      <c r="K92" s="29">
        <f t="shared" si="349"/>
        <v>0.1966883876866809</v>
      </c>
      <c r="L92" s="29">
        <f t="shared" si="350"/>
        <v>0.66228539737456349</v>
      </c>
      <c r="M92" s="46">
        <v>154400</v>
      </c>
      <c r="N92" s="46">
        <v>26920.2</v>
      </c>
      <c r="O92" s="46">
        <v>29134.55</v>
      </c>
      <c r="P92" s="29">
        <f t="shared" si="351"/>
        <v>0.17435362694300519</v>
      </c>
      <c r="Q92" s="29">
        <f t="shared" si="352"/>
        <v>0.92399573702013593</v>
      </c>
      <c r="R92" s="30"/>
      <c r="S92" s="30"/>
      <c r="T92" s="30"/>
      <c r="U92" s="29" t="str">
        <f t="shared" si="354"/>
        <v xml:space="preserve"> </v>
      </c>
      <c r="V92" s="29" t="str">
        <f t="shared" ref="V92:V95" si="550">IF(S92=0," ",IF(S92/T92*100&gt;200,"св.200",S92/T92))</f>
        <v xml:space="preserve"> </v>
      </c>
      <c r="W92" s="9"/>
      <c r="X92" s="9"/>
      <c r="Y92" s="9"/>
      <c r="Z92" s="29" t="str">
        <f t="shared" si="357"/>
        <v xml:space="preserve"> </v>
      </c>
      <c r="AA92" s="29" t="str">
        <f t="shared" si="358"/>
        <v xml:space="preserve"> </v>
      </c>
      <c r="AB92" s="46">
        <v>25800</v>
      </c>
      <c r="AC92" s="46">
        <v>6602.52</v>
      </c>
      <c r="AD92" s="46">
        <v>124.63</v>
      </c>
      <c r="AE92" s="29">
        <f t="shared" si="359"/>
        <v>0.25591162790697675</v>
      </c>
      <c r="AF92" s="29" t="str">
        <f t="shared" ref="AF92" si="551">IF(AD92&lt;=0," ",IF(AC92/AD92*100&gt;200,"св.200",AC92/AD92))</f>
        <v>св.200</v>
      </c>
      <c r="AG92" s="46">
        <v>146900</v>
      </c>
      <c r="AH92" s="46">
        <v>31010.74</v>
      </c>
      <c r="AI92" s="46">
        <v>68181.38</v>
      </c>
      <c r="AJ92" s="29">
        <f t="shared" si="361"/>
        <v>0.21110102110279103</v>
      </c>
      <c r="AK92" s="29">
        <f t="shared" si="362"/>
        <v>0.45482710968889162</v>
      </c>
      <c r="AL92" s="46">
        <v>1000</v>
      </c>
      <c r="AM92" s="9"/>
      <c r="AN92" s="9"/>
      <c r="AO92" s="29" t="str">
        <f t="shared" si="526"/>
        <v xml:space="preserve"> </v>
      </c>
      <c r="AP92" s="29" t="str">
        <f>IF(AN92=0," ",IF(AM92/AN92*100&gt;200,"св.200",AM92/AN92))</f>
        <v xml:space="preserve"> </v>
      </c>
      <c r="AQ92" s="9">
        <f t="shared" ref="AQ92:AQ95" si="552">AV92+BA92+BF92+BK92+BP92+BU92+BZ92+CE92+CY92+DD92+DL92+CT92</f>
        <v>41000</v>
      </c>
      <c r="AR92" s="9">
        <f t="shared" ref="AR92:AR95" si="553">AW92+BB92+BG92+BL92+BQ92+BV92+CA92+CF92+CZ92+DE92+DM92+CU92+DI92</f>
        <v>2823.17</v>
      </c>
      <c r="AS92" s="9">
        <f t="shared" ref="AS92:AS95" si="554">AX92+BC92+BH92+BM92+BR92+BW92+CB92+CG92+DA92+DF92+DN92+CV92+DJ92</f>
        <v>3901.67</v>
      </c>
      <c r="AT92" s="29">
        <f t="shared" si="365"/>
        <v>6.8857804878048781E-2</v>
      </c>
      <c r="AU92" s="29">
        <f t="shared" si="366"/>
        <v>0.72357990296462793</v>
      </c>
      <c r="AV92" s="9"/>
      <c r="AW92" s="9"/>
      <c r="AX92" s="30"/>
      <c r="AY92" s="29" t="str">
        <f t="shared" si="367"/>
        <v xml:space="preserve"> </v>
      </c>
      <c r="AZ92" s="29" t="str">
        <f t="shared" si="368"/>
        <v xml:space="preserve"> </v>
      </c>
      <c r="BA92" s="30"/>
      <c r="BB92" s="30"/>
      <c r="BC92" s="36"/>
      <c r="BD92" s="29" t="str">
        <f t="shared" si="370"/>
        <v xml:space="preserve"> </v>
      </c>
      <c r="BE92" s="29" t="str">
        <f t="shared" si="371"/>
        <v xml:space="preserve"> </v>
      </c>
      <c r="BF92" s="46">
        <v>29000</v>
      </c>
      <c r="BG92" s="9"/>
      <c r="BH92" s="9"/>
      <c r="BI92" s="29" t="str">
        <f t="shared" si="373"/>
        <v xml:space="preserve"> </v>
      </c>
      <c r="BJ92" s="29" t="str">
        <f t="shared" si="374"/>
        <v xml:space="preserve"> </v>
      </c>
      <c r="BK92" s="30"/>
      <c r="BL92" s="30"/>
      <c r="BM92" s="30"/>
      <c r="BN92" s="29" t="str">
        <f t="shared" si="521"/>
        <v xml:space="preserve"> </v>
      </c>
      <c r="BO92" s="29" t="str">
        <f t="shared" si="376"/>
        <v xml:space="preserve"> </v>
      </c>
      <c r="BP92" s="30"/>
      <c r="BQ92" s="9"/>
      <c r="BR92" s="30"/>
      <c r="BS92" s="29" t="str">
        <f t="shared" si="377"/>
        <v xml:space="preserve"> </v>
      </c>
      <c r="BT92" s="29" t="str">
        <f t="shared" si="378"/>
        <v xml:space="preserve"> </v>
      </c>
      <c r="BU92" s="46">
        <v>12000</v>
      </c>
      <c r="BV92" s="46">
        <v>2823.17</v>
      </c>
      <c r="BW92" s="46">
        <v>3901.67</v>
      </c>
      <c r="BX92" s="29">
        <f t="shared" si="542"/>
        <v>0.23526416666666666</v>
      </c>
      <c r="BY92" s="29">
        <f t="shared" si="380"/>
        <v>0.72357990296462793</v>
      </c>
      <c r="BZ92" s="30"/>
      <c r="CA92" s="30"/>
      <c r="CB92" s="30"/>
      <c r="CC92" s="29" t="str">
        <f t="shared" si="462"/>
        <v xml:space="preserve"> </v>
      </c>
      <c r="CD92" s="29" t="str">
        <f t="shared" si="381"/>
        <v xml:space="preserve"> </v>
      </c>
      <c r="CE92" s="34"/>
      <c r="CF92" s="57"/>
      <c r="CG92" s="57"/>
      <c r="CH92" s="51" t="str">
        <f t="shared" si="383"/>
        <v xml:space="preserve"> </v>
      </c>
      <c r="CI92" s="29" t="str">
        <f t="shared" si="549"/>
        <v xml:space="preserve"> </v>
      </c>
      <c r="CJ92" s="30"/>
      <c r="CK92" s="30"/>
      <c r="CL92" s="30"/>
      <c r="CM92" s="29" t="str">
        <f t="shared" si="384"/>
        <v xml:space="preserve"> </v>
      </c>
      <c r="CN92" s="29" t="str">
        <f t="shared" si="405"/>
        <v xml:space="preserve"> </v>
      </c>
      <c r="CO92" s="30"/>
      <c r="CP92" s="30"/>
      <c r="CQ92" s="30"/>
      <c r="CR92" s="29" t="str">
        <f>IF(CP92&lt;=0," ",IF(CO92&lt;=0," ",IF(CP92/CO92*100&gt;200,"СВ.200",CP92/CO92)))</f>
        <v xml:space="preserve"> </v>
      </c>
      <c r="CS92" s="29" t="str">
        <f>IF(CQ92=0," ",IF(CP92/CQ92*100&gt;200,"св.200",CP92/CQ92))</f>
        <v xml:space="preserve"> </v>
      </c>
      <c r="CT92" s="30"/>
      <c r="CU92" s="30"/>
      <c r="CV92" s="30"/>
      <c r="CW92" s="29" t="str">
        <f t="shared" si="406"/>
        <v xml:space="preserve"> </v>
      </c>
      <c r="CX92" s="29" t="str">
        <f t="shared" si="407"/>
        <v xml:space="preserve"> </v>
      </c>
      <c r="CY92" s="30"/>
      <c r="CZ92" s="30"/>
      <c r="DA92" s="30"/>
      <c r="DB92" s="29" t="str">
        <f t="shared" si="389"/>
        <v xml:space="preserve"> </v>
      </c>
      <c r="DC92" s="29" t="str">
        <f t="shared" si="390"/>
        <v xml:space="preserve"> </v>
      </c>
      <c r="DD92" s="9"/>
      <c r="DE92" s="39"/>
      <c r="DF92" s="30"/>
      <c r="DG92" s="29" t="str">
        <f t="shared" si="391"/>
        <v xml:space="preserve"> </v>
      </c>
      <c r="DH92" s="29" t="str">
        <f t="shared" si="392"/>
        <v xml:space="preserve"> </v>
      </c>
      <c r="DI92" s="30"/>
      <c r="DJ92" s="30"/>
      <c r="DK92" s="29" t="str">
        <f t="shared" si="393"/>
        <v xml:space="preserve"> </v>
      </c>
      <c r="DL92" s="9"/>
      <c r="DM92" s="9"/>
      <c r="DN92" s="30"/>
      <c r="DO92" s="29" t="str">
        <f t="shared" si="394"/>
        <v xml:space="preserve"> </v>
      </c>
      <c r="DP92" s="29" t="str">
        <f t="shared" si="395"/>
        <v xml:space="preserve"> </v>
      </c>
    </row>
    <row r="93" spans="1:120" s="19" customFormat="1" ht="16.5" hidden="1" customHeight="1" outlineLevel="1" x14ac:dyDescent="0.25">
      <c r="A93" s="18">
        <f t="shared" ref="A93:A95" si="555">A92+1</f>
        <v>74</v>
      </c>
      <c r="B93" s="8" t="s">
        <v>106</v>
      </c>
      <c r="C93" s="28">
        <f t="shared" si="545"/>
        <v>1001000</v>
      </c>
      <c r="D93" s="28">
        <f t="shared" si="545"/>
        <v>140684.12000000002</v>
      </c>
      <c r="E93" s="28">
        <f t="shared" si="545"/>
        <v>141655.64000000001</v>
      </c>
      <c r="F93" s="29">
        <f t="shared" si="346"/>
        <v>0.14054357642357646</v>
      </c>
      <c r="G93" s="29">
        <f t="shared" si="347"/>
        <v>0.9931416779451917</v>
      </c>
      <c r="H93" s="17">
        <f>W93++AG93+M93+AB93+AL93+R93</f>
        <v>691000</v>
      </c>
      <c r="I93" s="24">
        <f t="shared" si="546"/>
        <v>135828.64000000001</v>
      </c>
      <c r="J93" s="17">
        <f t="shared" si="546"/>
        <v>114492.27</v>
      </c>
      <c r="K93" s="29">
        <f t="shared" si="349"/>
        <v>0.19656821997105647</v>
      </c>
      <c r="L93" s="29">
        <f t="shared" si="350"/>
        <v>1.186356423887831</v>
      </c>
      <c r="M93" s="46">
        <v>150000</v>
      </c>
      <c r="N93" s="46">
        <v>32295.11</v>
      </c>
      <c r="O93" s="46">
        <v>25618.36</v>
      </c>
      <c r="P93" s="29">
        <f t="shared" si="351"/>
        <v>0.21530073333333333</v>
      </c>
      <c r="Q93" s="29">
        <f t="shared" si="352"/>
        <v>1.2606236308647392</v>
      </c>
      <c r="R93" s="30"/>
      <c r="S93" s="30"/>
      <c r="T93" s="30"/>
      <c r="U93" s="29" t="str">
        <f t="shared" si="354"/>
        <v xml:space="preserve"> </v>
      </c>
      <c r="V93" s="29" t="str">
        <f t="shared" si="550"/>
        <v xml:space="preserve"> </v>
      </c>
      <c r="W93" s="46">
        <v>30000</v>
      </c>
      <c r="X93" s="46">
        <v>3926.58</v>
      </c>
      <c r="Y93" s="46">
        <v>10179.299999999999</v>
      </c>
      <c r="Z93" s="29">
        <f>IF(X93&lt;=0," ",IF(W93&lt;=0," ",IF(X93/W93*100&gt;200,"СВ.200",X93/W93)))</f>
        <v>0.130886</v>
      </c>
      <c r="AA93" s="29">
        <f t="shared" si="358"/>
        <v>0.38574165217647582</v>
      </c>
      <c r="AB93" s="46">
        <v>30000</v>
      </c>
      <c r="AC93" s="46">
        <v>17701.650000000001</v>
      </c>
      <c r="AD93" s="46">
        <v>788.3</v>
      </c>
      <c r="AE93" s="29">
        <f t="shared" si="359"/>
        <v>0.590055</v>
      </c>
      <c r="AF93" s="29" t="str">
        <f t="shared" si="360"/>
        <v>св.200</v>
      </c>
      <c r="AG93" s="46">
        <v>480000</v>
      </c>
      <c r="AH93" s="46">
        <v>81905.3</v>
      </c>
      <c r="AI93" s="46">
        <v>77906.31</v>
      </c>
      <c r="AJ93" s="29">
        <f t="shared" si="361"/>
        <v>0.17063604166666668</v>
      </c>
      <c r="AK93" s="29">
        <f t="shared" si="362"/>
        <v>1.0513307587023439</v>
      </c>
      <c r="AL93" s="46">
        <v>1000</v>
      </c>
      <c r="AM93" s="9"/>
      <c r="AN93" s="9"/>
      <c r="AO93" s="29" t="str">
        <f t="shared" si="526"/>
        <v xml:space="preserve"> </v>
      </c>
      <c r="AP93" s="29" t="str">
        <f t="shared" si="363"/>
        <v xml:space="preserve"> </v>
      </c>
      <c r="AQ93" s="9">
        <f t="shared" si="552"/>
        <v>310000</v>
      </c>
      <c r="AR93" s="9">
        <f t="shared" si="553"/>
        <v>4855.4799999999996</v>
      </c>
      <c r="AS93" s="9">
        <f t="shared" si="554"/>
        <v>27163.37</v>
      </c>
      <c r="AT93" s="29">
        <f t="shared" si="365"/>
        <v>1.5662838709677419E-2</v>
      </c>
      <c r="AU93" s="29">
        <f t="shared" si="366"/>
        <v>0.17875101653439907</v>
      </c>
      <c r="AV93" s="9"/>
      <c r="AW93" s="9"/>
      <c r="AX93" s="30"/>
      <c r="AY93" s="29" t="str">
        <f t="shared" si="367"/>
        <v xml:space="preserve"> </v>
      </c>
      <c r="AZ93" s="29" t="str">
        <f t="shared" si="368"/>
        <v xml:space="preserve"> </v>
      </c>
      <c r="BA93" s="46">
        <v>80000</v>
      </c>
      <c r="BB93" s="30"/>
      <c r="BC93" s="30"/>
      <c r="BD93" s="29" t="str">
        <f t="shared" si="370"/>
        <v xml:space="preserve"> </v>
      </c>
      <c r="BE93" s="29" t="str">
        <f t="shared" si="371"/>
        <v xml:space="preserve"> </v>
      </c>
      <c r="BF93" s="46">
        <v>70000</v>
      </c>
      <c r="BG93" s="9"/>
      <c r="BH93" s="9"/>
      <c r="BI93" s="29" t="str">
        <f t="shared" si="373"/>
        <v xml:space="preserve"> </v>
      </c>
      <c r="BJ93" s="29" t="str">
        <f>IF(BG93=0," ",IF(BG93/BH93*100&gt;200,"св.200",BG93/BH93))</f>
        <v xml:space="preserve"> </v>
      </c>
      <c r="BK93" s="30"/>
      <c r="BL93" s="30"/>
      <c r="BM93" s="30"/>
      <c r="BN93" s="29" t="str">
        <f t="shared" si="521"/>
        <v xml:space="preserve"> </v>
      </c>
      <c r="BO93" s="29" t="str">
        <f t="shared" si="376"/>
        <v xml:space="preserve"> </v>
      </c>
      <c r="BP93" s="30"/>
      <c r="BQ93" s="9"/>
      <c r="BR93" s="30"/>
      <c r="BS93" s="29" t="str">
        <f t="shared" si="377"/>
        <v xml:space="preserve"> </v>
      </c>
      <c r="BT93" s="29" t="str">
        <f t="shared" si="378"/>
        <v xml:space="preserve"> </v>
      </c>
      <c r="BU93" s="46">
        <v>10000</v>
      </c>
      <c r="BV93" s="46">
        <v>4855.4799999999996</v>
      </c>
      <c r="BW93" s="46">
        <v>7163.37</v>
      </c>
      <c r="BX93" s="29">
        <f t="shared" si="542"/>
        <v>0.48554799999999998</v>
      </c>
      <c r="BY93" s="29">
        <f t="shared" si="380"/>
        <v>0.67782063470126486</v>
      </c>
      <c r="BZ93" s="46">
        <v>150000</v>
      </c>
      <c r="CA93" s="46"/>
      <c r="CB93" s="46">
        <v>20000</v>
      </c>
      <c r="CC93" s="29" t="str">
        <f t="shared" si="462"/>
        <v xml:space="preserve"> </v>
      </c>
      <c r="CD93" s="29">
        <f t="shared" si="381"/>
        <v>0</v>
      </c>
      <c r="CE93" s="34"/>
      <c r="CF93" s="57"/>
      <c r="CG93" s="57"/>
      <c r="CH93" s="29" t="str">
        <f>IF(CF93&lt;=0," ",IF(CE93&lt;=0," ",IF(CF93/CE93*100&gt;200,"СВ.200",CF93/CE93)))</f>
        <v xml:space="preserve"> </v>
      </c>
      <c r="CI93" s="29"/>
      <c r="CJ93" s="30"/>
      <c r="CK93" s="30"/>
      <c r="CL93" s="30"/>
      <c r="CM93" s="29" t="str">
        <f t="shared" si="384"/>
        <v xml:space="preserve"> </v>
      </c>
      <c r="CN93" s="29" t="str">
        <f t="shared" si="405"/>
        <v xml:space="preserve"> </v>
      </c>
      <c r="CO93" s="30"/>
      <c r="CP93" s="30"/>
      <c r="CQ93" s="30"/>
      <c r="CR93" s="29" t="str">
        <f>IF(CP93&lt;=0," ",IF(CO93&lt;=0," ",IF(CP93/CO93*100&gt;200,"СВ.200",CP93/CO93)))</f>
        <v xml:space="preserve"> </v>
      </c>
      <c r="CS93" s="29" t="str">
        <f>IF(CQ93=0," ",IF(CP93/CQ93*100&gt;200,"св.200",CP93/CQ93))</f>
        <v xml:space="preserve"> </v>
      </c>
      <c r="CT93" s="30"/>
      <c r="CU93" s="30"/>
      <c r="CV93" s="30"/>
      <c r="CW93" s="29" t="str">
        <f t="shared" si="406"/>
        <v xml:space="preserve"> </v>
      </c>
      <c r="CX93" s="29" t="str">
        <f t="shared" si="407"/>
        <v xml:space="preserve"> </v>
      </c>
      <c r="CY93" s="30"/>
      <c r="CZ93" s="30"/>
      <c r="DA93" s="30"/>
      <c r="DB93" s="29" t="str">
        <f t="shared" si="389"/>
        <v xml:space="preserve"> </v>
      </c>
      <c r="DC93" s="29" t="str">
        <f t="shared" si="390"/>
        <v xml:space="preserve"> </v>
      </c>
      <c r="DD93" s="9"/>
      <c r="DE93" s="39"/>
      <c r="DF93" s="30"/>
      <c r="DG93" s="29" t="str">
        <f t="shared" si="391"/>
        <v xml:space="preserve"> </v>
      </c>
      <c r="DH93" s="29" t="str">
        <f t="shared" si="392"/>
        <v xml:space="preserve"> </v>
      </c>
      <c r="DI93" s="30"/>
      <c r="DJ93" s="30"/>
      <c r="DK93" s="29" t="str">
        <f>IF(DI93=0," ",IF(DI93/DJ93*100&gt;200,"св.200",DI93/DJ93))</f>
        <v xml:space="preserve"> </v>
      </c>
      <c r="DL93" s="9"/>
      <c r="DM93" s="9"/>
      <c r="DN93" s="30"/>
      <c r="DO93" s="29" t="str">
        <f t="shared" si="394"/>
        <v xml:space="preserve"> </v>
      </c>
      <c r="DP93" s="29" t="str">
        <f t="shared" si="395"/>
        <v xml:space="preserve"> </v>
      </c>
    </row>
    <row r="94" spans="1:120" s="19" customFormat="1" ht="15.75" hidden="1" customHeight="1" outlineLevel="1" x14ac:dyDescent="0.25">
      <c r="A94" s="18">
        <f t="shared" si="555"/>
        <v>75</v>
      </c>
      <c r="B94" s="8" t="s">
        <v>32</v>
      </c>
      <c r="C94" s="28">
        <f t="shared" si="545"/>
        <v>796500</v>
      </c>
      <c r="D94" s="28">
        <f t="shared" si="545"/>
        <v>81961.259999999995</v>
      </c>
      <c r="E94" s="28">
        <f t="shared" si="545"/>
        <v>124601.84</v>
      </c>
      <c r="F94" s="29">
        <f t="shared" si="346"/>
        <v>0.10290177024482108</v>
      </c>
      <c r="G94" s="29">
        <f t="shared" si="347"/>
        <v>0.6577853103934902</v>
      </c>
      <c r="H94" s="17">
        <f>W94++AG94+M94+AB94+AL94+R94</f>
        <v>503000</v>
      </c>
      <c r="I94" s="24">
        <f t="shared" si="546"/>
        <v>57204.399999999994</v>
      </c>
      <c r="J94" s="17">
        <f t="shared" si="546"/>
        <v>95943.62999999999</v>
      </c>
      <c r="K94" s="29">
        <f t="shared" si="349"/>
        <v>0.11372644135188865</v>
      </c>
      <c r="L94" s="29">
        <f t="shared" si="350"/>
        <v>0.59622926503823126</v>
      </c>
      <c r="M94" s="46">
        <v>65000</v>
      </c>
      <c r="N94" s="46">
        <v>10122.86</v>
      </c>
      <c r="O94" s="46">
        <v>14281.64</v>
      </c>
      <c r="P94" s="29">
        <f t="shared" si="351"/>
        <v>0.1557363076923077</v>
      </c>
      <c r="Q94" s="29">
        <f t="shared" si="352"/>
        <v>0.70880235043034279</v>
      </c>
      <c r="R94" s="30"/>
      <c r="S94" s="30"/>
      <c r="T94" s="30"/>
      <c r="U94" s="29" t="str">
        <f t="shared" si="354"/>
        <v xml:space="preserve"> </v>
      </c>
      <c r="V94" s="29" t="str">
        <f t="shared" si="550"/>
        <v xml:space="preserve"> </v>
      </c>
      <c r="W94" s="46">
        <v>10000</v>
      </c>
      <c r="X94" s="46">
        <v>4790.7</v>
      </c>
      <c r="Y94" s="46">
        <v>0</v>
      </c>
      <c r="Z94" s="29">
        <f>IF(X94&lt;=0," ",IF(W94&lt;=0," ",IF(X94/W94*100&gt;200,"СВ.200",X94/W94)))</f>
        <v>0.47907</v>
      </c>
      <c r="AA94" s="29" t="str">
        <f t="shared" si="358"/>
        <v xml:space="preserve"> </v>
      </c>
      <c r="AB94" s="46">
        <v>45000</v>
      </c>
      <c r="AC94" s="46">
        <v>4013.31</v>
      </c>
      <c r="AD94" s="46">
        <v>353.2</v>
      </c>
      <c r="AE94" s="29">
        <f t="shared" si="359"/>
        <v>8.9184666666666662E-2</v>
      </c>
      <c r="AF94" s="29" t="str">
        <f t="shared" si="360"/>
        <v>св.200</v>
      </c>
      <c r="AG94" s="46">
        <v>382000</v>
      </c>
      <c r="AH94" s="46">
        <v>38277.53</v>
      </c>
      <c r="AI94" s="46">
        <v>81308.789999999994</v>
      </c>
      <c r="AJ94" s="29">
        <f t="shared" si="361"/>
        <v>0.10020295811518325</v>
      </c>
      <c r="AK94" s="29">
        <f t="shared" si="362"/>
        <v>0.47076742871219707</v>
      </c>
      <c r="AL94" s="46">
        <v>1000</v>
      </c>
      <c r="AM94" s="9"/>
      <c r="AN94" s="9"/>
      <c r="AO94" s="29" t="str">
        <f t="shared" si="526"/>
        <v xml:space="preserve"> </v>
      </c>
      <c r="AP94" s="29" t="str">
        <f t="shared" si="363"/>
        <v xml:space="preserve"> </v>
      </c>
      <c r="AQ94" s="9">
        <f t="shared" si="552"/>
        <v>293500</v>
      </c>
      <c r="AR94" s="9">
        <f t="shared" si="553"/>
        <v>24756.86</v>
      </c>
      <c r="AS94" s="9">
        <f t="shared" si="554"/>
        <v>28658.21</v>
      </c>
      <c r="AT94" s="29">
        <f t="shared" si="365"/>
        <v>8.4350459965928451E-2</v>
      </c>
      <c r="AU94" s="29">
        <f t="shared" si="366"/>
        <v>0.86386623588842437</v>
      </c>
      <c r="AV94" s="9"/>
      <c r="AW94" s="9"/>
      <c r="AX94" s="30"/>
      <c r="AY94" s="29" t="str">
        <f t="shared" si="367"/>
        <v xml:space="preserve"> </v>
      </c>
      <c r="AZ94" s="29" t="str">
        <f t="shared" si="368"/>
        <v xml:space="preserve"> </v>
      </c>
      <c r="BA94" s="46">
        <v>13500</v>
      </c>
      <c r="BB94" s="30"/>
      <c r="BC94" s="30"/>
      <c r="BD94" s="29" t="str">
        <f t="shared" si="370"/>
        <v xml:space="preserve"> </v>
      </c>
      <c r="BE94" s="29" t="str">
        <f t="shared" si="371"/>
        <v xml:space="preserve"> </v>
      </c>
      <c r="BF94" s="46">
        <v>160000</v>
      </c>
      <c r="BG94" s="46">
        <v>18030</v>
      </c>
      <c r="BH94" s="9">
        <v>18030</v>
      </c>
      <c r="BI94" s="29">
        <f t="shared" si="373"/>
        <v>0.1126875</v>
      </c>
      <c r="BJ94" s="29">
        <f t="shared" si="374"/>
        <v>1</v>
      </c>
      <c r="BK94" s="30"/>
      <c r="BL94" s="30"/>
      <c r="BM94" s="30"/>
      <c r="BN94" s="29" t="str">
        <f t="shared" si="521"/>
        <v xml:space="preserve"> </v>
      </c>
      <c r="BO94" s="29" t="str">
        <f t="shared" si="376"/>
        <v xml:space="preserve"> </v>
      </c>
      <c r="BP94" s="30"/>
      <c r="BQ94" s="9"/>
      <c r="BR94" s="30"/>
      <c r="BS94" s="29" t="str">
        <f t="shared" si="377"/>
        <v xml:space="preserve"> </v>
      </c>
      <c r="BT94" s="29" t="str">
        <f t="shared" si="378"/>
        <v xml:space="preserve"> </v>
      </c>
      <c r="BU94" s="46">
        <v>80000</v>
      </c>
      <c r="BV94" s="46">
        <v>6726.86</v>
      </c>
      <c r="BW94" s="46">
        <v>10628.21</v>
      </c>
      <c r="BX94" s="29">
        <f t="shared" si="542"/>
        <v>8.4085750000000001E-2</v>
      </c>
      <c r="BY94" s="29">
        <f t="shared" si="380"/>
        <v>0.63292501747707286</v>
      </c>
      <c r="BZ94" s="30"/>
      <c r="CA94" s="30"/>
      <c r="CB94" s="30"/>
      <c r="CC94" s="29" t="str">
        <f t="shared" si="462"/>
        <v xml:space="preserve"> </v>
      </c>
      <c r="CD94" s="29" t="str">
        <f t="shared" si="381"/>
        <v xml:space="preserve"> </v>
      </c>
      <c r="CE94" s="34">
        <v>40000</v>
      </c>
      <c r="CF94" s="57"/>
      <c r="CG94" s="57"/>
      <c r="CH94" s="51" t="str">
        <f>IF(CF94&lt;=0," ",IF(CE94&lt;=0," ",IF(CF94/CE94*100&gt;200,"СВ.200",CF94/CE94)))</f>
        <v xml:space="preserve"> </v>
      </c>
      <c r="CI94" s="29" t="str">
        <f t="shared" si="549"/>
        <v xml:space="preserve"> </v>
      </c>
      <c r="CJ94" s="30"/>
      <c r="CK94" s="30"/>
      <c r="CL94" s="30"/>
      <c r="CM94" s="29" t="str">
        <f t="shared" si="384"/>
        <v xml:space="preserve"> </v>
      </c>
      <c r="CN94" s="29" t="str">
        <f t="shared" si="405"/>
        <v xml:space="preserve"> </v>
      </c>
      <c r="CO94" s="46">
        <v>40000</v>
      </c>
      <c r="CP94" s="30"/>
      <c r="CQ94" s="30"/>
      <c r="CR94" s="29" t="str">
        <f t="shared" si="386"/>
        <v xml:space="preserve"> </v>
      </c>
      <c r="CS94" s="29" t="str">
        <f>IF(CP94=0," ",IF(CP94/CQ94*100&gt;200,"св.200",CP94/CQ94))</f>
        <v xml:space="preserve"> </v>
      </c>
      <c r="CT94" s="30"/>
      <c r="CU94" s="30"/>
      <c r="CV94" s="30"/>
      <c r="CW94" s="29" t="str">
        <f t="shared" si="406"/>
        <v xml:space="preserve"> </v>
      </c>
      <c r="CX94" s="29" t="str">
        <f t="shared" si="407"/>
        <v xml:space="preserve"> </v>
      </c>
      <c r="CY94" s="30"/>
      <c r="CZ94" s="30"/>
      <c r="DA94" s="30"/>
      <c r="DB94" s="29" t="str">
        <f t="shared" si="389"/>
        <v xml:space="preserve"> </v>
      </c>
      <c r="DC94" s="29" t="str">
        <f t="shared" si="390"/>
        <v xml:space="preserve"> </v>
      </c>
      <c r="DD94" s="9"/>
      <c r="DE94" s="39"/>
      <c r="DF94" s="30"/>
      <c r="DG94" s="29" t="str">
        <f t="shared" si="391"/>
        <v xml:space="preserve"> </v>
      </c>
      <c r="DH94" s="29" t="str">
        <f t="shared" si="392"/>
        <v xml:space="preserve"> </v>
      </c>
      <c r="DI94" s="30"/>
      <c r="DJ94" s="30"/>
      <c r="DK94" s="29" t="str">
        <f t="shared" si="393"/>
        <v xml:space="preserve"> </v>
      </c>
      <c r="DL94" s="9"/>
      <c r="DM94" s="9"/>
      <c r="DN94" s="30"/>
      <c r="DO94" s="29" t="str">
        <f t="shared" si="394"/>
        <v xml:space="preserve"> </v>
      </c>
      <c r="DP94" s="29" t="str">
        <f t="shared" si="395"/>
        <v xml:space="preserve"> </v>
      </c>
    </row>
    <row r="95" spans="1:120" s="19" customFormat="1" ht="15.75" hidden="1" customHeight="1" outlineLevel="1" x14ac:dyDescent="0.25">
      <c r="A95" s="18">
        <f t="shared" si="555"/>
        <v>76</v>
      </c>
      <c r="B95" s="8" t="s">
        <v>16</v>
      </c>
      <c r="C95" s="28">
        <f t="shared" si="545"/>
        <v>1195000</v>
      </c>
      <c r="D95" s="28">
        <f t="shared" si="545"/>
        <v>276193.57</v>
      </c>
      <c r="E95" s="28">
        <f t="shared" si="545"/>
        <v>421664.1</v>
      </c>
      <c r="F95" s="29">
        <f t="shared" ref="F95:F126" si="556">IF(D95&lt;=0," ",IF(D95/C95*100&gt;200,"СВ.200",D95/C95))</f>
        <v>0.23112432635983265</v>
      </c>
      <c r="G95" s="29">
        <f t="shared" si="347"/>
        <v>0.65500850084225815</v>
      </c>
      <c r="H95" s="17">
        <f>W95++AG95+M95+AB95+AL95+R95</f>
        <v>1181000</v>
      </c>
      <c r="I95" s="24">
        <f t="shared" si="546"/>
        <v>272829.39</v>
      </c>
      <c r="J95" s="17">
        <f t="shared" si="546"/>
        <v>417908.18</v>
      </c>
      <c r="K95" s="29">
        <f t="shared" ref="K95:K126" si="557">IF(I95&lt;=0," ",IF(I95/H95*100&gt;200,"СВ.200",I95/H95))</f>
        <v>0.23101557154953431</v>
      </c>
      <c r="L95" s="29">
        <f t="shared" si="350"/>
        <v>0.65284529726123097</v>
      </c>
      <c r="M95" s="46">
        <v>472000</v>
      </c>
      <c r="N95" s="46">
        <v>109827.2</v>
      </c>
      <c r="O95" s="46">
        <v>118198.29</v>
      </c>
      <c r="P95" s="29">
        <f t="shared" ref="P95:P126" si="558">IF(N95&lt;=0," ",IF(M95&lt;=0," ",IF(N95/M95*100&gt;200,"СВ.200",N95/M95)))</f>
        <v>0.23268474576271186</v>
      </c>
      <c r="Q95" s="29">
        <f t="shared" si="352"/>
        <v>0.92917757101223719</v>
      </c>
      <c r="R95" s="30"/>
      <c r="S95" s="30"/>
      <c r="T95" s="30"/>
      <c r="U95" s="29" t="str">
        <f t="shared" ref="U95:U126" si="559">IF(S95&lt;=0," ",IF(R95&lt;=0," ",IF(S95/R95*100&gt;200,"СВ.200",S95/R95)))</f>
        <v xml:space="preserve"> </v>
      </c>
      <c r="V95" s="29" t="str">
        <f t="shared" si="550"/>
        <v xml:space="preserve"> </v>
      </c>
      <c r="W95" s="46">
        <v>45000</v>
      </c>
      <c r="X95" s="46">
        <v>0</v>
      </c>
      <c r="Y95" s="46">
        <v>29822.7</v>
      </c>
      <c r="Z95" s="29" t="str">
        <f>IF(X95&lt;=0," ",IF(W95&lt;=0," ",IF(X95/W95*100&gt;200,"СВ.200",X95/W95)))</f>
        <v xml:space="preserve"> </v>
      </c>
      <c r="AA95" s="29">
        <f t="shared" si="358"/>
        <v>0</v>
      </c>
      <c r="AB95" s="46">
        <v>80000</v>
      </c>
      <c r="AC95" s="46">
        <v>222.51</v>
      </c>
      <c r="AD95" s="46">
        <v>23985.74</v>
      </c>
      <c r="AE95" s="29">
        <f t="shared" ref="AE95:AE126" si="560">IF(AC95&lt;=0," ",IF(AB95&lt;=0," ",IF(AC95/AB95*100&gt;200,"СВ.200",AC95/AB95)))</f>
        <v>2.781375E-3</v>
      </c>
      <c r="AF95" s="29">
        <f t="shared" si="360"/>
        <v>9.2767619427209652E-3</v>
      </c>
      <c r="AG95" s="46">
        <v>584000</v>
      </c>
      <c r="AH95" s="46">
        <v>162779.68</v>
      </c>
      <c r="AI95" s="46">
        <v>245901.45</v>
      </c>
      <c r="AJ95" s="29">
        <f t="shared" ref="AJ95:AJ126" si="561">IF(AH95&lt;=0," ",IF(AG95&lt;=0," ",IF(AH95/AG95*100&gt;200,"СВ.200",AH95/AG95)))</f>
        <v>0.27873232876712328</v>
      </c>
      <c r="AK95" s="29">
        <f t="shared" si="362"/>
        <v>0.66197120838449708</v>
      </c>
      <c r="AL95" s="9">
        <v>0</v>
      </c>
      <c r="AM95" s="9"/>
      <c r="AN95" s="9"/>
      <c r="AO95" s="29" t="str">
        <f t="shared" si="526"/>
        <v xml:space="preserve"> </v>
      </c>
      <c r="AP95" s="29" t="str">
        <f t="shared" si="363"/>
        <v xml:space="preserve"> </v>
      </c>
      <c r="AQ95" s="9">
        <f t="shared" si="552"/>
        <v>14000</v>
      </c>
      <c r="AR95" s="9">
        <f t="shared" si="553"/>
        <v>3364.18</v>
      </c>
      <c r="AS95" s="9">
        <f t="shared" si="554"/>
        <v>3755.92</v>
      </c>
      <c r="AT95" s="29">
        <f t="shared" ref="AT95:AT126" si="562">IF(AR95&lt;=0," ",IF(AQ95&lt;=0," ",IF(AR95/AQ95*100&gt;200,"СВ.200",AR95/AQ95)))</f>
        <v>0.24029857142857142</v>
      </c>
      <c r="AU95" s="29">
        <f t="shared" si="366"/>
        <v>0.89570065390104148</v>
      </c>
      <c r="AV95" s="9"/>
      <c r="AW95" s="9"/>
      <c r="AX95" s="30"/>
      <c r="AY95" s="29" t="str">
        <f t="shared" ref="AY95:AY126" si="563">IF(AW95&lt;=0," ",IF(AV95&lt;=0," ",IF(AW95/AV95*100&gt;200,"СВ.200",AW95/AV95)))</f>
        <v xml:space="preserve"> </v>
      </c>
      <c r="AZ95" s="29" t="str">
        <f t="shared" si="368"/>
        <v xml:space="preserve"> </v>
      </c>
      <c r="BA95" s="46"/>
      <c r="BB95" s="30"/>
      <c r="BC95" s="36"/>
      <c r="BD95" s="29" t="str">
        <f t="shared" si="370"/>
        <v xml:space="preserve"> </v>
      </c>
      <c r="BE95" s="29" t="str">
        <f t="shared" si="371"/>
        <v xml:space="preserve"> </v>
      </c>
      <c r="BF95" s="46"/>
      <c r="BG95" s="9"/>
      <c r="BH95" s="9"/>
      <c r="BI95" s="29" t="str">
        <f t="shared" ref="BI95:BI126" si="564">IF(BG95&lt;=0," ",IF(BF95&lt;=0," ",IF(BG95/BF95*100&gt;200,"СВ.200",BG95/BF95)))</f>
        <v xml:space="preserve"> </v>
      </c>
      <c r="BJ95" s="29" t="str">
        <f t="shared" si="374"/>
        <v xml:space="preserve"> </v>
      </c>
      <c r="BK95" s="30"/>
      <c r="BL95" s="30"/>
      <c r="BM95" s="30"/>
      <c r="BN95" s="29" t="str">
        <f t="shared" si="521"/>
        <v xml:space="preserve"> </v>
      </c>
      <c r="BO95" s="29" t="str">
        <f t="shared" si="376"/>
        <v xml:space="preserve"> </v>
      </c>
      <c r="BP95" s="30"/>
      <c r="BQ95" s="9"/>
      <c r="BR95" s="30"/>
      <c r="BS95" s="29" t="str">
        <f t="shared" ref="BS95:BS126" si="565">IF(BQ95&lt;=0," ",IF(BP95&lt;=0," ",IF(BQ95/BP95*100&gt;200,"СВ.200",BQ95/BP95)))</f>
        <v xml:space="preserve"> </v>
      </c>
      <c r="BT95" s="29" t="str">
        <f t="shared" si="378"/>
        <v xml:space="preserve"> </v>
      </c>
      <c r="BU95" s="46">
        <v>14000</v>
      </c>
      <c r="BV95" s="46">
        <v>3364.18</v>
      </c>
      <c r="BW95" s="46">
        <v>3755.92</v>
      </c>
      <c r="BX95" s="29">
        <f t="shared" si="542"/>
        <v>0.24029857142857142</v>
      </c>
      <c r="BY95" s="29">
        <f t="shared" si="380"/>
        <v>0.89570065390104148</v>
      </c>
      <c r="BZ95" s="30"/>
      <c r="CA95" s="30"/>
      <c r="CB95" s="30"/>
      <c r="CC95" s="29" t="str">
        <f t="shared" si="462"/>
        <v xml:space="preserve"> </v>
      </c>
      <c r="CD95" s="29" t="str">
        <f t="shared" si="381"/>
        <v xml:space="preserve"> </v>
      </c>
      <c r="CE95" s="34"/>
      <c r="CF95" s="57"/>
      <c r="CG95" s="57"/>
      <c r="CH95" s="51" t="str">
        <f>IF(CF95&lt;=0," ",IF(CE95&lt;=0," ",IF(CF95/CE95*100&gt;200,"СВ.200",CF95/CE95)))</f>
        <v xml:space="preserve"> </v>
      </c>
      <c r="CI95" s="29" t="str">
        <f t="shared" si="404"/>
        <v xml:space="preserve"> </v>
      </c>
      <c r="CJ95" s="30"/>
      <c r="CK95" s="30"/>
      <c r="CL95" s="30"/>
      <c r="CM95" s="29" t="str">
        <f t="shared" si="384"/>
        <v xml:space="preserve"> </v>
      </c>
      <c r="CN95" s="29" t="str">
        <f t="shared" si="405"/>
        <v xml:space="preserve"> </v>
      </c>
      <c r="CO95" s="30"/>
      <c r="CP95" s="30"/>
      <c r="CQ95" s="30"/>
      <c r="CR95" s="29" t="str">
        <f t="shared" si="386"/>
        <v xml:space="preserve"> </v>
      </c>
      <c r="CS95" s="29" t="str">
        <f t="shared" si="387"/>
        <v xml:space="preserve"> </v>
      </c>
      <c r="CT95" s="30"/>
      <c r="CU95" s="30"/>
      <c r="CV95" s="30"/>
      <c r="CW95" s="29" t="str">
        <f t="shared" si="406"/>
        <v xml:space="preserve"> </v>
      </c>
      <c r="CX95" s="29" t="str">
        <f t="shared" si="407"/>
        <v xml:space="preserve"> </v>
      </c>
      <c r="CY95" s="30"/>
      <c r="CZ95" s="30"/>
      <c r="DA95" s="30"/>
      <c r="DB95" s="29" t="str">
        <f t="shared" ref="DB95:DB126" si="566">IF(CZ95&lt;=0," ",IF(CY95&lt;=0," ",IF(CZ95/CY95*100&gt;200,"СВ.200",CZ95/CY95)))</f>
        <v xml:space="preserve"> </v>
      </c>
      <c r="DC95" s="29" t="str">
        <f t="shared" si="390"/>
        <v xml:space="preserve"> </v>
      </c>
      <c r="DD95" s="9"/>
      <c r="DE95" s="39"/>
      <c r="DF95" s="30"/>
      <c r="DG95" s="29" t="str">
        <f t="shared" ref="DG95:DG126" si="567">IF(DE95&lt;=0," ",IF(DD95&lt;=0," ",IF(DE95/DD95*100&gt;200,"СВ.200",DE95/DD95)))</f>
        <v xml:space="preserve"> </v>
      </c>
      <c r="DH95" s="29" t="str">
        <f t="shared" si="392"/>
        <v xml:space="preserve"> </v>
      </c>
      <c r="DI95" s="30"/>
      <c r="DJ95" s="30"/>
      <c r="DK95" s="29" t="str">
        <f t="shared" si="393"/>
        <v xml:space="preserve"> </v>
      </c>
      <c r="DL95" s="9"/>
      <c r="DM95" s="9"/>
      <c r="DN95" s="30"/>
      <c r="DO95" s="29" t="str">
        <f t="shared" ref="DO95:DO126" si="568">IF(DM95&lt;=0," ",IF(DL95&lt;=0," ",IF(DM95/DL95*100&gt;200,"СВ.200",DM95/DL95)))</f>
        <v xml:space="preserve"> </v>
      </c>
      <c r="DP95" s="29" t="str">
        <f t="shared" si="395"/>
        <v xml:space="preserve"> </v>
      </c>
    </row>
    <row r="96" spans="1:120" s="21" customFormat="1" ht="32.1" customHeight="1" collapsed="1" x14ac:dyDescent="0.25">
      <c r="A96" s="20"/>
      <c r="B96" s="7" t="s">
        <v>151</v>
      </c>
      <c r="C96" s="35">
        <f>SUM(C97:C100)</f>
        <v>119629870.40000001</v>
      </c>
      <c r="D96" s="35">
        <f t="shared" ref="D96:E96" si="569">SUM(D97:D100)</f>
        <v>26682095.689999998</v>
      </c>
      <c r="E96" s="35">
        <f t="shared" si="569"/>
        <v>25267990.559999995</v>
      </c>
      <c r="F96" s="26">
        <f t="shared" si="556"/>
        <v>0.22303874108351451</v>
      </c>
      <c r="G96" s="26">
        <f t="shared" si="347"/>
        <v>1.0559642891524019</v>
      </c>
      <c r="H96" s="25">
        <f t="shared" ref="H96:J96" si="570">SUM(H97:H100)</f>
        <v>113812470.40000001</v>
      </c>
      <c r="I96" s="65">
        <f>SUM(I97:I100)</f>
        <v>25634848.789999995</v>
      </c>
      <c r="J96" s="25">
        <f t="shared" si="570"/>
        <v>22820557.449999996</v>
      </c>
      <c r="K96" s="26">
        <f t="shared" si="557"/>
        <v>0.22523760972681597</v>
      </c>
      <c r="L96" s="26">
        <f t="shared" si="350"/>
        <v>1.1233226377649246</v>
      </c>
      <c r="M96" s="25">
        <f>SUM(M97:M100)</f>
        <v>89075100</v>
      </c>
      <c r="N96" s="25">
        <f>SUM(N97:N100)</f>
        <v>21452235.75</v>
      </c>
      <c r="O96" s="25">
        <f>SUM(O97:O100)</f>
        <v>18915095.069999997</v>
      </c>
      <c r="P96" s="26">
        <f t="shared" si="558"/>
        <v>0.24083313686989966</v>
      </c>
      <c r="Q96" s="26">
        <f t="shared" si="352"/>
        <v>1.1341331180525758</v>
      </c>
      <c r="R96" s="25">
        <f t="shared" ref="R96" si="571">SUM(R97:R100)</f>
        <v>3054270.4</v>
      </c>
      <c r="S96" s="25">
        <f>SUM(S97:S100)</f>
        <v>824679.2</v>
      </c>
      <c r="T96" s="25">
        <f>SUM(T97:T100)</f>
        <v>648528.19999999995</v>
      </c>
      <c r="U96" s="26">
        <f t="shared" si="559"/>
        <v>0.27000857553411117</v>
      </c>
      <c r="V96" s="26">
        <f t="shared" si="355"/>
        <v>1.2716165619320794</v>
      </c>
      <c r="W96" s="25">
        <f>SUM(W97:W100)</f>
        <v>78500</v>
      </c>
      <c r="X96" s="25">
        <f>SUM(X97:X100)</f>
        <v>139222.25</v>
      </c>
      <c r="Y96" s="25">
        <f t="shared" ref="Y96" si="572">SUM(Y97:Y100)</f>
        <v>8236.0499999999993</v>
      </c>
      <c r="Z96" s="26">
        <f t="shared" ref="Z96:Z126" si="573">IF(X96&lt;=0," ",IF(W96&lt;=0," ",IF(X96/W96*100&gt;200,"СВ.200",X96/W96)))</f>
        <v>1.773531847133758</v>
      </c>
      <c r="AA96" s="26" t="str">
        <f t="shared" si="358"/>
        <v>св.200</v>
      </c>
      <c r="AB96" s="25">
        <f>SUM(AB97:AB100)</f>
        <v>4733100</v>
      </c>
      <c r="AC96" s="25">
        <f>SUM(AC97:AC100)</f>
        <v>193233.63999999998</v>
      </c>
      <c r="AD96" s="25">
        <f>SUM(AD97:AD100)</f>
        <v>114200.45999999999</v>
      </c>
      <c r="AE96" s="26">
        <f t="shared" si="560"/>
        <v>4.0826021001035259E-2</v>
      </c>
      <c r="AF96" s="26">
        <f t="shared" si="360"/>
        <v>1.6920565819086892</v>
      </c>
      <c r="AG96" s="25">
        <f>SUM(AG97:AG100)</f>
        <v>16844300</v>
      </c>
      <c r="AH96" s="25">
        <f>SUM(AH97:AH100)</f>
        <v>3014577.95</v>
      </c>
      <c r="AI96" s="25">
        <f>SUM(AI97:AI100)</f>
        <v>3129147.67</v>
      </c>
      <c r="AJ96" s="26">
        <f t="shared" si="561"/>
        <v>0.17896724411225162</v>
      </c>
      <c r="AK96" s="26">
        <f t="shared" si="362"/>
        <v>0.96338628531391757</v>
      </c>
      <c r="AL96" s="25">
        <f>SUM(AL97:AL100)</f>
        <v>27200</v>
      </c>
      <c r="AM96" s="25">
        <f>SUM(AM97:AM100)</f>
        <v>10900</v>
      </c>
      <c r="AN96" s="25">
        <f>SUM(AN97:AN100)</f>
        <v>5350</v>
      </c>
      <c r="AO96" s="26">
        <f t="shared" si="526"/>
        <v>0.40073529411764708</v>
      </c>
      <c r="AP96" s="26" t="str">
        <f t="shared" si="363"/>
        <v>св.200</v>
      </c>
      <c r="AQ96" s="25">
        <f>SUM(AQ97:AQ100)</f>
        <v>5817400</v>
      </c>
      <c r="AR96" s="25">
        <f t="shared" ref="AR96:AS96" si="574">SUM(AR97:AR100)</f>
        <v>1047246.9</v>
      </c>
      <c r="AS96" s="25">
        <f t="shared" si="574"/>
        <v>2447433.11</v>
      </c>
      <c r="AT96" s="26">
        <f t="shared" si="562"/>
        <v>0.18001975109155294</v>
      </c>
      <c r="AU96" s="26">
        <f t="shared" si="366"/>
        <v>0.42789602531772569</v>
      </c>
      <c r="AV96" s="25">
        <f>SUM(AV97:AV100)</f>
        <v>3618000</v>
      </c>
      <c r="AW96" s="25">
        <f>SUM(AW97:AW100)</f>
        <v>591500.18000000005</v>
      </c>
      <c r="AX96" s="25">
        <f>SUM(AX97:AX100)</f>
        <v>1623762.26</v>
      </c>
      <c r="AY96" s="26">
        <f t="shared" si="563"/>
        <v>0.16348816473189609</v>
      </c>
      <c r="AZ96" s="26">
        <f t="shared" si="368"/>
        <v>0.36427757595499238</v>
      </c>
      <c r="BA96" s="27">
        <f>SUM(BA97:BA100)</f>
        <v>0</v>
      </c>
      <c r="BB96" s="27">
        <f t="shared" ref="BB96:BC96" si="575">SUM(BB97:BB100)</f>
        <v>10464.26</v>
      </c>
      <c r="BC96" s="32">
        <f t="shared" si="575"/>
        <v>0</v>
      </c>
      <c r="BD96" s="26" t="str">
        <f t="shared" si="370"/>
        <v xml:space="preserve"> </v>
      </c>
      <c r="BE96" s="26" t="str">
        <f t="shared" si="371"/>
        <v xml:space="preserve"> </v>
      </c>
      <c r="BF96" s="27">
        <f t="shared" ref="BF96:BH96" si="576">SUM(BF97:BF100)</f>
        <v>94400</v>
      </c>
      <c r="BG96" s="27">
        <f>SUM(BG97:BG100)</f>
        <v>10454.5</v>
      </c>
      <c r="BH96" s="27">
        <f t="shared" si="576"/>
        <v>22759.78</v>
      </c>
      <c r="BI96" s="26">
        <f t="shared" si="564"/>
        <v>0.11074682203389831</v>
      </c>
      <c r="BJ96" s="26">
        <f t="shared" si="374"/>
        <v>0.45934099538747741</v>
      </c>
      <c r="BK96" s="25">
        <f>SUM(BK97:BK100)</f>
        <v>0</v>
      </c>
      <c r="BL96" s="25">
        <f>SUM(BL97:BL100)</f>
        <v>0</v>
      </c>
      <c r="BM96" s="25">
        <f>SUM(BM97:BM100)</f>
        <v>0</v>
      </c>
      <c r="BN96" s="26" t="str">
        <f t="shared" si="521"/>
        <v xml:space="preserve"> </v>
      </c>
      <c r="BO96" s="26" t="str">
        <f t="shared" si="376"/>
        <v xml:space="preserve"> </v>
      </c>
      <c r="BP96" s="25">
        <f>SUM(BP97:BP100)</f>
        <v>1545000</v>
      </c>
      <c r="BQ96" s="25">
        <f>SUM(BQ97:BQ100)</f>
        <v>370272.74</v>
      </c>
      <c r="BR96" s="25">
        <f>SUM(BR97:BR100)</f>
        <v>398626.35</v>
      </c>
      <c r="BS96" s="26">
        <f t="shared" si="565"/>
        <v>0.23965873139158575</v>
      </c>
      <c r="BT96" s="26">
        <f t="shared" si="378"/>
        <v>0.92887171156648329</v>
      </c>
      <c r="BU96" s="25">
        <f>SUM(BU97:BU100)</f>
        <v>50000</v>
      </c>
      <c r="BV96" s="25">
        <f>SUM(BV97:BV100)</f>
        <v>27737.71</v>
      </c>
      <c r="BW96" s="25">
        <f>SUM(BW97:BW100)</f>
        <v>15936</v>
      </c>
      <c r="BX96" s="26">
        <f t="shared" si="542"/>
        <v>0.55475419999999998</v>
      </c>
      <c r="BY96" s="26">
        <f t="shared" si="380"/>
        <v>1.7405691516064257</v>
      </c>
      <c r="BZ96" s="25">
        <f>SUM(BZ97:BZ100)</f>
        <v>0</v>
      </c>
      <c r="CA96" s="25">
        <f>SUM(CA97:CA100)</f>
        <v>0</v>
      </c>
      <c r="CB96" s="25">
        <f>SUM(CB97:CB100)</f>
        <v>8474.58</v>
      </c>
      <c r="CC96" s="26" t="str">
        <f t="shared" si="462"/>
        <v xml:space="preserve"> </v>
      </c>
      <c r="CD96" s="26">
        <f t="shared" si="381"/>
        <v>0</v>
      </c>
      <c r="CE96" s="52">
        <f>SUM(CE97:CE100)</f>
        <v>400000</v>
      </c>
      <c r="CF96" s="52">
        <f>SUM(CF97:CF100)</f>
        <v>33215.589999999997</v>
      </c>
      <c r="CG96" s="25">
        <f>SUM(CG97:CG100)</f>
        <v>350467.37</v>
      </c>
      <c r="CH96" s="26">
        <f t="shared" si="383"/>
        <v>8.3038974999999987E-2</v>
      </c>
      <c r="CI96" s="26">
        <f t="shared" si="404"/>
        <v>9.4775128423510574E-2</v>
      </c>
      <c r="CJ96" s="27">
        <f>SUM(CJ97:CJ100)</f>
        <v>400000</v>
      </c>
      <c r="CK96" s="27">
        <f>SUM(CK97:CK100)</f>
        <v>33215.589999999997</v>
      </c>
      <c r="CL96" s="27">
        <f>SUM(CL97:CL100)</f>
        <v>255467.37</v>
      </c>
      <c r="CM96" s="26">
        <f t="shared" si="384"/>
        <v>8.3038974999999987E-2</v>
      </c>
      <c r="CN96" s="26">
        <f t="shared" si="405"/>
        <v>0.13001891396149731</v>
      </c>
      <c r="CO96" s="27">
        <f>SUM(CO97:CO100)</f>
        <v>0</v>
      </c>
      <c r="CP96" s="27">
        <f t="shared" ref="CP96:CQ96" si="577">SUM(CP97:CP100)</f>
        <v>0</v>
      </c>
      <c r="CQ96" s="27">
        <f t="shared" si="577"/>
        <v>95000</v>
      </c>
      <c r="CR96" s="26" t="str">
        <f t="shared" si="386"/>
        <v xml:space="preserve"> </v>
      </c>
      <c r="CS96" s="26">
        <f t="shared" si="387"/>
        <v>0</v>
      </c>
      <c r="CT96" s="27">
        <f>SUM(CT97:CT100)</f>
        <v>110000</v>
      </c>
      <c r="CU96" s="27">
        <f t="shared" ref="CU96:CV96" si="578">SUM(CU97:CU100)</f>
        <v>11224.63</v>
      </c>
      <c r="CV96" s="27">
        <f t="shared" si="578"/>
        <v>27374.52</v>
      </c>
      <c r="CW96" s="69">
        <f t="shared" si="406"/>
        <v>0.1020420909090909</v>
      </c>
      <c r="CX96" s="69">
        <f t="shared" si="407"/>
        <v>0.41003933584954178</v>
      </c>
      <c r="CY96" s="25">
        <f>SUM(CY97:CY100)</f>
        <v>0</v>
      </c>
      <c r="CZ96" s="25">
        <f>SUM(CZ97:CZ100)</f>
        <v>0</v>
      </c>
      <c r="DA96" s="25">
        <f>SUM(DA97:DA100)</f>
        <v>0</v>
      </c>
      <c r="DB96" s="26" t="str">
        <f t="shared" si="566"/>
        <v xml:space="preserve"> </v>
      </c>
      <c r="DC96" s="26" t="str">
        <f t="shared" si="390"/>
        <v xml:space="preserve"> </v>
      </c>
      <c r="DD96" s="25">
        <f>SUM(DD97:DD100)</f>
        <v>0</v>
      </c>
      <c r="DE96" s="38">
        <f>SUM(DE97:DE100)</f>
        <v>0</v>
      </c>
      <c r="DF96" s="25">
        <f>SUM(DF97:DF100)</f>
        <v>0</v>
      </c>
      <c r="DG96" s="26" t="str">
        <f>IF(DE96&lt;=0," ",IF(DD96&lt;=0," ",IF(DE96/DD96*100&gt;200,"СВ.200",DE96/DD96)))</f>
        <v xml:space="preserve"> </v>
      </c>
      <c r="DH96" s="26" t="str">
        <f t="shared" si="392"/>
        <v xml:space="preserve"> </v>
      </c>
      <c r="DI96" s="25">
        <f>SUM(DI97:DI100)</f>
        <v>-7622.71</v>
      </c>
      <c r="DJ96" s="25">
        <f>SUM(DJ97:DJ100)</f>
        <v>0</v>
      </c>
      <c r="DK96" s="26" t="e">
        <f>IF(DI96=0," ",IF(DI96/DJ96*100&gt;200,"св.200",DI96/DJ96))</f>
        <v>#DIV/0!</v>
      </c>
      <c r="DL96" s="25">
        <f>SUM(DL97:DL100)</f>
        <v>0</v>
      </c>
      <c r="DM96" s="25">
        <f>SUM(DM97:DM100)</f>
        <v>0</v>
      </c>
      <c r="DN96" s="25">
        <f>SUM(DN97:DN100)</f>
        <v>32.25</v>
      </c>
      <c r="DO96" s="26" t="str">
        <f t="shared" si="568"/>
        <v xml:space="preserve"> </v>
      </c>
      <c r="DP96" s="26">
        <f t="shared" si="395"/>
        <v>0</v>
      </c>
    </row>
    <row r="97" spans="1:120" s="19" customFormat="1" ht="15.75" hidden="1" customHeight="1" outlineLevel="1" x14ac:dyDescent="0.25">
      <c r="A97" s="18">
        <v>77</v>
      </c>
      <c r="B97" s="8" t="s">
        <v>54</v>
      </c>
      <c r="C97" s="28">
        <f t="shared" ref="C97:E100" si="579">H97+AQ97</f>
        <v>111410070.40000001</v>
      </c>
      <c r="D97" s="28">
        <f t="shared" si="579"/>
        <v>25065434.619999997</v>
      </c>
      <c r="E97" s="28">
        <f t="shared" si="579"/>
        <v>23768932.549999997</v>
      </c>
      <c r="F97" s="29">
        <f t="shared" si="556"/>
        <v>0.22498356324528448</v>
      </c>
      <c r="G97" s="29">
        <f t="shared" si="347"/>
        <v>1.0545460788898575</v>
      </c>
      <c r="H97" s="17">
        <f t="shared" ref="H97:J100" si="580">W97++AG97+M97+AB97+AL97+R97</f>
        <v>105687070.40000001</v>
      </c>
      <c r="I97" s="24">
        <f t="shared" si="580"/>
        <v>24059221.479999997</v>
      </c>
      <c r="J97" s="17">
        <f t="shared" si="580"/>
        <v>21463669.799999997</v>
      </c>
      <c r="K97" s="29">
        <f t="shared" si="557"/>
        <v>0.22764583585240522</v>
      </c>
      <c r="L97" s="29">
        <f t="shared" si="350"/>
        <v>1.1209276747259689</v>
      </c>
      <c r="M97" s="46">
        <v>87603700</v>
      </c>
      <c r="N97" s="46">
        <v>21163042.539999999</v>
      </c>
      <c r="O97" s="46">
        <v>18580324.829999998</v>
      </c>
      <c r="P97" s="29">
        <f t="shared" si="558"/>
        <v>0.24157704001086711</v>
      </c>
      <c r="Q97" s="29">
        <f t="shared" si="352"/>
        <v>1.1390028287250349</v>
      </c>
      <c r="R97" s="46">
        <v>3054270.4</v>
      </c>
      <c r="S97" s="46">
        <v>824679.2</v>
      </c>
      <c r="T97" s="46">
        <v>648528.19999999995</v>
      </c>
      <c r="U97" s="29">
        <f t="shared" si="559"/>
        <v>0.27000857553411117</v>
      </c>
      <c r="V97" s="29">
        <f t="shared" si="355"/>
        <v>1.2716165619320794</v>
      </c>
      <c r="W97" s="46">
        <v>2200</v>
      </c>
      <c r="X97" s="46"/>
      <c r="Y97" s="46">
        <v>2242</v>
      </c>
      <c r="Z97" s="29" t="str">
        <f t="shared" si="573"/>
        <v xml:space="preserve"> </v>
      </c>
      <c r="AA97" s="29">
        <f t="shared" si="358"/>
        <v>0</v>
      </c>
      <c r="AB97" s="46">
        <v>4370000</v>
      </c>
      <c r="AC97" s="46">
        <v>156864.4</v>
      </c>
      <c r="AD97" s="46">
        <v>100065.81</v>
      </c>
      <c r="AE97" s="29">
        <f t="shared" si="560"/>
        <v>3.5895743707093822E-2</v>
      </c>
      <c r="AF97" s="29">
        <f t="shared" si="360"/>
        <v>1.5676123543096288</v>
      </c>
      <c r="AG97" s="46">
        <v>10656900</v>
      </c>
      <c r="AH97" s="46">
        <v>1914635.34</v>
      </c>
      <c r="AI97" s="46">
        <v>2132508.96</v>
      </c>
      <c r="AJ97" s="29">
        <f t="shared" si="561"/>
        <v>0.17966156574613631</v>
      </c>
      <c r="AK97" s="29">
        <f t="shared" si="362"/>
        <v>0.89783226045624687</v>
      </c>
      <c r="AL97" s="9"/>
      <c r="AM97" s="9"/>
      <c r="AN97" s="9"/>
      <c r="AO97" s="29" t="str">
        <f t="shared" si="526"/>
        <v xml:space="preserve"> </v>
      </c>
      <c r="AP97" s="29" t="str">
        <f t="shared" si="363"/>
        <v xml:space="preserve"> </v>
      </c>
      <c r="AQ97" s="9">
        <f>AV97+BA97+BF97+BK97+BP97+BU97+BZ97+CE97+CY97+DD97+DL97+CT97</f>
        <v>5723000</v>
      </c>
      <c r="AR97" s="9">
        <f t="shared" ref="AR97" si="581">AW97+BB97+BG97+BL97+BQ97+BV97+CA97+CF97+CZ97+DE97+DM97+CU97+DI97</f>
        <v>1006213.14</v>
      </c>
      <c r="AS97" s="9">
        <f t="shared" ref="AS97" si="582">AX97+BC97+BH97+BM97+BR97+BW97+CB97+CG97+DA97+DF97+DN97+CV97+DJ97</f>
        <v>2305262.75</v>
      </c>
      <c r="AT97" s="29">
        <f t="shared" si="562"/>
        <v>0.17581917525773197</v>
      </c>
      <c r="AU97" s="29">
        <f t="shared" si="366"/>
        <v>0.43648522928677003</v>
      </c>
      <c r="AV97" s="46">
        <v>3618000</v>
      </c>
      <c r="AW97" s="46">
        <v>591500.18000000005</v>
      </c>
      <c r="AX97" s="46">
        <v>1623762.26</v>
      </c>
      <c r="AY97" s="29">
        <f t="shared" si="563"/>
        <v>0.16348816473189609</v>
      </c>
      <c r="AZ97" s="29">
        <f t="shared" si="368"/>
        <v>0.36427757595499238</v>
      </c>
      <c r="BA97" s="30"/>
      <c r="BB97" s="30"/>
      <c r="BC97" s="36"/>
      <c r="BD97" s="29" t="str">
        <f t="shared" si="370"/>
        <v xml:space="preserve"> </v>
      </c>
      <c r="BE97" s="29" t="str">
        <f t="shared" si="371"/>
        <v xml:space="preserve"> </v>
      </c>
      <c r="BF97" s="9"/>
      <c r="BG97" s="9"/>
      <c r="BH97" s="9"/>
      <c r="BI97" s="29" t="str">
        <f t="shared" si="564"/>
        <v xml:space="preserve"> </v>
      </c>
      <c r="BJ97" s="29" t="str">
        <f t="shared" si="374"/>
        <v xml:space="preserve"> </v>
      </c>
      <c r="BK97" s="30"/>
      <c r="BL97" s="30"/>
      <c r="BM97" s="30"/>
      <c r="BN97" s="29" t="str">
        <f t="shared" si="521"/>
        <v xml:space="preserve"> </v>
      </c>
      <c r="BO97" s="29" t="str">
        <f t="shared" si="376"/>
        <v xml:space="preserve"> </v>
      </c>
      <c r="BP97" s="30">
        <v>1545000</v>
      </c>
      <c r="BQ97" s="30">
        <v>370272.74</v>
      </c>
      <c r="BR97" s="30">
        <v>398626.35</v>
      </c>
      <c r="BS97" s="29">
        <f t="shared" si="565"/>
        <v>0.23965873139158575</v>
      </c>
      <c r="BT97" s="29">
        <f t="shared" si="378"/>
        <v>0.92887171156648329</v>
      </c>
      <c r="BU97" s="46">
        <v>50000</v>
      </c>
      <c r="BV97" s="46"/>
      <c r="BW97" s="46"/>
      <c r="BX97" s="29" t="str">
        <f t="shared" si="542"/>
        <v xml:space="preserve"> </v>
      </c>
      <c r="BY97" s="29" t="str">
        <f t="shared" si="380"/>
        <v xml:space="preserve"> </v>
      </c>
      <c r="BZ97" s="30"/>
      <c r="CA97" s="30"/>
      <c r="CB97" s="30"/>
      <c r="CC97" s="29" t="str">
        <f t="shared" si="462"/>
        <v xml:space="preserve"> </v>
      </c>
      <c r="CD97" s="29" t="str">
        <f>IF(CA97=0," ",IF(CA97/CB97*100&gt;200,"св.200",CA97/CB97))</f>
        <v xml:space="preserve"> </v>
      </c>
      <c r="CE97" s="46">
        <v>400000</v>
      </c>
      <c r="CF97" s="46">
        <v>33215.589999999997</v>
      </c>
      <c r="CG97" s="46">
        <v>255467.37</v>
      </c>
      <c r="CH97" s="29">
        <f t="shared" si="383"/>
        <v>8.3038974999999987E-2</v>
      </c>
      <c r="CI97" s="29">
        <f t="shared" si="404"/>
        <v>0.13001891396149731</v>
      </c>
      <c r="CJ97" s="46">
        <v>400000</v>
      </c>
      <c r="CK97" s="46">
        <v>33215.589999999997</v>
      </c>
      <c r="CL97" s="46">
        <v>255467.37</v>
      </c>
      <c r="CM97" s="29">
        <f t="shared" si="384"/>
        <v>8.3038974999999987E-2</v>
      </c>
      <c r="CN97" s="29">
        <f t="shared" si="405"/>
        <v>0.13001891396149731</v>
      </c>
      <c r="CO97" s="30"/>
      <c r="CP97" s="30"/>
      <c r="CQ97" s="30"/>
      <c r="CR97" s="29" t="str">
        <f t="shared" si="386"/>
        <v xml:space="preserve"> </v>
      </c>
      <c r="CS97" s="29" t="str">
        <f t="shared" si="387"/>
        <v xml:space="preserve"> </v>
      </c>
      <c r="CT97" s="46">
        <v>110000</v>
      </c>
      <c r="CU97" s="46">
        <v>11224.63</v>
      </c>
      <c r="CV97" s="46">
        <v>27374.52</v>
      </c>
      <c r="CW97" s="29">
        <f t="shared" si="406"/>
        <v>0.1020420909090909</v>
      </c>
      <c r="CX97" s="29">
        <f t="shared" si="407"/>
        <v>0.41003933584954178</v>
      </c>
      <c r="CY97" s="30"/>
      <c r="CZ97" s="30"/>
      <c r="DA97" s="30"/>
      <c r="DB97" s="29" t="str">
        <f t="shared" si="566"/>
        <v xml:space="preserve"> </v>
      </c>
      <c r="DC97" s="29" t="str">
        <f t="shared" si="390"/>
        <v xml:space="preserve"> </v>
      </c>
      <c r="DD97" s="45"/>
      <c r="DE97" s="39"/>
      <c r="DF97" s="9"/>
      <c r="DG97" s="29" t="str">
        <f>IF(DE97&lt;=0," ",IF(DF97&lt;=0," ",IF(DE97/DF97*100&gt;200,"СВ.200",DE97/DF97)))</f>
        <v xml:space="preserve"> </v>
      </c>
      <c r="DH97" s="29" t="str">
        <f t="shared" si="392"/>
        <v xml:space="preserve"> </v>
      </c>
      <c r="DI97" s="9"/>
      <c r="DJ97" s="30"/>
      <c r="DK97" s="29" t="str">
        <f t="shared" si="393"/>
        <v xml:space="preserve"> </v>
      </c>
      <c r="DL97" s="46"/>
      <c r="DM97" s="46"/>
      <c r="DN97" s="46">
        <v>32.25</v>
      </c>
      <c r="DO97" s="29" t="str">
        <f t="shared" si="568"/>
        <v xml:space="preserve"> </v>
      </c>
      <c r="DP97" s="29">
        <f t="shared" si="395"/>
        <v>0</v>
      </c>
    </row>
    <row r="98" spans="1:120" s="19" customFormat="1" ht="15.75" hidden="1" customHeight="1" outlineLevel="1" x14ac:dyDescent="0.25">
      <c r="A98" s="18">
        <f>A97+1</f>
        <v>78</v>
      </c>
      <c r="B98" s="8" t="s">
        <v>30</v>
      </c>
      <c r="C98" s="28">
        <f t="shared" si="579"/>
        <v>3425300</v>
      </c>
      <c r="D98" s="28">
        <f t="shared" si="579"/>
        <v>699657.08000000007</v>
      </c>
      <c r="E98" s="28">
        <f t="shared" si="579"/>
        <v>711777.74</v>
      </c>
      <c r="F98" s="29">
        <f t="shared" si="556"/>
        <v>0.20426154789361517</v>
      </c>
      <c r="G98" s="29">
        <f t="shared" si="347"/>
        <v>0.98297128539029621</v>
      </c>
      <c r="H98" s="17">
        <f t="shared" si="580"/>
        <v>3349900</v>
      </c>
      <c r="I98" s="24">
        <f t="shared" si="580"/>
        <v>672148.08000000007</v>
      </c>
      <c r="J98" s="17">
        <f t="shared" si="580"/>
        <v>695787.74</v>
      </c>
      <c r="K98" s="29">
        <f t="shared" si="557"/>
        <v>0.20064720737932479</v>
      </c>
      <c r="L98" s="29">
        <f t="shared" si="350"/>
        <v>0.96602460974664495</v>
      </c>
      <c r="M98" s="46">
        <v>744300</v>
      </c>
      <c r="N98" s="46">
        <v>125243.02</v>
      </c>
      <c r="O98" s="46">
        <v>179802.58</v>
      </c>
      <c r="P98" s="29">
        <f t="shared" si="558"/>
        <v>0.168269541851404</v>
      </c>
      <c r="Q98" s="29">
        <f t="shared" si="352"/>
        <v>0.69655852546720975</v>
      </c>
      <c r="R98" s="30"/>
      <c r="S98" s="30"/>
      <c r="T98" s="30"/>
      <c r="U98" s="29" t="str">
        <f t="shared" si="559"/>
        <v xml:space="preserve"> </v>
      </c>
      <c r="V98" s="29" t="str">
        <f t="shared" ref="V98:V100" si="583">IF(S98=0," ",IF(S98/T98*100&gt;200,"св.200",S98/T98))</f>
        <v xml:space="preserve"> </v>
      </c>
      <c r="W98" s="46">
        <v>41300</v>
      </c>
      <c r="X98" s="46">
        <v>21364.25</v>
      </c>
      <c r="Y98" s="46">
        <v>8937.9</v>
      </c>
      <c r="Z98" s="29">
        <f t="shared" si="573"/>
        <v>0.51729418886198553</v>
      </c>
      <c r="AA98" s="29" t="str">
        <f t="shared" si="358"/>
        <v>св.200</v>
      </c>
      <c r="AB98" s="46">
        <v>129400</v>
      </c>
      <c r="AC98" s="46">
        <v>13489.27</v>
      </c>
      <c r="AD98" s="46">
        <v>4197.16</v>
      </c>
      <c r="AE98" s="29">
        <f t="shared" si="560"/>
        <v>0.10424474497681607</v>
      </c>
      <c r="AF98" s="29" t="str">
        <f t="shared" si="360"/>
        <v>св.200</v>
      </c>
      <c r="AG98" s="46">
        <v>2418900</v>
      </c>
      <c r="AH98" s="46">
        <v>507161.54</v>
      </c>
      <c r="AI98" s="46">
        <v>500400.1</v>
      </c>
      <c r="AJ98" s="29">
        <f t="shared" si="561"/>
        <v>0.2096661871098433</v>
      </c>
      <c r="AK98" s="29">
        <f t="shared" si="362"/>
        <v>1.0135120676434717</v>
      </c>
      <c r="AL98" s="46">
        <v>16000</v>
      </c>
      <c r="AM98" s="46">
        <v>4890</v>
      </c>
      <c r="AN98" s="46">
        <v>2450</v>
      </c>
      <c r="AO98" s="29">
        <f t="shared" si="526"/>
        <v>0.30562499999999998</v>
      </c>
      <c r="AP98" s="29">
        <f t="shared" si="363"/>
        <v>1.9959183673469387</v>
      </c>
      <c r="AQ98" s="9">
        <f t="shared" ref="AQ98:AQ100" si="584">AV98+BA98+BF98+BK98+BP98+BU98+BZ98+CE98+CY98+DD98+DL98+CT98</f>
        <v>75400</v>
      </c>
      <c r="AR98" s="9">
        <f t="shared" ref="AR98:AR100" si="585">AW98+BB98+BG98+BL98+BQ98+BV98+CA98+CF98+CZ98+DE98+DM98+CU98+DI98</f>
        <v>27509</v>
      </c>
      <c r="AS98" s="9">
        <f t="shared" ref="AS98:AS100" si="586">AX98+BC98+BH98+BM98+BR98+BW98+CB98+CG98+DA98+DF98+DN98+CV98+DJ98</f>
        <v>15990</v>
      </c>
      <c r="AT98" s="29">
        <f t="shared" si="562"/>
        <v>0.36484084880636602</v>
      </c>
      <c r="AU98" s="29">
        <f t="shared" si="366"/>
        <v>1.7203877423389617</v>
      </c>
      <c r="AV98" s="9"/>
      <c r="AW98" s="9"/>
      <c r="AX98" s="30"/>
      <c r="AY98" s="29" t="str">
        <f t="shared" si="563"/>
        <v xml:space="preserve"> </v>
      </c>
      <c r="AZ98" s="29" t="str">
        <f t="shared" si="368"/>
        <v xml:space="preserve"> </v>
      </c>
      <c r="BA98" s="30"/>
      <c r="BB98" s="30"/>
      <c r="BC98" s="36"/>
      <c r="BD98" s="29" t="str">
        <f t="shared" si="370"/>
        <v xml:space="preserve"> </v>
      </c>
      <c r="BE98" s="29" t="str">
        <f t="shared" si="371"/>
        <v xml:space="preserve"> </v>
      </c>
      <c r="BF98" s="46">
        <v>75400</v>
      </c>
      <c r="BG98" s="46">
        <v>7234</v>
      </c>
      <c r="BH98" s="46">
        <v>15990</v>
      </c>
      <c r="BI98" s="29">
        <f t="shared" si="564"/>
        <v>9.5941644562334213E-2</v>
      </c>
      <c r="BJ98" s="29">
        <f t="shared" si="374"/>
        <v>0.45240775484677925</v>
      </c>
      <c r="BK98" s="30"/>
      <c r="BL98" s="30"/>
      <c r="BM98" s="30"/>
      <c r="BN98" s="29" t="str">
        <f t="shared" si="521"/>
        <v xml:space="preserve"> </v>
      </c>
      <c r="BO98" s="29" t="str">
        <f t="shared" si="376"/>
        <v xml:space="preserve"> </v>
      </c>
      <c r="BP98" s="30"/>
      <c r="BQ98" s="30"/>
      <c r="BR98" s="30"/>
      <c r="BS98" s="29" t="str">
        <f t="shared" si="565"/>
        <v xml:space="preserve"> </v>
      </c>
      <c r="BT98" s="29" t="str">
        <f t="shared" si="378"/>
        <v xml:space="preserve"> </v>
      </c>
      <c r="BU98" s="9"/>
      <c r="BV98" s="9">
        <v>20275</v>
      </c>
      <c r="BW98" s="9"/>
      <c r="BX98" s="29" t="str">
        <f t="shared" si="542"/>
        <v xml:space="preserve"> </v>
      </c>
      <c r="BY98" s="29" t="str">
        <f t="shared" si="380"/>
        <v xml:space="preserve"> </v>
      </c>
      <c r="BZ98" s="30"/>
      <c r="CA98" s="30"/>
      <c r="CB98" s="30"/>
      <c r="CC98" s="29" t="str">
        <f t="shared" si="462"/>
        <v xml:space="preserve"> </v>
      </c>
      <c r="CD98" s="29" t="str">
        <f t="shared" si="381"/>
        <v xml:space="preserve"> </v>
      </c>
      <c r="CE98" s="46"/>
      <c r="CF98" s="9"/>
      <c r="CG98" s="9"/>
      <c r="CH98" s="29" t="str">
        <f t="shared" si="383"/>
        <v xml:space="preserve"> </v>
      </c>
      <c r="CI98" s="29" t="str">
        <f t="shared" si="404"/>
        <v xml:space="preserve"> </v>
      </c>
      <c r="CJ98" s="30"/>
      <c r="CK98" s="30"/>
      <c r="CL98" s="30"/>
      <c r="CM98" s="29" t="str">
        <f t="shared" si="384"/>
        <v xml:space="preserve"> </v>
      </c>
      <c r="CN98" s="29" t="str">
        <f t="shared" si="405"/>
        <v xml:space="preserve"> </v>
      </c>
      <c r="CO98" s="30"/>
      <c r="CP98" s="30"/>
      <c r="CQ98" s="30"/>
      <c r="CR98" s="29" t="str">
        <f t="shared" si="386"/>
        <v xml:space="preserve"> </v>
      </c>
      <c r="CS98" s="29" t="str">
        <f t="shared" si="387"/>
        <v xml:space="preserve"> </v>
      </c>
      <c r="CT98" s="30"/>
      <c r="CU98" s="30"/>
      <c r="CV98" s="30"/>
      <c r="CW98" s="29" t="str">
        <f t="shared" si="406"/>
        <v xml:space="preserve"> </v>
      </c>
      <c r="CX98" s="29" t="str">
        <f t="shared" si="407"/>
        <v xml:space="preserve"> </v>
      </c>
      <c r="CY98" s="30"/>
      <c r="CZ98" s="30"/>
      <c r="DA98" s="30"/>
      <c r="DB98" s="29" t="str">
        <f t="shared" si="566"/>
        <v xml:space="preserve"> </v>
      </c>
      <c r="DC98" s="29" t="str">
        <f t="shared" si="390"/>
        <v xml:space="preserve"> </v>
      </c>
      <c r="DD98" s="45"/>
      <c r="DE98" s="39"/>
      <c r="DF98" s="9"/>
      <c r="DG98" s="29" t="str">
        <f t="shared" si="567"/>
        <v xml:space="preserve"> </v>
      </c>
      <c r="DH98" s="29" t="str">
        <f t="shared" si="392"/>
        <v xml:space="preserve"> </v>
      </c>
      <c r="DI98" s="9"/>
      <c r="DJ98" s="30"/>
      <c r="DK98" s="29" t="str">
        <f t="shared" si="393"/>
        <v xml:space="preserve"> </v>
      </c>
      <c r="DL98" s="30"/>
      <c r="DM98" s="30"/>
      <c r="DN98" s="30"/>
      <c r="DO98" s="29" t="str">
        <f t="shared" si="568"/>
        <v xml:space="preserve"> </v>
      </c>
      <c r="DP98" s="29" t="str">
        <f t="shared" si="395"/>
        <v xml:space="preserve"> </v>
      </c>
    </row>
    <row r="99" spans="1:120" s="19" customFormat="1" ht="15.75" hidden="1" customHeight="1" outlineLevel="1" x14ac:dyDescent="0.25">
      <c r="A99" s="18">
        <f t="shared" ref="A99:A100" si="587">A98+1</f>
        <v>79</v>
      </c>
      <c r="B99" s="8" t="s">
        <v>44</v>
      </c>
      <c r="C99" s="28">
        <f t="shared" si="579"/>
        <v>3212900</v>
      </c>
      <c r="D99" s="28">
        <f t="shared" si="579"/>
        <v>666871.51</v>
      </c>
      <c r="E99" s="28">
        <f t="shared" si="579"/>
        <v>619923.46</v>
      </c>
      <c r="F99" s="29">
        <f t="shared" si="556"/>
        <v>0.20756061813315074</v>
      </c>
      <c r="G99" s="29">
        <f t="shared" si="347"/>
        <v>1.075732010529171</v>
      </c>
      <c r="H99" s="17">
        <f t="shared" si="580"/>
        <v>3193900</v>
      </c>
      <c r="I99" s="24">
        <f t="shared" si="580"/>
        <v>653346.75</v>
      </c>
      <c r="J99" s="17">
        <f t="shared" si="580"/>
        <v>493743.1</v>
      </c>
      <c r="K99" s="29">
        <f t="shared" si="557"/>
        <v>0.20456080340649363</v>
      </c>
      <c r="L99" s="29">
        <f t="shared" si="350"/>
        <v>1.323252416084397</v>
      </c>
      <c r="M99" s="46">
        <v>549500</v>
      </c>
      <c r="N99" s="46">
        <v>125070.19</v>
      </c>
      <c r="O99" s="46">
        <v>118614.17</v>
      </c>
      <c r="P99" s="29">
        <f t="shared" si="558"/>
        <v>0.22760726114649682</v>
      </c>
      <c r="Q99" s="29">
        <f t="shared" si="352"/>
        <v>1.0544287415238838</v>
      </c>
      <c r="R99" s="30"/>
      <c r="S99" s="30"/>
      <c r="T99" s="30"/>
      <c r="U99" s="29" t="str">
        <f t="shared" si="559"/>
        <v xml:space="preserve"> </v>
      </c>
      <c r="V99" s="29" t="str">
        <f t="shared" si="583"/>
        <v xml:space="preserve"> </v>
      </c>
      <c r="W99" s="46">
        <v>35000</v>
      </c>
      <c r="X99" s="46">
        <v>117858</v>
      </c>
      <c r="Y99" s="46">
        <v>0</v>
      </c>
      <c r="Z99" s="29" t="str">
        <f t="shared" si="573"/>
        <v>СВ.200</v>
      </c>
      <c r="AA99" s="29" t="e">
        <f>IF(X99=0," ",IF(X99/Y99*100&gt;200,"св.200",X99/Y99))</f>
        <v>#DIV/0!</v>
      </c>
      <c r="AB99" s="46">
        <v>130400</v>
      </c>
      <c r="AC99" s="46">
        <v>9624.15</v>
      </c>
      <c r="AD99" s="46">
        <v>2778.43</v>
      </c>
      <c r="AE99" s="29">
        <f t="shared" si="560"/>
        <v>7.3804831288343559E-2</v>
      </c>
      <c r="AF99" s="29" t="str">
        <f t="shared" si="360"/>
        <v>св.200</v>
      </c>
      <c r="AG99" s="46">
        <v>2470400</v>
      </c>
      <c r="AH99" s="46">
        <v>397484.41</v>
      </c>
      <c r="AI99" s="46">
        <v>370250.5</v>
      </c>
      <c r="AJ99" s="29">
        <f t="shared" si="561"/>
        <v>0.16089880586139896</v>
      </c>
      <c r="AK99" s="29">
        <f t="shared" si="362"/>
        <v>1.0735553631932975</v>
      </c>
      <c r="AL99" s="46">
        <v>8600</v>
      </c>
      <c r="AM99" s="46">
        <v>3310</v>
      </c>
      <c r="AN99" s="46">
        <v>2100</v>
      </c>
      <c r="AO99" s="29">
        <f t="shared" si="526"/>
        <v>0.38488372093023254</v>
      </c>
      <c r="AP99" s="29">
        <f t="shared" si="363"/>
        <v>1.5761904761904761</v>
      </c>
      <c r="AQ99" s="9">
        <f t="shared" si="584"/>
        <v>19000</v>
      </c>
      <c r="AR99" s="9">
        <f>AW99+BB99+BG99+BL99+BQ99+BV99+CA99+CF99+CZ99+DE99+DM99+CU99+DI99</f>
        <v>13524.760000000002</v>
      </c>
      <c r="AS99" s="9">
        <f t="shared" si="586"/>
        <v>126180.36</v>
      </c>
      <c r="AT99" s="29">
        <f t="shared" si="562"/>
        <v>0.71182947368421068</v>
      </c>
      <c r="AU99" s="29">
        <f t="shared" si="366"/>
        <v>0.10718593606802201</v>
      </c>
      <c r="AV99" s="9"/>
      <c r="AW99" s="9"/>
      <c r="AX99" s="30"/>
      <c r="AY99" s="29" t="str">
        <f t="shared" si="563"/>
        <v xml:space="preserve"> </v>
      </c>
      <c r="AZ99" s="29" t="str">
        <f t="shared" si="368"/>
        <v xml:space="preserve"> </v>
      </c>
      <c r="BA99" s="30"/>
      <c r="BB99" s="30">
        <v>10464.26</v>
      </c>
      <c r="BC99" s="36"/>
      <c r="BD99" s="29" t="str">
        <f t="shared" si="370"/>
        <v xml:space="preserve"> </v>
      </c>
      <c r="BE99" s="29" t="str">
        <f t="shared" si="371"/>
        <v xml:space="preserve"> </v>
      </c>
      <c r="BF99" s="30">
        <v>19000</v>
      </c>
      <c r="BG99" s="46">
        <v>3220.5</v>
      </c>
      <c r="BH99" s="46">
        <v>6769.78</v>
      </c>
      <c r="BI99" s="29">
        <f t="shared" si="564"/>
        <v>0.16950000000000001</v>
      </c>
      <c r="BJ99" s="29">
        <f t="shared" si="374"/>
        <v>0.4757170838638774</v>
      </c>
      <c r="BK99" s="30"/>
      <c r="BL99" s="30"/>
      <c r="BM99" s="30"/>
      <c r="BN99" s="29" t="str">
        <f t="shared" si="521"/>
        <v xml:space="preserve"> </v>
      </c>
      <c r="BO99" s="29" t="str">
        <f t="shared" si="376"/>
        <v xml:space="preserve"> </v>
      </c>
      <c r="BP99" s="30"/>
      <c r="BQ99" s="30"/>
      <c r="BR99" s="30"/>
      <c r="BS99" s="29" t="str">
        <f t="shared" si="565"/>
        <v xml:space="preserve"> </v>
      </c>
      <c r="BT99" s="29" t="str">
        <f>IF(BQ99&lt;=0," ",IF(BQ99/BR99*100&gt;200,"св.200",BQ99/BR99))</f>
        <v xml:space="preserve"> </v>
      </c>
      <c r="BU99" s="9"/>
      <c r="BV99" s="46">
        <v>7462.71</v>
      </c>
      <c r="BW99" s="46">
        <v>15936</v>
      </c>
      <c r="BX99" s="29" t="str">
        <f t="shared" si="542"/>
        <v xml:space="preserve"> </v>
      </c>
      <c r="BY99" s="29">
        <f t="shared" si="380"/>
        <v>0.46829254518072289</v>
      </c>
      <c r="BZ99" s="30"/>
      <c r="CA99" s="46"/>
      <c r="CB99" s="46">
        <v>8474.58</v>
      </c>
      <c r="CC99" s="29" t="str">
        <f t="shared" si="462"/>
        <v xml:space="preserve"> </v>
      </c>
      <c r="CD99" s="29">
        <f t="shared" si="381"/>
        <v>0</v>
      </c>
      <c r="CE99" s="46"/>
      <c r="CF99" s="46"/>
      <c r="CG99" s="46">
        <v>95000</v>
      </c>
      <c r="CH99" s="29" t="str">
        <f t="shared" si="383"/>
        <v xml:space="preserve"> </v>
      </c>
      <c r="CI99" s="29">
        <f t="shared" si="404"/>
        <v>0</v>
      </c>
      <c r="CJ99" s="30"/>
      <c r="CK99" s="30"/>
      <c r="CL99" s="30"/>
      <c r="CM99" s="29" t="str">
        <f t="shared" si="384"/>
        <v xml:space="preserve"> </v>
      </c>
      <c r="CN99" s="29" t="str">
        <f t="shared" si="405"/>
        <v xml:space="preserve"> </v>
      </c>
      <c r="CO99" s="30"/>
      <c r="CP99" s="46"/>
      <c r="CQ99" s="46">
        <v>95000</v>
      </c>
      <c r="CR99" s="29" t="str">
        <f t="shared" si="386"/>
        <v xml:space="preserve"> </v>
      </c>
      <c r="CS99" s="29">
        <f t="shared" si="387"/>
        <v>0</v>
      </c>
      <c r="CT99" s="30"/>
      <c r="CU99" s="30"/>
      <c r="CV99" s="30"/>
      <c r="CW99" s="29" t="str">
        <f t="shared" si="406"/>
        <v xml:space="preserve"> </v>
      </c>
      <c r="CX99" s="29" t="str">
        <f t="shared" si="407"/>
        <v xml:space="preserve"> </v>
      </c>
      <c r="CY99" s="30"/>
      <c r="CZ99" s="30"/>
      <c r="DA99" s="30"/>
      <c r="DB99" s="29" t="str">
        <f t="shared" si="566"/>
        <v xml:space="preserve"> </v>
      </c>
      <c r="DC99" s="29" t="str">
        <f t="shared" si="390"/>
        <v xml:space="preserve"> </v>
      </c>
      <c r="DD99" s="45"/>
      <c r="DE99" s="39"/>
      <c r="DF99" s="9"/>
      <c r="DG99" s="29" t="str">
        <f t="shared" si="567"/>
        <v xml:space="preserve"> </v>
      </c>
      <c r="DH99" s="29" t="str">
        <f t="shared" si="392"/>
        <v xml:space="preserve"> </v>
      </c>
      <c r="DI99" s="9">
        <v>-7622.71</v>
      </c>
      <c r="DJ99" s="9"/>
      <c r="DK99" s="29" t="e">
        <f>IF(DI99=0," ",IF(DI99/DJ99*100&gt;200,"св.200",DI99/DJ99))</f>
        <v>#DIV/0!</v>
      </c>
      <c r="DL99" s="30"/>
      <c r="DM99" s="30"/>
      <c r="DN99" s="30"/>
      <c r="DO99" s="29" t="str">
        <f t="shared" si="568"/>
        <v xml:space="preserve"> </v>
      </c>
      <c r="DP99" s="29" t="str">
        <f t="shared" si="395"/>
        <v xml:space="preserve"> </v>
      </c>
    </row>
    <row r="100" spans="1:120" s="19" customFormat="1" ht="15.75" hidden="1" customHeight="1" outlineLevel="1" x14ac:dyDescent="0.25">
      <c r="A100" s="18">
        <f t="shared" si="587"/>
        <v>80</v>
      </c>
      <c r="B100" s="8" t="s">
        <v>103</v>
      </c>
      <c r="C100" s="28">
        <f t="shared" si="579"/>
        <v>1581600</v>
      </c>
      <c r="D100" s="28">
        <f t="shared" si="579"/>
        <v>250132.48000000001</v>
      </c>
      <c r="E100" s="28">
        <f t="shared" si="579"/>
        <v>167356.81</v>
      </c>
      <c r="F100" s="29">
        <f t="shared" si="556"/>
        <v>0.15815154274152757</v>
      </c>
      <c r="G100" s="29">
        <f t="shared" si="347"/>
        <v>1.4946059261048297</v>
      </c>
      <c r="H100" s="17">
        <f t="shared" si="580"/>
        <v>1581600</v>
      </c>
      <c r="I100" s="24">
        <f t="shared" si="580"/>
        <v>250132.48000000001</v>
      </c>
      <c r="J100" s="17">
        <f t="shared" si="580"/>
        <v>167356.81</v>
      </c>
      <c r="K100" s="29">
        <f t="shared" si="557"/>
        <v>0.15815154274152757</v>
      </c>
      <c r="L100" s="29">
        <f t="shared" si="350"/>
        <v>1.4946059261048297</v>
      </c>
      <c r="M100" s="46">
        <v>177600</v>
      </c>
      <c r="N100" s="46">
        <v>38880</v>
      </c>
      <c r="O100" s="46">
        <v>36353.49</v>
      </c>
      <c r="P100" s="29">
        <f t="shared" si="558"/>
        <v>0.21891891891891893</v>
      </c>
      <c r="Q100" s="29">
        <f t="shared" si="352"/>
        <v>1.0694984167957464</v>
      </c>
      <c r="R100" s="30"/>
      <c r="S100" s="30"/>
      <c r="T100" s="30"/>
      <c r="U100" s="29" t="str">
        <f t="shared" si="559"/>
        <v xml:space="preserve"> </v>
      </c>
      <c r="V100" s="29" t="str">
        <f t="shared" si="583"/>
        <v xml:space="preserve"> </v>
      </c>
      <c r="W100" s="46"/>
      <c r="X100" s="46">
        <v>0</v>
      </c>
      <c r="Y100" s="46">
        <v>-2943.85</v>
      </c>
      <c r="Z100" s="29" t="str">
        <f t="shared" si="573"/>
        <v xml:space="preserve"> </v>
      </c>
      <c r="AA100" s="29">
        <f t="shared" si="358"/>
        <v>0</v>
      </c>
      <c r="AB100" s="46">
        <v>103300</v>
      </c>
      <c r="AC100" s="46">
        <v>13255.82</v>
      </c>
      <c r="AD100" s="46">
        <v>7159.06</v>
      </c>
      <c r="AE100" s="29">
        <f t="shared" si="560"/>
        <v>0.12832352371732816</v>
      </c>
      <c r="AF100" s="29">
        <f t="shared" si="360"/>
        <v>1.8516145974471507</v>
      </c>
      <c r="AG100" s="46">
        <v>1298100</v>
      </c>
      <c r="AH100" s="46">
        <v>195296.66</v>
      </c>
      <c r="AI100" s="46">
        <v>125988.11</v>
      </c>
      <c r="AJ100" s="29">
        <f t="shared" si="561"/>
        <v>0.15044808566366227</v>
      </c>
      <c r="AK100" s="29">
        <f t="shared" si="362"/>
        <v>1.5501197692385416</v>
      </c>
      <c r="AL100" s="46">
        <v>2600</v>
      </c>
      <c r="AM100" s="46">
        <v>2700</v>
      </c>
      <c r="AN100" s="46">
        <v>800</v>
      </c>
      <c r="AO100" s="29">
        <f t="shared" si="526"/>
        <v>1.0384615384615385</v>
      </c>
      <c r="AP100" s="29" t="str">
        <f t="shared" si="363"/>
        <v>св.200</v>
      </c>
      <c r="AQ100" s="9">
        <f t="shared" si="584"/>
        <v>0</v>
      </c>
      <c r="AR100" s="9">
        <f t="shared" si="585"/>
        <v>0</v>
      </c>
      <c r="AS100" s="9">
        <f t="shared" si="586"/>
        <v>0</v>
      </c>
      <c r="AT100" s="29" t="str">
        <f t="shared" si="562"/>
        <v xml:space="preserve"> </v>
      </c>
      <c r="AU100" s="29" t="str">
        <f t="shared" si="366"/>
        <v xml:space="preserve"> </v>
      </c>
      <c r="AV100" s="9"/>
      <c r="AW100" s="9"/>
      <c r="AX100" s="30"/>
      <c r="AY100" s="29" t="str">
        <f t="shared" si="563"/>
        <v xml:space="preserve"> </v>
      </c>
      <c r="AZ100" s="29" t="str">
        <f t="shared" si="368"/>
        <v xml:space="preserve"> </v>
      </c>
      <c r="BA100" s="30"/>
      <c r="BB100" s="30"/>
      <c r="BC100" s="36"/>
      <c r="BD100" s="29" t="str">
        <f t="shared" si="370"/>
        <v xml:space="preserve"> </v>
      </c>
      <c r="BE100" s="29" t="str">
        <f t="shared" si="371"/>
        <v xml:space="preserve"> </v>
      </c>
      <c r="BF100" s="9"/>
      <c r="BG100" s="9"/>
      <c r="BH100" s="9"/>
      <c r="BI100" s="29" t="str">
        <f t="shared" si="564"/>
        <v xml:space="preserve"> </v>
      </c>
      <c r="BJ100" s="29" t="str">
        <f>IF(BG100=0," ",IF(BG100/BH100*100&gt;200,"св.200",BG100/BH100))</f>
        <v xml:space="preserve"> </v>
      </c>
      <c r="BK100" s="30"/>
      <c r="BL100" s="30"/>
      <c r="BM100" s="30"/>
      <c r="BN100" s="29" t="str">
        <f t="shared" si="521"/>
        <v xml:space="preserve"> </v>
      </c>
      <c r="BO100" s="29" t="str">
        <f t="shared" si="376"/>
        <v xml:space="preserve"> </v>
      </c>
      <c r="BP100" s="30"/>
      <c r="BQ100" s="30"/>
      <c r="BR100" s="30"/>
      <c r="BS100" s="29" t="str">
        <f t="shared" si="565"/>
        <v xml:space="preserve"> </v>
      </c>
      <c r="BT100" s="29" t="str">
        <f t="shared" si="378"/>
        <v xml:space="preserve"> </v>
      </c>
      <c r="BU100" s="9"/>
      <c r="BV100" s="9"/>
      <c r="BW100" s="30"/>
      <c r="BX100" s="29" t="str">
        <f t="shared" si="542"/>
        <v xml:space="preserve"> </v>
      </c>
      <c r="BY100" s="29" t="str">
        <f t="shared" si="380"/>
        <v xml:space="preserve"> </v>
      </c>
      <c r="BZ100" s="30"/>
      <c r="CA100" s="30"/>
      <c r="CB100" s="30"/>
      <c r="CC100" s="29" t="str">
        <f t="shared" si="462"/>
        <v xml:space="preserve"> </v>
      </c>
      <c r="CD100" s="29" t="str">
        <f t="shared" si="381"/>
        <v xml:space="preserve"> </v>
      </c>
      <c r="CE100" s="46"/>
      <c r="CF100" s="9"/>
      <c r="CG100" s="9"/>
      <c r="CH100" s="29" t="str">
        <f t="shared" si="383"/>
        <v xml:space="preserve"> </v>
      </c>
      <c r="CI100" s="29" t="str">
        <f t="shared" si="404"/>
        <v xml:space="preserve"> </v>
      </c>
      <c r="CJ100" s="30"/>
      <c r="CK100" s="30"/>
      <c r="CL100" s="30"/>
      <c r="CM100" s="29" t="str">
        <f t="shared" si="384"/>
        <v xml:space="preserve"> </v>
      </c>
      <c r="CN100" s="29" t="str">
        <f t="shared" si="405"/>
        <v xml:space="preserve"> </v>
      </c>
      <c r="CO100" s="30"/>
      <c r="CP100" s="30"/>
      <c r="CQ100" s="30"/>
      <c r="CR100" s="29" t="str">
        <f t="shared" si="386"/>
        <v xml:space="preserve"> </v>
      </c>
      <c r="CS100" s="29" t="str">
        <f t="shared" si="387"/>
        <v xml:space="preserve"> </v>
      </c>
      <c r="CT100" s="30"/>
      <c r="CU100" s="30"/>
      <c r="CV100" s="30"/>
      <c r="CW100" s="29" t="str">
        <f t="shared" si="406"/>
        <v xml:space="preserve"> </v>
      </c>
      <c r="CX100" s="29" t="str">
        <f t="shared" si="407"/>
        <v xml:space="preserve"> </v>
      </c>
      <c r="CY100" s="30"/>
      <c r="CZ100" s="30"/>
      <c r="DA100" s="30"/>
      <c r="DB100" s="29" t="str">
        <f t="shared" si="566"/>
        <v xml:space="preserve"> </v>
      </c>
      <c r="DC100" s="29" t="str">
        <f t="shared" si="390"/>
        <v xml:space="preserve"> </v>
      </c>
      <c r="DD100" s="45"/>
      <c r="DE100" s="39"/>
      <c r="DF100" s="9"/>
      <c r="DG100" s="29" t="str">
        <f t="shared" si="567"/>
        <v xml:space="preserve"> </v>
      </c>
      <c r="DH100" s="29" t="str">
        <f t="shared" si="392"/>
        <v xml:space="preserve"> </v>
      </c>
      <c r="DI100" s="9"/>
      <c r="DJ100" s="9"/>
      <c r="DK100" s="29" t="str">
        <f t="shared" ref="DK100:DK103" si="588">IF(DI100=0," ",IF(DI100/DJ100*100&gt;200,"св.200",DI100/DJ100))</f>
        <v xml:space="preserve"> </v>
      </c>
      <c r="DL100" s="30"/>
      <c r="DM100" s="30"/>
      <c r="DN100" s="30"/>
      <c r="DO100" s="29" t="str">
        <f t="shared" si="568"/>
        <v xml:space="preserve"> </v>
      </c>
      <c r="DP100" s="29" t="str">
        <f t="shared" si="395"/>
        <v xml:space="preserve"> </v>
      </c>
    </row>
    <row r="101" spans="1:120" s="21" customFormat="1" ht="32.1" customHeight="1" collapsed="1" x14ac:dyDescent="0.25">
      <c r="A101" s="20"/>
      <c r="B101" s="7" t="s">
        <v>152</v>
      </c>
      <c r="C101" s="35">
        <f>SUM(C102:C107)</f>
        <v>30515331.209999997</v>
      </c>
      <c r="D101" s="35">
        <f t="shared" ref="D101:E101" si="589">SUM(D102:D107)</f>
        <v>6361893.4500000002</v>
      </c>
      <c r="E101" s="35">
        <f t="shared" si="589"/>
        <v>6504177.9500000002</v>
      </c>
      <c r="F101" s="26">
        <f t="shared" si="556"/>
        <v>0.20848187444595659</v>
      </c>
      <c r="G101" s="26">
        <f t="shared" si="347"/>
        <v>0.97812413788586461</v>
      </c>
      <c r="H101" s="25">
        <f t="shared" ref="H101:J101" si="590">SUM(H102:H107)</f>
        <v>27080475.02</v>
      </c>
      <c r="I101" s="65">
        <f>SUM(I102:I107)</f>
        <v>5887725.3399999999</v>
      </c>
      <c r="J101" s="25">
        <f t="shared" si="590"/>
        <v>5763473.1699999999</v>
      </c>
      <c r="K101" s="26">
        <f t="shared" si="557"/>
        <v>0.21741588120783267</v>
      </c>
      <c r="L101" s="26">
        <f t="shared" si="350"/>
        <v>1.0215585578929658</v>
      </c>
      <c r="M101" s="25">
        <f>SUM(M102:M107)</f>
        <v>20509750</v>
      </c>
      <c r="N101" s="25">
        <f>SUM(N102:N107)</f>
        <v>4682170.4299999988</v>
      </c>
      <c r="O101" s="25">
        <f>SUM(O102:O107)</f>
        <v>4678180.95</v>
      </c>
      <c r="P101" s="26">
        <f t="shared" si="558"/>
        <v>0.22828998061897385</v>
      </c>
      <c r="Q101" s="26">
        <f t="shared" si="352"/>
        <v>1.0008527844567445</v>
      </c>
      <c r="R101" s="25">
        <f t="shared" ref="R101" si="591">SUM(R102:R107)</f>
        <v>1041925.02</v>
      </c>
      <c r="S101" s="25">
        <f>SUM(S102:S107)</f>
        <v>281328.71999999997</v>
      </c>
      <c r="T101" s="25">
        <f>SUM(T102:T107)</f>
        <v>221247.22</v>
      </c>
      <c r="U101" s="26">
        <f t="shared" si="559"/>
        <v>0.27000860388207204</v>
      </c>
      <c r="V101" s="26">
        <f t="shared" si="355"/>
        <v>1.2715582143811794</v>
      </c>
      <c r="W101" s="25">
        <f>SUM(W102:W107)</f>
        <v>120000</v>
      </c>
      <c r="X101" s="25">
        <f>SUM(X102:X107)</f>
        <v>40599.9</v>
      </c>
      <c r="Y101" s="25">
        <f t="shared" ref="Y101" si="592">SUM(Y102:Y107)</f>
        <v>24078</v>
      </c>
      <c r="Z101" s="26">
        <f t="shared" si="573"/>
        <v>0.33833250000000004</v>
      </c>
      <c r="AA101" s="26">
        <f t="shared" si="358"/>
        <v>1.6861824071766758</v>
      </c>
      <c r="AB101" s="25">
        <f>SUM(AB102:AB107)</f>
        <v>536000</v>
      </c>
      <c r="AC101" s="25">
        <f>SUM(AC102:AC107)</f>
        <v>18066.979999999996</v>
      </c>
      <c r="AD101" s="25">
        <f>SUM(AD102:AD107)</f>
        <v>58232.209999999992</v>
      </c>
      <c r="AE101" s="26">
        <f t="shared" si="560"/>
        <v>3.3707052238805962E-2</v>
      </c>
      <c r="AF101" s="26">
        <f t="shared" si="360"/>
        <v>0.31025750181901046</v>
      </c>
      <c r="AG101" s="25">
        <f>SUM(AG102:AG107)</f>
        <v>4871800</v>
      </c>
      <c r="AH101" s="25">
        <f>SUM(AH102:AH107)</f>
        <v>865559.30999999994</v>
      </c>
      <c r="AI101" s="25">
        <f>SUM(AI102:AI107)</f>
        <v>781734.79</v>
      </c>
      <c r="AJ101" s="26">
        <f t="shared" si="561"/>
        <v>0.17766725029763125</v>
      </c>
      <c r="AK101" s="26">
        <f t="shared" si="362"/>
        <v>1.1072288467550484</v>
      </c>
      <c r="AL101" s="25">
        <f>SUM(AL102:AL107)</f>
        <v>1000</v>
      </c>
      <c r="AM101" s="25">
        <f>SUM(AM102:AM107)</f>
        <v>0</v>
      </c>
      <c r="AN101" s="25">
        <f>SUM(AN102:AN107)</f>
        <v>0</v>
      </c>
      <c r="AO101" s="26" t="str">
        <f t="shared" si="526"/>
        <v xml:space="preserve"> </v>
      </c>
      <c r="AP101" s="26" t="str">
        <f t="shared" si="363"/>
        <v xml:space="preserve"> </v>
      </c>
      <c r="AQ101" s="25">
        <f>SUM(AQ102:AQ107)</f>
        <v>3434856.1900000004</v>
      </c>
      <c r="AR101" s="25">
        <f t="shared" ref="AR101:AS101" si="593">SUM(AR102:AR107)</f>
        <v>474168.11000000004</v>
      </c>
      <c r="AS101" s="25">
        <f t="shared" si="593"/>
        <v>740704.78</v>
      </c>
      <c r="AT101" s="26">
        <f t="shared" si="562"/>
        <v>0.13804598614068905</v>
      </c>
      <c r="AU101" s="26">
        <f t="shared" si="366"/>
        <v>0.64015802625170048</v>
      </c>
      <c r="AV101" s="25">
        <f>SUM(AV102:AV107)</f>
        <v>150000</v>
      </c>
      <c r="AW101" s="25">
        <f>SUM(AW102:AW107)</f>
        <v>12422.79</v>
      </c>
      <c r="AX101" s="25">
        <f>SUM(AX102:AX107)</f>
        <v>37306.980000000003</v>
      </c>
      <c r="AY101" s="26">
        <f t="shared" si="563"/>
        <v>8.2818600000000006E-2</v>
      </c>
      <c r="AZ101" s="26">
        <f t="shared" si="368"/>
        <v>0.33298835767462281</v>
      </c>
      <c r="BA101" s="27">
        <f>SUM(BA102:BA107)</f>
        <v>20000</v>
      </c>
      <c r="BB101" s="27">
        <f t="shared" ref="BB101:BC101" si="594">SUM(BB102:BB107)</f>
        <v>0</v>
      </c>
      <c r="BC101" s="32">
        <f t="shared" si="594"/>
        <v>0</v>
      </c>
      <c r="BD101" s="26" t="str">
        <f t="shared" si="370"/>
        <v xml:space="preserve"> </v>
      </c>
      <c r="BE101" s="26" t="str">
        <f t="shared" si="371"/>
        <v xml:space="preserve"> </v>
      </c>
      <c r="BF101" s="27">
        <f t="shared" ref="BF101:BH101" si="595">SUM(BF102:BF107)</f>
        <v>475000</v>
      </c>
      <c r="BG101" s="27">
        <f>SUM(BG102:BG107)</f>
        <v>50562.89</v>
      </c>
      <c r="BH101" s="27">
        <f t="shared" si="595"/>
        <v>34249.99</v>
      </c>
      <c r="BI101" s="26">
        <f t="shared" si="564"/>
        <v>0.10644818947368422</v>
      </c>
      <c r="BJ101" s="26">
        <f t="shared" si="374"/>
        <v>1.4762891901574278</v>
      </c>
      <c r="BK101" s="27">
        <f t="shared" ref="BK101:BM101" si="596">SUM(BK102:BK107)</f>
        <v>365000</v>
      </c>
      <c r="BL101" s="27">
        <f>SUM(BL102:BL107)</f>
        <v>89706.25</v>
      </c>
      <c r="BM101" s="27">
        <f t="shared" si="596"/>
        <v>90122.97</v>
      </c>
      <c r="BN101" s="26">
        <f t="shared" si="521"/>
        <v>0.24577054794520548</v>
      </c>
      <c r="BO101" s="26">
        <f t="shared" si="376"/>
        <v>0.99537609557252715</v>
      </c>
      <c r="BP101" s="25">
        <f>SUM(BP102:BP107)</f>
        <v>110000</v>
      </c>
      <c r="BQ101" s="25">
        <f>SUM(BQ102:BQ107)</f>
        <v>30399.759999999998</v>
      </c>
      <c r="BR101" s="25">
        <f>SUM(BR102:BR107)</f>
        <v>18276.939999999999</v>
      </c>
      <c r="BS101" s="26">
        <f t="shared" si="565"/>
        <v>0.27636145454545452</v>
      </c>
      <c r="BT101" s="26">
        <f t="shared" si="378"/>
        <v>1.6632849919078359</v>
      </c>
      <c r="BU101" s="25">
        <f>SUM(BU102:BU107)</f>
        <v>610000</v>
      </c>
      <c r="BV101" s="25">
        <f>SUM(BV102:BV107)</f>
        <v>261087</v>
      </c>
      <c r="BW101" s="25">
        <f>SUM(BW102:BW107)</f>
        <v>262830</v>
      </c>
      <c r="BX101" s="26">
        <f t="shared" si="542"/>
        <v>0.42801147540983608</v>
      </c>
      <c r="BY101" s="26">
        <f t="shared" si="380"/>
        <v>0.99336833694783699</v>
      </c>
      <c r="BZ101" s="25">
        <f>SUM(BZ102:BZ107)</f>
        <v>1500000</v>
      </c>
      <c r="CA101" s="25">
        <f>SUM(CA102:CA107)</f>
        <v>0</v>
      </c>
      <c r="CB101" s="25">
        <f>SUM(CB102:CB107)</f>
        <v>0</v>
      </c>
      <c r="CC101" s="26" t="str">
        <f t="shared" si="462"/>
        <v xml:space="preserve"> </v>
      </c>
      <c r="CD101" s="26" t="str">
        <f t="shared" si="381"/>
        <v xml:space="preserve"> </v>
      </c>
      <c r="CE101" s="52">
        <f>SUM(CE102:CE107)</f>
        <v>200000</v>
      </c>
      <c r="CF101" s="52">
        <f>SUM(CF102:CF107)</f>
        <v>25133.23</v>
      </c>
      <c r="CG101" s="25">
        <f>SUM(CG102:CG107)</f>
        <v>131798.35</v>
      </c>
      <c r="CH101" s="26">
        <f t="shared" si="383"/>
        <v>0.12566615</v>
      </c>
      <c r="CI101" s="26">
        <f t="shared" si="404"/>
        <v>0.19069457242825877</v>
      </c>
      <c r="CJ101" s="27">
        <f>SUM(CJ102:CJ107)</f>
        <v>200000</v>
      </c>
      <c r="CK101" s="27">
        <f>SUM(CK102:CK107)</f>
        <v>25133.23</v>
      </c>
      <c r="CL101" s="27">
        <f>SUM(CL102:CL107)</f>
        <v>131798.35</v>
      </c>
      <c r="CM101" s="26">
        <f t="shared" si="384"/>
        <v>0.12566615</v>
      </c>
      <c r="CN101" s="26">
        <f t="shared" si="405"/>
        <v>0.19069457242825877</v>
      </c>
      <c r="CO101" s="27">
        <f>SUM(CO102:CO107)</f>
        <v>0</v>
      </c>
      <c r="CP101" s="27">
        <f t="shared" ref="CP101:CQ101" si="597">SUM(CP102:CP107)</f>
        <v>0</v>
      </c>
      <c r="CQ101" s="27">
        <f t="shared" si="597"/>
        <v>0</v>
      </c>
      <c r="CR101" s="26" t="str">
        <f t="shared" si="386"/>
        <v xml:space="preserve"> </v>
      </c>
      <c r="CS101" s="26" t="str">
        <f t="shared" si="387"/>
        <v xml:space="preserve"> </v>
      </c>
      <c r="CT101" s="27">
        <f>SUM(CT102:CT107)</f>
        <v>0</v>
      </c>
      <c r="CU101" s="27">
        <f t="shared" ref="CU101:CV101" si="598">SUM(CU102:CU107)</f>
        <v>0</v>
      </c>
      <c r="CV101" s="27">
        <f t="shared" si="598"/>
        <v>0</v>
      </c>
      <c r="CW101" s="69" t="str">
        <f t="shared" si="406"/>
        <v xml:space="preserve"> </v>
      </c>
      <c r="CX101" s="69" t="str">
        <f t="shared" si="407"/>
        <v xml:space="preserve"> </v>
      </c>
      <c r="CY101" s="25">
        <f>SUM(CY102:CY107)</f>
        <v>0</v>
      </c>
      <c r="CZ101" s="25">
        <f>SUM(CZ102:CZ107)</f>
        <v>0</v>
      </c>
      <c r="DA101" s="25">
        <f>SUM(DA102:DA107)</f>
        <v>0</v>
      </c>
      <c r="DB101" s="26" t="str">
        <f t="shared" si="566"/>
        <v xml:space="preserve"> </v>
      </c>
      <c r="DC101" s="26" t="str">
        <f t="shared" si="390"/>
        <v xml:space="preserve"> </v>
      </c>
      <c r="DD101" s="25">
        <f>SUM(DD102:DD107)</f>
        <v>0</v>
      </c>
      <c r="DE101" s="38">
        <f>SUM(DE102:DE107)</f>
        <v>0</v>
      </c>
      <c r="DF101" s="25">
        <f>SUM(DF102:DF107)</f>
        <v>0</v>
      </c>
      <c r="DG101" s="26" t="str">
        <f t="shared" si="567"/>
        <v xml:space="preserve"> </v>
      </c>
      <c r="DH101" s="26" t="str">
        <f t="shared" si="392"/>
        <v xml:space="preserve"> </v>
      </c>
      <c r="DI101" s="25">
        <f>SUM(DI102:DI107)</f>
        <v>0</v>
      </c>
      <c r="DJ101" s="25">
        <f>SUM(DJ102:DJ107)</f>
        <v>10842.4</v>
      </c>
      <c r="DK101" s="26" t="str">
        <f t="shared" si="588"/>
        <v xml:space="preserve"> </v>
      </c>
      <c r="DL101" s="25">
        <f>SUM(DL102:DL107)</f>
        <v>4856.1899999999996</v>
      </c>
      <c r="DM101" s="25">
        <f>SUM(DM102:DM107)</f>
        <v>4856.1899999999996</v>
      </c>
      <c r="DN101" s="25">
        <f>SUM(DN102:DN107)</f>
        <v>155277.15</v>
      </c>
      <c r="DO101" s="26">
        <f t="shared" si="568"/>
        <v>1</v>
      </c>
      <c r="DP101" s="26">
        <f t="shared" ref="DP101:DP103" si="599">IF(DM101=0," ",IF(DM101/DN101*100&gt;200,"св.200",DM101/DN101))</f>
        <v>3.1274337531310946E-2</v>
      </c>
    </row>
    <row r="102" spans="1:120" s="19" customFormat="1" ht="15.75" hidden="1" customHeight="1" outlineLevel="1" x14ac:dyDescent="0.25">
      <c r="A102" s="18">
        <v>81</v>
      </c>
      <c r="B102" s="8" t="s">
        <v>6</v>
      </c>
      <c r="C102" s="28">
        <f t="shared" ref="C102:E107" si="600">H102+AQ102</f>
        <v>23363675.02</v>
      </c>
      <c r="D102" s="28">
        <f t="shared" si="600"/>
        <v>5179208.46</v>
      </c>
      <c r="E102" s="28">
        <f t="shared" si="600"/>
        <v>5434866.4800000004</v>
      </c>
      <c r="F102" s="29">
        <f t="shared" si="556"/>
        <v>0.2216778163352488</v>
      </c>
      <c r="G102" s="29">
        <f t="shared" si="347"/>
        <v>0.95295965026173002</v>
      </c>
      <c r="H102" s="17">
        <f t="shared" ref="H102:J107" si="601">W102++AG102+M102+AB102+AL102+R102</f>
        <v>22178675.02</v>
      </c>
      <c r="I102" s="24">
        <f t="shared" si="601"/>
        <v>4861051.43</v>
      </c>
      <c r="J102" s="17">
        <f t="shared" si="601"/>
        <v>4955901.24</v>
      </c>
      <c r="K102" s="29">
        <f t="shared" si="557"/>
        <v>0.21917681852574436</v>
      </c>
      <c r="L102" s="29">
        <f t="shared" si="350"/>
        <v>0.98086123887327492</v>
      </c>
      <c r="M102" s="46">
        <v>19356750</v>
      </c>
      <c r="N102" s="46">
        <v>4382697.84</v>
      </c>
      <c r="O102" s="46">
        <v>4429236.9400000004</v>
      </c>
      <c r="P102" s="29">
        <f t="shared" si="558"/>
        <v>0.22641702971831532</v>
      </c>
      <c r="Q102" s="29">
        <f t="shared" si="352"/>
        <v>0.98949274996338299</v>
      </c>
      <c r="R102" s="46">
        <v>1041925.02</v>
      </c>
      <c r="S102" s="46">
        <v>281328.71999999997</v>
      </c>
      <c r="T102" s="46">
        <v>221247.22</v>
      </c>
      <c r="U102" s="29">
        <f t="shared" si="559"/>
        <v>0.27000860388207204</v>
      </c>
      <c r="V102" s="29">
        <f t="shared" si="355"/>
        <v>1.2715582143811794</v>
      </c>
      <c r="W102" s="9"/>
      <c r="X102" s="9"/>
      <c r="Y102" s="9"/>
      <c r="Z102" s="29" t="str">
        <f t="shared" si="573"/>
        <v xml:space="preserve"> </v>
      </c>
      <c r="AA102" s="29" t="str">
        <f t="shared" si="358"/>
        <v xml:space="preserve"> </v>
      </c>
      <c r="AB102" s="46">
        <v>330000</v>
      </c>
      <c r="AC102" s="46">
        <v>10509.39</v>
      </c>
      <c r="AD102" s="46">
        <v>38288.9</v>
      </c>
      <c r="AE102" s="29">
        <f t="shared" si="560"/>
        <v>3.1846636363636362E-2</v>
      </c>
      <c r="AF102" s="29">
        <f t="shared" si="360"/>
        <v>0.27447615366333322</v>
      </c>
      <c r="AG102" s="46">
        <v>1450000</v>
      </c>
      <c r="AH102" s="46">
        <v>186515.48</v>
      </c>
      <c r="AI102" s="46">
        <v>267128.18</v>
      </c>
      <c r="AJ102" s="29">
        <f t="shared" si="561"/>
        <v>0.12863136551724139</v>
      </c>
      <c r="AK102" s="29">
        <f t="shared" si="362"/>
        <v>0.69822465005376821</v>
      </c>
      <c r="AL102" s="9"/>
      <c r="AM102" s="9"/>
      <c r="AN102" s="9"/>
      <c r="AO102" s="29" t="str">
        <f t="shared" si="526"/>
        <v xml:space="preserve"> </v>
      </c>
      <c r="AP102" s="29" t="str">
        <f t="shared" si="363"/>
        <v xml:space="preserve"> </v>
      </c>
      <c r="AQ102" s="9">
        <f>AV102+BA102+BF102+BK102+BP102+BU102+BZ102+CE102+CY102+DD102+DL102+CT102</f>
        <v>1185000</v>
      </c>
      <c r="AR102" s="9">
        <f t="shared" ref="AR102" si="602">AW102+BB102+BG102+BL102+BQ102+BV102+CA102+CF102+CZ102+DE102+DM102+CU102+DI102</f>
        <v>318157.03000000003</v>
      </c>
      <c r="AS102" s="9">
        <f t="shared" ref="AS102" si="603">AX102+BC102+BH102+BM102+BR102+BW102+CB102+CG102+DA102+DF102+DN102+CV102+DJ102</f>
        <v>478965.24</v>
      </c>
      <c r="AT102" s="29">
        <f t="shared" si="562"/>
        <v>0.26848694514767935</v>
      </c>
      <c r="AU102" s="29">
        <f t="shared" si="366"/>
        <v>0.66425912243652596</v>
      </c>
      <c r="AV102" s="46">
        <v>150000</v>
      </c>
      <c r="AW102" s="46">
        <v>12422.79</v>
      </c>
      <c r="AX102" s="46">
        <v>37306.980000000003</v>
      </c>
      <c r="AY102" s="29">
        <f t="shared" si="563"/>
        <v>8.2818600000000006E-2</v>
      </c>
      <c r="AZ102" s="29">
        <f t="shared" si="368"/>
        <v>0.33298835767462281</v>
      </c>
      <c r="BA102" s="30"/>
      <c r="BB102" s="30"/>
      <c r="BC102" s="36"/>
      <c r="BD102" s="29" t="str">
        <f t="shared" si="370"/>
        <v xml:space="preserve"> </v>
      </c>
      <c r="BE102" s="29" t="str">
        <f t="shared" si="371"/>
        <v xml:space="preserve"> </v>
      </c>
      <c r="BF102" s="9"/>
      <c r="BG102" s="9"/>
      <c r="BH102" s="30"/>
      <c r="BI102" s="29" t="str">
        <f t="shared" si="564"/>
        <v xml:space="preserve"> </v>
      </c>
      <c r="BJ102" s="29" t="str">
        <f t="shared" si="374"/>
        <v xml:space="preserve"> </v>
      </c>
      <c r="BK102" s="46">
        <v>365000</v>
      </c>
      <c r="BL102" s="46">
        <v>89706.25</v>
      </c>
      <c r="BM102" s="46">
        <v>90122.97</v>
      </c>
      <c r="BN102" s="29">
        <f t="shared" si="521"/>
        <v>0.24577054794520548</v>
      </c>
      <c r="BO102" s="29">
        <f t="shared" si="376"/>
        <v>0.99537609557252715</v>
      </c>
      <c r="BP102" s="46">
        <v>110000</v>
      </c>
      <c r="BQ102" s="46">
        <v>30399.759999999998</v>
      </c>
      <c r="BR102" s="46">
        <v>18276.939999999999</v>
      </c>
      <c r="BS102" s="29">
        <f t="shared" si="565"/>
        <v>0.27636145454545452</v>
      </c>
      <c r="BT102" s="29">
        <f t="shared" si="378"/>
        <v>1.6632849919078359</v>
      </c>
      <c r="BU102" s="46">
        <v>360000</v>
      </c>
      <c r="BV102" s="46">
        <v>160495</v>
      </c>
      <c r="BW102" s="46">
        <v>201460</v>
      </c>
      <c r="BX102" s="29">
        <f t="shared" si="542"/>
        <v>0.44581944444444443</v>
      </c>
      <c r="BY102" s="29">
        <f t="shared" si="380"/>
        <v>0.79665938647870549</v>
      </c>
      <c r="BZ102" s="30"/>
      <c r="CA102" s="30"/>
      <c r="CB102" s="30"/>
      <c r="CC102" s="29" t="str">
        <f t="shared" si="462"/>
        <v xml:space="preserve"> </v>
      </c>
      <c r="CD102" s="29" t="str">
        <f t="shared" si="381"/>
        <v xml:space="preserve"> </v>
      </c>
      <c r="CE102" s="46">
        <v>200000</v>
      </c>
      <c r="CF102" s="46">
        <v>25133.23</v>
      </c>
      <c r="CG102" s="46">
        <v>131798.35</v>
      </c>
      <c r="CH102" s="29">
        <f t="shared" si="383"/>
        <v>0.12566615</v>
      </c>
      <c r="CI102" s="29">
        <f t="shared" si="404"/>
        <v>0.19069457242825877</v>
      </c>
      <c r="CJ102" s="46">
        <v>200000</v>
      </c>
      <c r="CK102" s="46">
        <v>25133.23</v>
      </c>
      <c r="CL102" s="46">
        <v>131798.35</v>
      </c>
      <c r="CM102" s="29">
        <f t="shared" si="384"/>
        <v>0.12566615</v>
      </c>
      <c r="CN102" s="29">
        <f t="shared" si="405"/>
        <v>0.19069457242825877</v>
      </c>
      <c r="CO102" s="30"/>
      <c r="CP102" s="30"/>
      <c r="CQ102" s="30"/>
      <c r="CR102" s="29" t="str">
        <f t="shared" si="386"/>
        <v xml:space="preserve"> </v>
      </c>
      <c r="CS102" s="29" t="str">
        <f t="shared" si="387"/>
        <v xml:space="preserve"> </v>
      </c>
      <c r="CT102" s="30"/>
      <c r="CU102" s="30"/>
      <c r="CV102" s="30"/>
      <c r="CW102" s="29" t="str">
        <f t="shared" si="406"/>
        <v xml:space="preserve"> </v>
      </c>
      <c r="CX102" s="29" t="str">
        <f t="shared" si="407"/>
        <v xml:space="preserve"> </v>
      </c>
      <c r="CY102" s="30"/>
      <c r="CZ102" s="30"/>
      <c r="DA102" s="30"/>
      <c r="DB102" s="29" t="str">
        <f t="shared" si="566"/>
        <v xml:space="preserve"> </v>
      </c>
      <c r="DC102" s="29" t="str">
        <f t="shared" si="390"/>
        <v xml:space="preserve"> </v>
      </c>
      <c r="DD102" s="30"/>
      <c r="DE102" s="37"/>
      <c r="DF102" s="30"/>
      <c r="DG102" s="29" t="str">
        <f t="shared" si="567"/>
        <v xml:space="preserve"> </v>
      </c>
      <c r="DH102" s="29" t="str">
        <f t="shared" si="392"/>
        <v xml:space="preserve"> </v>
      </c>
      <c r="DI102" s="30"/>
      <c r="DJ102" s="30"/>
      <c r="DK102" s="29" t="str">
        <f t="shared" si="588"/>
        <v xml:space="preserve"> </v>
      </c>
      <c r="DL102" s="9"/>
      <c r="DM102" s="9"/>
      <c r="DN102" s="30"/>
      <c r="DO102" s="29" t="str">
        <f t="shared" si="568"/>
        <v xml:space="preserve"> </v>
      </c>
      <c r="DP102" s="29" t="str">
        <f t="shared" si="599"/>
        <v xml:space="preserve"> </v>
      </c>
    </row>
    <row r="103" spans="1:120" s="19" customFormat="1" ht="15.75" hidden="1" customHeight="1" outlineLevel="1" x14ac:dyDescent="0.25">
      <c r="A103" s="18">
        <f>A102+1</f>
        <v>82</v>
      </c>
      <c r="B103" s="8" t="s">
        <v>11</v>
      </c>
      <c r="C103" s="28">
        <f t="shared" si="600"/>
        <v>2892500</v>
      </c>
      <c r="D103" s="28">
        <f t="shared" si="600"/>
        <v>265266.46000000002</v>
      </c>
      <c r="E103" s="28">
        <f t="shared" si="600"/>
        <v>319883.99</v>
      </c>
      <c r="F103" s="29">
        <f t="shared" si="556"/>
        <v>9.1708369922212624E-2</v>
      </c>
      <c r="G103" s="29">
        <f t="shared" si="347"/>
        <v>0.82925831955516127</v>
      </c>
      <c r="H103" s="17">
        <f t="shared" si="601"/>
        <v>817500</v>
      </c>
      <c r="I103" s="24">
        <f t="shared" si="601"/>
        <v>178461.57</v>
      </c>
      <c r="J103" s="17">
        <f t="shared" si="601"/>
        <v>136923.52000000002</v>
      </c>
      <c r="K103" s="29">
        <f t="shared" si="557"/>
        <v>0.21830161467889908</v>
      </c>
      <c r="L103" s="29">
        <f t="shared" si="350"/>
        <v>1.3033667992175484</v>
      </c>
      <c r="M103" s="46">
        <v>466500</v>
      </c>
      <c r="N103" s="46">
        <v>115568.52</v>
      </c>
      <c r="O103" s="46">
        <v>108664.05</v>
      </c>
      <c r="P103" s="29">
        <f t="shared" si="558"/>
        <v>0.24773530546623795</v>
      </c>
      <c r="Q103" s="29">
        <f t="shared" si="352"/>
        <v>1.0635395975025779</v>
      </c>
      <c r="R103" s="30"/>
      <c r="S103" s="30"/>
      <c r="T103" s="30"/>
      <c r="U103" s="29" t="str">
        <f t="shared" si="559"/>
        <v xml:space="preserve"> </v>
      </c>
      <c r="V103" s="29" t="str">
        <f t="shared" ref="V103:V107" si="604">IF(S103=0," ",IF(S103/T103*100&gt;200,"св.200",S103/T103))</f>
        <v xml:space="preserve"> </v>
      </c>
      <c r="W103" s="9"/>
      <c r="X103" s="9"/>
      <c r="Y103" s="9"/>
      <c r="Z103" s="29" t="str">
        <f t="shared" si="573"/>
        <v xml:space="preserve"> </v>
      </c>
      <c r="AA103" s="29" t="str">
        <f t="shared" si="358"/>
        <v xml:space="preserve"> </v>
      </c>
      <c r="AB103" s="46">
        <v>55000</v>
      </c>
      <c r="AC103" s="46">
        <v>2720.14</v>
      </c>
      <c r="AD103" s="46">
        <v>2122.75</v>
      </c>
      <c r="AE103" s="29">
        <f t="shared" si="560"/>
        <v>4.9457090909090909E-2</v>
      </c>
      <c r="AF103" s="29">
        <f t="shared" si="360"/>
        <v>1.2814226828406547</v>
      </c>
      <c r="AG103" s="46">
        <v>295000</v>
      </c>
      <c r="AH103" s="46">
        <v>60172.91</v>
      </c>
      <c r="AI103" s="46">
        <v>26136.720000000001</v>
      </c>
      <c r="AJ103" s="29">
        <f t="shared" si="561"/>
        <v>0.20397596610169494</v>
      </c>
      <c r="AK103" s="29" t="str">
        <f t="shared" si="362"/>
        <v>св.200</v>
      </c>
      <c r="AL103" s="9">
        <v>1000</v>
      </c>
      <c r="AM103" s="9"/>
      <c r="AN103" s="9"/>
      <c r="AO103" s="29" t="str">
        <f t="shared" si="526"/>
        <v xml:space="preserve"> </v>
      </c>
      <c r="AP103" s="29" t="str">
        <f t="shared" si="363"/>
        <v xml:space="preserve"> </v>
      </c>
      <c r="AQ103" s="9">
        <f t="shared" ref="AQ103:AQ107" si="605">AV103+BA103+BF103+BK103+BP103+BU103+BZ103+CE103+CY103+DD103+DL103+CT103</f>
        <v>2075000</v>
      </c>
      <c r="AR103" s="9">
        <f t="shared" ref="AR103:AR107" si="606">AW103+BB103+BG103+BL103+BQ103+BV103+CA103+CF103+CZ103+DE103+DM103+CU103+DI103</f>
        <v>86804.89</v>
      </c>
      <c r="AS103" s="9">
        <f t="shared" ref="AS103:AS107" si="607">AX103+BC103+BH103+BM103+BR103+BW103+CB103+CG103+DA103+DF103+DN103+CV103+DJ103</f>
        <v>182960.46999999997</v>
      </c>
      <c r="AT103" s="29">
        <f t="shared" si="562"/>
        <v>4.1833681927710843E-2</v>
      </c>
      <c r="AU103" s="29">
        <f t="shared" si="366"/>
        <v>0.47444614675508873</v>
      </c>
      <c r="AV103" s="9"/>
      <c r="AW103" s="9"/>
      <c r="AX103" s="30"/>
      <c r="AY103" s="29" t="str">
        <f t="shared" si="563"/>
        <v xml:space="preserve"> </v>
      </c>
      <c r="AZ103" s="29" t="str">
        <f t="shared" si="368"/>
        <v xml:space="preserve"> </v>
      </c>
      <c r="BA103" s="30"/>
      <c r="BB103" s="30"/>
      <c r="BC103" s="36"/>
      <c r="BD103" s="29" t="str">
        <f t="shared" si="370"/>
        <v xml:space="preserve"> </v>
      </c>
      <c r="BE103" s="29" t="str">
        <f t="shared" si="371"/>
        <v xml:space="preserve"> </v>
      </c>
      <c r="BF103" s="46">
        <v>475000</v>
      </c>
      <c r="BG103" s="46">
        <v>50562.89</v>
      </c>
      <c r="BH103" s="46">
        <v>34249.99</v>
      </c>
      <c r="BI103" s="29">
        <f t="shared" si="564"/>
        <v>0.10644818947368422</v>
      </c>
      <c r="BJ103" s="29">
        <f t="shared" si="374"/>
        <v>1.4762891901574278</v>
      </c>
      <c r="BK103" s="30"/>
      <c r="BL103" s="30"/>
      <c r="BM103" s="30"/>
      <c r="BN103" s="29" t="str">
        <f t="shared" si="521"/>
        <v xml:space="preserve"> </v>
      </c>
      <c r="BO103" s="29" t="str">
        <f t="shared" si="376"/>
        <v xml:space="preserve"> </v>
      </c>
      <c r="BP103" s="30"/>
      <c r="BQ103" s="30"/>
      <c r="BR103" s="30"/>
      <c r="BS103" s="29" t="str">
        <f t="shared" si="565"/>
        <v xml:space="preserve"> </v>
      </c>
      <c r="BT103" s="29" t="str">
        <f t="shared" si="378"/>
        <v xml:space="preserve"> </v>
      </c>
      <c r="BU103" s="46">
        <v>100000</v>
      </c>
      <c r="BV103" s="9">
        <v>36242</v>
      </c>
      <c r="BW103" s="9"/>
      <c r="BX103" s="29">
        <f t="shared" si="542"/>
        <v>0.36242000000000002</v>
      </c>
      <c r="BY103" s="29" t="str">
        <f t="shared" si="380"/>
        <v xml:space="preserve"> </v>
      </c>
      <c r="BZ103" s="30">
        <v>1500000</v>
      </c>
      <c r="CA103" s="30"/>
      <c r="CB103" s="30"/>
      <c r="CC103" s="29" t="str">
        <f t="shared" si="462"/>
        <v xml:space="preserve"> </v>
      </c>
      <c r="CD103" s="29" t="str">
        <f t="shared" si="381"/>
        <v xml:space="preserve"> </v>
      </c>
      <c r="CE103" s="34"/>
      <c r="CF103" s="9"/>
      <c r="CG103" s="30"/>
      <c r="CH103" s="29" t="str">
        <f t="shared" si="383"/>
        <v xml:space="preserve"> </v>
      </c>
      <c r="CI103" s="29" t="str">
        <f t="shared" si="404"/>
        <v xml:space="preserve"> </v>
      </c>
      <c r="CJ103" s="30"/>
      <c r="CK103" s="30"/>
      <c r="CL103" s="30"/>
      <c r="CM103" s="29" t="str">
        <f t="shared" si="384"/>
        <v xml:space="preserve"> </v>
      </c>
      <c r="CN103" s="29" t="str">
        <f t="shared" si="405"/>
        <v xml:space="preserve"> </v>
      </c>
      <c r="CO103" s="30"/>
      <c r="CP103" s="30"/>
      <c r="CQ103" s="30"/>
      <c r="CR103" s="29" t="str">
        <f t="shared" si="386"/>
        <v xml:space="preserve"> </v>
      </c>
      <c r="CS103" s="29" t="str">
        <f t="shared" si="387"/>
        <v xml:space="preserve"> </v>
      </c>
      <c r="CT103" s="30"/>
      <c r="CU103" s="30"/>
      <c r="CV103" s="30"/>
      <c r="CW103" s="29" t="str">
        <f t="shared" si="406"/>
        <v xml:space="preserve"> </v>
      </c>
      <c r="CX103" s="29" t="str">
        <f t="shared" si="407"/>
        <v xml:space="preserve"> </v>
      </c>
      <c r="CY103" s="30"/>
      <c r="CZ103" s="30"/>
      <c r="DA103" s="30"/>
      <c r="DB103" s="29" t="str">
        <f t="shared" si="566"/>
        <v xml:space="preserve"> </v>
      </c>
      <c r="DC103" s="29" t="str">
        <f t="shared" si="390"/>
        <v xml:space="preserve"> </v>
      </c>
      <c r="DD103" s="30"/>
      <c r="DE103" s="37"/>
      <c r="DF103" s="30"/>
      <c r="DG103" s="29" t="str">
        <f t="shared" si="567"/>
        <v xml:space="preserve"> </v>
      </c>
      <c r="DH103" s="29" t="str">
        <f t="shared" si="392"/>
        <v xml:space="preserve"> </v>
      </c>
      <c r="DI103" s="46"/>
      <c r="DJ103" s="46">
        <v>10842.4</v>
      </c>
      <c r="DK103" s="29" t="str">
        <f t="shared" si="588"/>
        <v xml:space="preserve"> </v>
      </c>
      <c r="DL103" s="9"/>
      <c r="DM103" s="46"/>
      <c r="DN103" s="46">
        <v>137868.07999999999</v>
      </c>
      <c r="DO103" s="29" t="str">
        <f t="shared" si="568"/>
        <v xml:space="preserve"> </v>
      </c>
      <c r="DP103" s="29" t="str">
        <f t="shared" si="599"/>
        <v xml:space="preserve"> </v>
      </c>
    </row>
    <row r="104" spans="1:120" s="19" customFormat="1" ht="15.75" hidden="1" customHeight="1" outlineLevel="1" x14ac:dyDescent="0.25">
      <c r="A104" s="18">
        <f t="shared" ref="A104:A107" si="608">A103+1</f>
        <v>83</v>
      </c>
      <c r="B104" s="8" t="s">
        <v>69</v>
      </c>
      <c r="C104" s="28">
        <f t="shared" si="600"/>
        <v>1164286.74</v>
      </c>
      <c r="D104" s="28">
        <f t="shared" si="600"/>
        <v>240149.01</v>
      </c>
      <c r="E104" s="28">
        <f t="shared" si="600"/>
        <v>370405.99999999994</v>
      </c>
      <c r="F104" s="29">
        <f t="shared" si="556"/>
        <v>0.20626277166052756</v>
      </c>
      <c r="G104" s="29">
        <f t="shared" si="347"/>
        <v>0.64833995669616595</v>
      </c>
      <c r="H104" s="17">
        <f t="shared" si="601"/>
        <v>1111500</v>
      </c>
      <c r="I104" s="24">
        <f t="shared" si="601"/>
        <v>201272.27000000002</v>
      </c>
      <c r="J104" s="17">
        <f t="shared" si="601"/>
        <v>329679.45999999996</v>
      </c>
      <c r="K104" s="29">
        <f t="shared" si="557"/>
        <v>0.18108166441745391</v>
      </c>
      <c r="L104" s="29">
        <f t="shared" si="350"/>
        <v>0.61050897741703425</v>
      </c>
      <c r="M104" s="46">
        <v>190500</v>
      </c>
      <c r="N104" s="46">
        <v>51365.15</v>
      </c>
      <c r="O104" s="46">
        <v>40000.35</v>
      </c>
      <c r="P104" s="29">
        <f t="shared" si="558"/>
        <v>0.26963333333333334</v>
      </c>
      <c r="Q104" s="29">
        <f t="shared" si="352"/>
        <v>1.2841175139717529</v>
      </c>
      <c r="R104" s="30"/>
      <c r="S104" s="30"/>
      <c r="T104" s="30"/>
      <c r="U104" s="29" t="str">
        <f t="shared" si="559"/>
        <v xml:space="preserve"> </v>
      </c>
      <c r="V104" s="29" t="str">
        <f t="shared" si="604"/>
        <v xml:space="preserve"> </v>
      </c>
      <c r="W104" s="46">
        <v>51000</v>
      </c>
      <c r="X104" s="9">
        <v>7500</v>
      </c>
      <c r="Y104" s="9"/>
      <c r="Z104" s="29">
        <f t="shared" si="573"/>
        <v>0.14705882352941177</v>
      </c>
      <c r="AA104" s="29" t="str">
        <f t="shared" si="358"/>
        <v xml:space="preserve"> </v>
      </c>
      <c r="AB104" s="46">
        <v>40000</v>
      </c>
      <c r="AC104" s="46">
        <v>3211.48</v>
      </c>
      <c r="AD104" s="46">
        <v>6705.99</v>
      </c>
      <c r="AE104" s="29">
        <f t="shared" si="560"/>
        <v>8.0286999999999997E-2</v>
      </c>
      <c r="AF104" s="29">
        <f t="shared" si="360"/>
        <v>0.47889722471998919</v>
      </c>
      <c r="AG104" s="46">
        <v>830000</v>
      </c>
      <c r="AH104" s="46">
        <v>139195.64000000001</v>
      </c>
      <c r="AI104" s="46">
        <v>282973.12</v>
      </c>
      <c r="AJ104" s="29">
        <f t="shared" si="561"/>
        <v>0.16770559036144581</v>
      </c>
      <c r="AK104" s="29">
        <f t="shared" si="362"/>
        <v>0.49190410735832441</v>
      </c>
      <c r="AL104" s="9"/>
      <c r="AM104" s="9"/>
      <c r="AN104" s="9"/>
      <c r="AO104" s="29" t="str">
        <f t="shared" si="526"/>
        <v xml:space="preserve"> </v>
      </c>
      <c r="AP104" s="29" t="str">
        <f t="shared" si="363"/>
        <v xml:space="preserve"> </v>
      </c>
      <c r="AQ104" s="9">
        <f t="shared" si="605"/>
        <v>52786.74</v>
      </c>
      <c r="AR104" s="9">
        <f t="shared" si="606"/>
        <v>38876.74</v>
      </c>
      <c r="AS104" s="9">
        <f t="shared" si="607"/>
        <v>40726.54</v>
      </c>
      <c r="AT104" s="29">
        <f t="shared" si="562"/>
        <v>0.73648685256941415</v>
      </c>
      <c r="AU104" s="29">
        <f t="shared" si="366"/>
        <v>0.95457998641671982</v>
      </c>
      <c r="AV104" s="9"/>
      <c r="AW104" s="9"/>
      <c r="AX104" s="30"/>
      <c r="AY104" s="29" t="str">
        <f t="shared" si="563"/>
        <v xml:space="preserve"> </v>
      </c>
      <c r="AZ104" s="29" t="str">
        <f t="shared" si="368"/>
        <v xml:space="preserve"> </v>
      </c>
      <c r="BA104" s="30"/>
      <c r="BB104" s="30"/>
      <c r="BC104" s="36"/>
      <c r="BD104" s="29" t="str">
        <f t="shared" si="370"/>
        <v xml:space="preserve"> </v>
      </c>
      <c r="BE104" s="29" t="str">
        <f t="shared" si="371"/>
        <v xml:space="preserve"> </v>
      </c>
      <c r="BF104" s="9"/>
      <c r="BG104" s="30"/>
      <c r="BH104" s="30"/>
      <c r="BI104" s="29" t="str">
        <f t="shared" si="564"/>
        <v xml:space="preserve"> </v>
      </c>
      <c r="BJ104" s="29" t="str">
        <f t="shared" si="374"/>
        <v xml:space="preserve"> </v>
      </c>
      <c r="BK104" s="30"/>
      <c r="BL104" s="30"/>
      <c r="BM104" s="30"/>
      <c r="BN104" s="29" t="str">
        <f t="shared" si="521"/>
        <v xml:space="preserve"> </v>
      </c>
      <c r="BO104" s="29" t="str">
        <f t="shared" si="376"/>
        <v xml:space="preserve"> </v>
      </c>
      <c r="BP104" s="30"/>
      <c r="BQ104" s="30"/>
      <c r="BR104" s="30"/>
      <c r="BS104" s="29" t="str">
        <f t="shared" si="565"/>
        <v xml:space="preserve"> </v>
      </c>
      <c r="BT104" s="29" t="str">
        <f t="shared" si="378"/>
        <v xml:space="preserve"> </v>
      </c>
      <c r="BU104" s="46">
        <v>50000</v>
      </c>
      <c r="BV104" s="46">
        <v>36090</v>
      </c>
      <c r="BW104" s="46">
        <v>28890</v>
      </c>
      <c r="BX104" s="29">
        <f t="shared" si="542"/>
        <v>0.7218</v>
      </c>
      <c r="BY104" s="29">
        <f t="shared" si="380"/>
        <v>1.2492211838006231</v>
      </c>
      <c r="BZ104" s="30"/>
      <c r="CA104" s="30"/>
      <c r="CB104" s="30"/>
      <c r="CC104" s="29" t="str">
        <f t="shared" si="462"/>
        <v xml:space="preserve"> </v>
      </c>
      <c r="CD104" s="29" t="str">
        <f t="shared" si="381"/>
        <v xml:space="preserve"> </v>
      </c>
      <c r="CE104" s="46"/>
      <c r="CF104" s="9"/>
      <c r="CG104" s="30"/>
      <c r="CH104" s="29" t="str">
        <f t="shared" si="383"/>
        <v xml:space="preserve"> </v>
      </c>
      <c r="CI104" s="29" t="str">
        <f t="shared" si="404"/>
        <v xml:space="preserve"> </v>
      </c>
      <c r="CJ104" s="30"/>
      <c r="CK104" s="30"/>
      <c r="CL104" s="30"/>
      <c r="CM104" s="29" t="str">
        <f t="shared" si="384"/>
        <v xml:space="preserve"> </v>
      </c>
      <c r="CN104" s="29" t="str">
        <f t="shared" si="405"/>
        <v xml:space="preserve"> </v>
      </c>
      <c r="CO104" s="46"/>
      <c r="CP104" s="30"/>
      <c r="CQ104" s="30"/>
      <c r="CR104" s="29" t="str">
        <f t="shared" si="386"/>
        <v xml:space="preserve"> </v>
      </c>
      <c r="CS104" s="29" t="str">
        <f t="shared" si="387"/>
        <v xml:space="preserve"> </v>
      </c>
      <c r="CT104" s="30"/>
      <c r="CU104" s="30"/>
      <c r="CV104" s="30"/>
      <c r="CW104" s="29" t="str">
        <f t="shared" si="406"/>
        <v xml:space="preserve"> </v>
      </c>
      <c r="CX104" s="29" t="str">
        <f t="shared" si="407"/>
        <v xml:space="preserve"> </v>
      </c>
      <c r="CY104" s="30"/>
      <c r="CZ104" s="30"/>
      <c r="DA104" s="30"/>
      <c r="DB104" s="29" t="str">
        <f t="shared" si="566"/>
        <v xml:space="preserve"> </v>
      </c>
      <c r="DC104" s="29" t="str">
        <f t="shared" si="390"/>
        <v xml:space="preserve"> </v>
      </c>
      <c r="DD104" s="30"/>
      <c r="DE104" s="37"/>
      <c r="DF104" s="30"/>
      <c r="DG104" s="29" t="str">
        <f t="shared" si="567"/>
        <v xml:space="preserve"> </v>
      </c>
      <c r="DH104" s="29" t="str">
        <f t="shared" si="392"/>
        <v xml:space="preserve"> </v>
      </c>
      <c r="DI104" s="30"/>
      <c r="DJ104" s="30"/>
      <c r="DK104" s="29" t="str">
        <f t="shared" si="393"/>
        <v xml:space="preserve"> </v>
      </c>
      <c r="DL104" s="9">
        <v>2786.74</v>
      </c>
      <c r="DM104" s="46">
        <v>2786.74</v>
      </c>
      <c r="DN104" s="46">
        <v>11836.54</v>
      </c>
      <c r="DO104" s="29">
        <f t="shared" si="568"/>
        <v>1</v>
      </c>
      <c r="DP104" s="29">
        <f t="shared" si="395"/>
        <v>0.23543535526429171</v>
      </c>
    </row>
    <row r="105" spans="1:120" s="19" customFormat="1" ht="15" hidden="1" customHeight="1" outlineLevel="1" x14ac:dyDescent="0.25">
      <c r="A105" s="18">
        <f t="shared" si="608"/>
        <v>84</v>
      </c>
      <c r="B105" s="8" t="s">
        <v>31</v>
      </c>
      <c r="C105" s="28">
        <f t="shared" si="600"/>
        <v>1347550</v>
      </c>
      <c r="D105" s="28">
        <f t="shared" si="600"/>
        <v>325805.98000000004</v>
      </c>
      <c r="E105" s="28">
        <f t="shared" si="600"/>
        <v>103921.66</v>
      </c>
      <c r="F105" s="29">
        <f t="shared" si="556"/>
        <v>0.24177654261437426</v>
      </c>
      <c r="G105" s="29" t="str">
        <f t="shared" si="347"/>
        <v>св.200</v>
      </c>
      <c r="H105" s="17">
        <f t="shared" si="601"/>
        <v>1297550</v>
      </c>
      <c r="I105" s="24">
        <f t="shared" si="601"/>
        <v>306545.98000000004</v>
      </c>
      <c r="J105" s="17">
        <f t="shared" si="601"/>
        <v>88921.66</v>
      </c>
      <c r="K105" s="29">
        <f t="shared" si="557"/>
        <v>0.23624984008323383</v>
      </c>
      <c r="L105" s="29" t="str">
        <f t="shared" si="350"/>
        <v>св.200</v>
      </c>
      <c r="M105" s="46">
        <v>95750</v>
      </c>
      <c r="N105" s="46">
        <v>21234.76</v>
      </c>
      <c r="O105" s="46">
        <v>21641.41</v>
      </c>
      <c r="P105" s="29">
        <f t="shared" si="558"/>
        <v>0.22177295039164488</v>
      </c>
      <c r="Q105" s="29">
        <f t="shared" si="352"/>
        <v>0.98120963467722289</v>
      </c>
      <c r="R105" s="30"/>
      <c r="S105" s="30"/>
      <c r="T105" s="30"/>
      <c r="U105" s="29" t="str">
        <f t="shared" si="559"/>
        <v xml:space="preserve"> </v>
      </c>
      <c r="V105" s="29" t="str">
        <f t="shared" si="604"/>
        <v xml:space="preserve"> </v>
      </c>
      <c r="W105" s="46">
        <v>0</v>
      </c>
      <c r="X105" s="9">
        <v>225</v>
      </c>
      <c r="Y105" s="9"/>
      <c r="Z105" s="29" t="str">
        <f t="shared" si="573"/>
        <v xml:space="preserve"> </v>
      </c>
      <c r="AA105" s="29" t="str">
        <f t="shared" si="358"/>
        <v xml:space="preserve"> </v>
      </c>
      <c r="AB105" s="46">
        <v>45000</v>
      </c>
      <c r="AC105" s="46">
        <v>308.51</v>
      </c>
      <c r="AD105" s="46">
        <v>1640.71</v>
      </c>
      <c r="AE105" s="29">
        <f t="shared" si="560"/>
        <v>6.8557777777777775E-3</v>
      </c>
      <c r="AF105" s="29">
        <f>IF(AC105&lt;=0," ",IF(AC105/AD105*100&gt;200,"св.200",AC105/AD105))</f>
        <v>0.18803444850095385</v>
      </c>
      <c r="AG105" s="46">
        <v>1156800</v>
      </c>
      <c r="AH105" s="46">
        <v>284777.71000000002</v>
      </c>
      <c r="AI105" s="46">
        <v>65639.539999999994</v>
      </c>
      <c r="AJ105" s="29">
        <f t="shared" si="561"/>
        <v>0.24617713520055326</v>
      </c>
      <c r="AK105" s="29" t="str">
        <f t="shared" si="362"/>
        <v>св.200</v>
      </c>
      <c r="AL105" s="9"/>
      <c r="AM105" s="9"/>
      <c r="AN105" s="9"/>
      <c r="AO105" s="29" t="str">
        <f t="shared" si="526"/>
        <v xml:space="preserve"> </v>
      </c>
      <c r="AP105" s="29" t="str">
        <f t="shared" si="363"/>
        <v xml:space="preserve"> </v>
      </c>
      <c r="AQ105" s="9">
        <f t="shared" si="605"/>
        <v>50000</v>
      </c>
      <c r="AR105" s="9">
        <f t="shared" si="606"/>
        <v>19260</v>
      </c>
      <c r="AS105" s="9">
        <f t="shared" si="607"/>
        <v>15000</v>
      </c>
      <c r="AT105" s="29">
        <f t="shared" si="562"/>
        <v>0.38519999999999999</v>
      </c>
      <c r="AU105" s="29">
        <f t="shared" si="366"/>
        <v>1.284</v>
      </c>
      <c r="AV105" s="9"/>
      <c r="AW105" s="9"/>
      <c r="AX105" s="30"/>
      <c r="AY105" s="29" t="str">
        <f t="shared" si="563"/>
        <v xml:space="preserve"> </v>
      </c>
      <c r="AZ105" s="29" t="str">
        <f t="shared" si="368"/>
        <v xml:space="preserve"> </v>
      </c>
      <c r="BA105" s="30"/>
      <c r="BB105" s="30"/>
      <c r="BC105" s="36"/>
      <c r="BD105" s="29" t="str">
        <f t="shared" si="370"/>
        <v xml:space="preserve"> </v>
      </c>
      <c r="BE105" s="29" t="str">
        <f t="shared" si="371"/>
        <v xml:space="preserve"> </v>
      </c>
      <c r="BF105" s="9"/>
      <c r="BG105" s="30"/>
      <c r="BH105" s="30"/>
      <c r="BI105" s="29" t="str">
        <f t="shared" si="564"/>
        <v xml:space="preserve"> </v>
      </c>
      <c r="BJ105" s="29" t="str">
        <f t="shared" si="374"/>
        <v xml:space="preserve"> </v>
      </c>
      <c r="BK105" s="30"/>
      <c r="BL105" s="30"/>
      <c r="BM105" s="30"/>
      <c r="BN105" s="29" t="str">
        <f t="shared" si="521"/>
        <v xml:space="preserve"> </v>
      </c>
      <c r="BO105" s="29" t="str">
        <f t="shared" si="376"/>
        <v xml:space="preserve"> </v>
      </c>
      <c r="BP105" s="30"/>
      <c r="BQ105" s="30"/>
      <c r="BR105" s="30"/>
      <c r="BS105" s="29" t="str">
        <f t="shared" si="565"/>
        <v xml:space="preserve"> </v>
      </c>
      <c r="BT105" s="29" t="str">
        <f t="shared" si="378"/>
        <v xml:space="preserve"> </v>
      </c>
      <c r="BU105" s="46">
        <v>50000</v>
      </c>
      <c r="BV105" s="46">
        <v>19260</v>
      </c>
      <c r="BW105" s="46">
        <v>15000</v>
      </c>
      <c r="BX105" s="29">
        <f t="shared" si="542"/>
        <v>0.38519999999999999</v>
      </c>
      <c r="BY105" s="29">
        <f t="shared" si="380"/>
        <v>1.284</v>
      </c>
      <c r="BZ105" s="30"/>
      <c r="CA105" s="30"/>
      <c r="CB105" s="30"/>
      <c r="CC105" s="29" t="str">
        <f t="shared" si="462"/>
        <v xml:space="preserve"> </v>
      </c>
      <c r="CD105" s="29" t="str">
        <f t="shared" si="381"/>
        <v xml:space="preserve"> </v>
      </c>
      <c r="CE105" s="34"/>
      <c r="CF105" s="9"/>
      <c r="CG105" s="30"/>
      <c r="CH105" s="29" t="str">
        <f t="shared" si="383"/>
        <v xml:space="preserve"> </v>
      </c>
      <c r="CI105" s="29" t="str">
        <f t="shared" si="404"/>
        <v xml:space="preserve"> </v>
      </c>
      <c r="CJ105" s="30"/>
      <c r="CK105" s="30"/>
      <c r="CL105" s="30"/>
      <c r="CM105" s="29" t="str">
        <f t="shared" si="384"/>
        <v xml:space="preserve"> </v>
      </c>
      <c r="CN105" s="29" t="str">
        <f t="shared" si="405"/>
        <v xml:space="preserve"> </v>
      </c>
      <c r="CO105" s="30"/>
      <c r="CP105" s="30"/>
      <c r="CQ105" s="30"/>
      <c r="CR105" s="29" t="str">
        <f t="shared" si="386"/>
        <v xml:space="preserve"> </v>
      </c>
      <c r="CS105" s="29" t="str">
        <f t="shared" si="387"/>
        <v xml:space="preserve"> </v>
      </c>
      <c r="CT105" s="30"/>
      <c r="CU105" s="30"/>
      <c r="CV105" s="30"/>
      <c r="CW105" s="29" t="str">
        <f t="shared" si="406"/>
        <v xml:space="preserve"> </v>
      </c>
      <c r="CX105" s="29" t="str">
        <f t="shared" si="407"/>
        <v xml:space="preserve"> </v>
      </c>
      <c r="CY105" s="30"/>
      <c r="CZ105" s="30"/>
      <c r="DA105" s="30"/>
      <c r="DB105" s="29" t="str">
        <f t="shared" si="566"/>
        <v xml:space="preserve"> </v>
      </c>
      <c r="DC105" s="29" t="str">
        <f t="shared" si="390"/>
        <v xml:space="preserve"> </v>
      </c>
      <c r="DD105" s="30"/>
      <c r="DE105" s="37"/>
      <c r="DF105" s="30"/>
      <c r="DG105" s="29" t="str">
        <f t="shared" si="567"/>
        <v xml:space="preserve"> </v>
      </c>
      <c r="DH105" s="29" t="str">
        <f t="shared" si="392"/>
        <v xml:space="preserve"> </v>
      </c>
      <c r="DI105" s="30"/>
      <c r="DJ105" s="30"/>
      <c r="DK105" s="29" t="str">
        <f t="shared" si="393"/>
        <v xml:space="preserve"> </v>
      </c>
      <c r="DL105" s="30"/>
      <c r="DM105" s="46"/>
      <c r="DN105" s="46">
        <v>0</v>
      </c>
      <c r="DO105" s="29" t="str">
        <f t="shared" si="568"/>
        <v xml:space="preserve"> </v>
      </c>
      <c r="DP105" s="29" t="str">
        <f t="shared" si="395"/>
        <v xml:space="preserve"> </v>
      </c>
    </row>
    <row r="106" spans="1:120" s="19" customFormat="1" ht="15.75" hidden="1" customHeight="1" outlineLevel="1" x14ac:dyDescent="0.25">
      <c r="A106" s="18">
        <f t="shared" si="608"/>
        <v>85</v>
      </c>
      <c r="B106" s="8" t="s">
        <v>102</v>
      </c>
      <c r="C106" s="28">
        <f t="shared" si="600"/>
        <v>919000</v>
      </c>
      <c r="D106" s="28">
        <f t="shared" si="600"/>
        <v>153704.70000000001</v>
      </c>
      <c r="E106" s="28">
        <f t="shared" si="600"/>
        <v>164119.97</v>
      </c>
      <c r="F106" s="29">
        <f t="shared" si="556"/>
        <v>0.16725212187159957</v>
      </c>
      <c r="G106" s="29">
        <f t="shared" si="347"/>
        <v>0.9365386796012698</v>
      </c>
      <c r="H106" s="17">
        <f t="shared" si="601"/>
        <v>889000</v>
      </c>
      <c r="I106" s="24">
        <f t="shared" si="601"/>
        <v>144704.70000000001</v>
      </c>
      <c r="J106" s="17">
        <f t="shared" si="601"/>
        <v>161119.97</v>
      </c>
      <c r="K106" s="29">
        <f t="shared" si="557"/>
        <v>0.16277244094488191</v>
      </c>
      <c r="L106" s="29">
        <f t="shared" si="350"/>
        <v>0.89811771936154161</v>
      </c>
      <c r="M106" s="46">
        <v>250000</v>
      </c>
      <c r="N106" s="46">
        <v>72750.600000000006</v>
      </c>
      <c r="O106" s="46">
        <v>46275.79</v>
      </c>
      <c r="P106" s="29">
        <f t="shared" si="558"/>
        <v>0.29100240000000005</v>
      </c>
      <c r="Q106" s="29">
        <f t="shared" si="352"/>
        <v>1.572109303806591</v>
      </c>
      <c r="R106" s="30"/>
      <c r="S106" s="30"/>
      <c r="T106" s="30"/>
      <c r="U106" s="29" t="str">
        <f t="shared" si="559"/>
        <v xml:space="preserve"> </v>
      </c>
      <c r="V106" s="29" t="str">
        <f t="shared" si="604"/>
        <v xml:space="preserve"> </v>
      </c>
      <c r="W106" s="46">
        <v>33000</v>
      </c>
      <c r="X106" s="46">
        <v>0</v>
      </c>
      <c r="Y106" s="46">
        <v>23606.400000000001</v>
      </c>
      <c r="Z106" s="29" t="str">
        <f t="shared" si="573"/>
        <v xml:space="preserve"> </v>
      </c>
      <c r="AA106" s="29">
        <f t="shared" si="358"/>
        <v>0</v>
      </c>
      <c r="AB106" s="46">
        <v>26000</v>
      </c>
      <c r="AC106" s="46">
        <v>669.23</v>
      </c>
      <c r="AD106" s="46">
        <v>3609.66</v>
      </c>
      <c r="AE106" s="29">
        <f t="shared" si="560"/>
        <v>2.5739615384615385E-2</v>
      </c>
      <c r="AF106" s="29">
        <f t="shared" si="360"/>
        <v>0.18539973293883635</v>
      </c>
      <c r="AG106" s="46">
        <v>580000</v>
      </c>
      <c r="AH106" s="46">
        <v>71284.87</v>
      </c>
      <c r="AI106" s="46">
        <v>87628.12</v>
      </c>
      <c r="AJ106" s="29">
        <f t="shared" si="561"/>
        <v>0.12290494827586206</v>
      </c>
      <c r="AK106" s="29">
        <f t="shared" si="362"/>
        <v>0.81349308874822368</v>
      </c>
      <c r="AL106" s="9"/>
      <c r="AM106" s="9"/>
      <c r="AN106" s="9"/>
      <c r="AO106" s="29" t="str">
        <f t="shared" si="526"/>
        <v xml:space="preserve"> </v>
      </c>
      <c r="AP106" s="29" t="str">
        <f t="shared" si="363"/>
        <v xml:space="preserve"> </v>
      </c>
      <c r="AQ106" s="9">
        <f t="shared" si="605"/>
        <v>30000</v>
      </c>
      <c r="AR106" s="9">
        <f t="shared" si="606"/>
        <v>9000</v>
      </c>
      <c r="AS106" s="9">
        <f t="shared" si="607"/>
        <v>3000</v>
      </c>
      <c r="AT106" s="29">
        <f t="shared" si="562"/>
        <v>0.3</v>
      </c>
      <c r="AU106" s="29" t="str">
        <f t="shared" si="366"/>
        <v>св.200</v>
      </c>
      <c r="AV106" s="9"/>
      <c r="AW106" s="9"/>
      <c r="AX106" s="30"/>
      <c r="AY106" s="29" t="str">
        <f t="shared" si="563"/>
        <v xml:space="preserve"> </v>
      </c>
      <c r="AZ106" s="29" t="str">
        <f t="shared" si="368"/>
        <v xml:space="preserve"> </v>
      </c>
      <c r="BA106" s="30">
        <v>20000</v>
      </c>
      <c r="BB106" s="30"/>
      <c r="BC106" s="36"/>
      <c r="BD106" s="29" t="str">
        <f t="shared" si="370"/>
        <v xml:space="preserve"> </v>
      </c>
      <c r="BE106" s="29" t="str">
        <f t="shared" si="371"/>
        <v xml:space="preserve"> </v>
      </c>
      <c r="BF106" s="9"/>
      <c r="BG106" s="30"/>
      <c r="BH106" s="30"/>
      <c r="BI106" s="29" t="str">
        <f t="shared" si="564"/>
        <v xml:space="preserve"> </v>
      </c>
      <c r="BJ106" s="29" t="str">
        <f t="shared" si="374"/>
        <v xml:space="preserve"> </v>
      </c>
      <c r="BK106" s="30"/>
      <c r="BL106" s="30"/>
      <c r="BM106" s="30"/>
      <c r="BN106" s="29" t="str">
        <f t="shared" si="521"/>
        <v xml:space="preserve"> </v>
      </c>
      <c r="BO106" s="29" t="str">
        <f t="shared" si="376"/>
        <v xml:space="preserve"> </v>
      </c>
      <c r="BP106" s="30"/>
      <c r="BQ106" s="30"/>
      <c r="BR106" s="30"/>
      <c r="BS106" s="29" t="str">
        <f t="shared" si="565"/>
        <v xml:space="preserve"> </v>
      </c>
      <c r="BT106" s="29" t="str">
        <f t="shared" si="378"/>
        <v xml:space="preserve"> </v>
      </c>
      <c r="BU106" s="46">
        <v>10000</v>
      </c>
      <c r="BV106" s="46">
        <v>9000</v>
      </c>
      <c r="BW106" s="46">
        <v>3000</v>
      </c>
      <c r="BX106" s="29">
        <f t="shared" si="542"/>
        <v>0.9</v>
      </c>
      <c r="BY106" s="29" t="str">
        <f t="shared" si="380"/>
        <v>св.200</v>
      </c>
      <c r="BZ106" s="30"/>
      <c r="CA106" s="30"/>
      <c r="CB106" s="30"/>
      <c r="CC106" s="29" t="str">
        <f t="shared" si="462"/>
        <v xml:space="preserve"> </v>
      </c>
      <c r="CD106" s="29" t="str">
        <f t="shared" si="381"/>
        <v xml:space="preserve"> </v>
      </c>
      <c r="CE106" s="34"/>
      <c r="CF106" s="9"/>
      <c r="CG106" s="30"/>
      <c r="CH106" s="29" t="str">
        <f t="shared" si="383"/>
        <v xml:space="preserve"> </v>
      </c>
      <c r="CI106" s="29" t="str">
        <f t="shared" si="404"/>
        <v xml:space="preserve"> </v>
      </c>
      <c r="CJ106" s="30"/>
      <c r="CK106" s="30"/>
      <c r="CL106" s="30"/>
      <c r="CM106" s="29" t="str">
        <f t="shared" si="384"/>
        <v xml:space="preserve"> </v>
      </c>
      <c r="CN106" s="29" t="str">
        <f t="shared" si="405"/>
        <v xml:space="preserve"> </v>
      </c>
      <c r="CO106" s="30"/>
      <c r="CP106" s="30"/>
      <c r="CQ106" s="30"/>
      <c r="CR106" s="29" t="str">
        <f t="shared" si="386"/>
        <v xml:space="preserve"> </v>
      </c>
      <c r="CS106" s="29" t="str">
        <f t="shared" si="387"/>
        <v xml:space="preserve"> </v>
      </c>
      <c r="CT106" s="30"/>
      <c r="CU106" s="30"/>
      <c r="CV106" s="30"/>
      <c r="CW106" s="29" t="str">
        <f t="shared" si="406"/>
        <v xml:space="preserve"> </v>
      </c>
      <c r="CX106" s="29" t="str">
        <f t="shared" si="407"/>
        <v xml:space="preserve"> </v>
      </c>
      <c r="CY106" s="30"/>
      <c r="CZ106" s="30"/>
      <c r="DA106" s="30"/>
      <c r="DB106" s="29" t="str">
        <f t="shared" si="566"/>
        <v xml:space="preserve"> </v>
      </c>
      <c r="DC106" s="29" t="str">
        <f t="shared" si="390"/>
        <v xml:space="preserve"> </v>
      </c>
      <c r="DD106" s="30"/>
      <c r="DE106" s="37"/>
      <c r="DF106" s="30"/>
      <c r="DG106" s="29" t="str">
        <f t="shared" si="567"/>
        <v xml:space="preserve"> </v>
      </c>
      <c r="DH106" s="29" t="str">
        <f t="shared" si="392"/>
        <v xml:space="preserve"> </v>
      </c>
      <c r="DI106" s="30"/>
      <c r="DJ106" s="30"/>
      <c r="DK106" s="29" t="str">
        <f t="shared" si="393"/>
        <v xml:space="preserve"> </v>
      </c>
      <c r="DL106" s="9"/>
      <c r="DM106" s="46"/>
      <c r="DN106" s="46">
        <v>0</v>
      </c>
      <c r="DO106" s="29" t="str">
        <f t="shared" si="568"/>
        <v xml:space="preserve"> </v>
      </c>
      <c r="DP106" s="29" t="str">
        <f t="shared" si="395"/>
        <v xml:space="preserve"> </v>
      </c>
    </row>
    <row r="107" spans="1:120" s="19" customFormat="1" ht="15.75" hidden="1" customHeight="1" outlineLevel="1" x14ac:dyDescent="0.25">
      <c r="A107" s="18">
        <f t="shared" si="608"/>
        <v>86</v>
      </c>
      <c r="B107" s="8" t="s">
        <v>26</v>
      </c>
      <c r="C107" s="28">
        <f t="shared" si="600"/>
        <v>828319.45</v>
      </c>
      <c r="D107" s="28">
        <f t="shared" si="600"/>
        <v>197758.84000000003</v>
      </c>
      <c r="E107" s="28">
        <f t="shared" si="600"/>
        <v>110979.84999999999</v>
      </c>
      <c r="F107" s="29">
        <f t="shared" si="556"/>
        <v>0.23874706793375436</v>
      </c>
      <c r="G107" s="29">
        <f t="shared" si="347"/>
        <v>1.7819346484970022</v>
      </c>
      <c r="H107" s="17">
        <f t="shared" si="601"/>
        <v>786250</v>
      </c>
      <c r="I107" s="24">
        <f t="shared" si="601"/>
        <v>195689.39</v>
      </c>
      <c r="J107" s="17">
        <f t="shared" si="601"/>
        <v>90927.319999999992</v>
      </c>
      <c r="K107" s="29">
        <f t="shared" si="557"/>
        <v>0.24888952623211449</v>
      </c>
      <c r="L107" s="29" t="str">
        <f t="shared" si="350"/>
        <v>св.200</v>
      </c>
      <c r="M107" s="46">
        <v>150250</v>
      </c>
      <c r="N107" s="46">
        <v>38553.56</v>
      </c>
      <c r="O107" s="46">
        <v>32362.41</v>
      </c>
      <c r="P107" s="29">
        <f t="shared" si="558"/>
        <v>0.25659607321131445</v>
      </c>
      <c r="Q107" s="29">
        <f t="shared" si="352"/>
        <v>1.1913068278907535</v>
      </c>
      <c r="R107" s="30"/>
      <c r="S107" s="30"/>
      <c r="T107" s="30"/>
      <c r="U107" s="29" t="str">
        <f t="shared" si="559"/>
        <v xml:space="preserve"> </v>
      </c>
      <c r="V107" s="29" t="str">
        <f t="shared" si="604"/>
        <v xml:space="preserve"> </v>
      </c>
      <c r="W107" s="46">
        <v>36000</v>
      </c>
      <c r="X107" s="46">
        <v>32874.9</v>
      </c>
      <c r="Y107" s="46">
        <v>471.6</v>
      </c>
      <c r="Z107" s="29">
        <f t="shared" si="573"/>
        <v>0.91319166666666673</v>
      </c>
      <c r="AA107" s="29" t="str">
        <f t="shared" si="358"/>
        <v>св.200</v>
      </c>
      <c r="AB107" s="46">
        <v>40000</v>
      </c>
      <c r="AC107" s="46">
        <v>648.23</v>
      </c>
      <c r="AD107" s="46">
        <v>5864.2</v>
      </c>
      <c r="AE107" s="29">
        <f t="shared" si="560"/>
        <v>1.6205750000000001E-2</v>
      </c>
      <c r="AF107" s="29">
        <f t="shared" si="360"/>
        <v>0.110540227140957</v>
      </c>
      <c r="AG107" s="46">
        <v>560000</v>
      </c>
      <c r="AH107" s="46">
        <v>123612.7</v>
      </c>
      <c r="AI107" s="46">
        <v>52229.11</v>
      </c>
      <c r="AJ107" s="29">
        <f t="shared" si="561"/>
        <v>0.22073696428571429</v>
      </c>
      <c r="AK107" s="29" t="str">
        <f t="shared" si="362"/>
        <v>св.200</v>
      </c>
      <c r="AL107" s="9"/>
      <c r="AM107" s="9"/>
      <c r="AN107" s="9"/>
      <c r="AO107" s="29" t="str">
        <f t="shared" si="526"/>
        <v xml:space="preserve"> </v>
      </c>
      <c r="AP107" s="29" t="str">
        <f>IF(AM107=0," ",IF(AM107/AN107*100&gt;200,"св.200",AM107/AN107))</f>
        <v xml:space="preserve"> </v>
      </c>
      <c r="AQ107" s="9">
        <f t="shared" si="605"/>
        <v>42069.45</v>
      </c>
      <c r="AR107" s="9">
        <f t="shared" si="606"/>
        <v>2069.4499999999998</v>
      </c>
      <c r="AS107" s="9">
        <f t="shared" si="607"/>
        <v>20052.53</v>
      </c>
      <c r="AT107" s="29">
        <f t="shared" si="562"/>
        <v>4.9191277756186494E-2</v>
      </c>
      <c r="AU107" s="29">
        <f t="shared" si="366"/>
        <v>0.10320144141412579</v>
      </c>
      <c r="AV107" s="9"/>
      <c r="AW107" s="9"/>
      <c r="AX107" s="30"/>
      <c r="AY107" s="29" t="str">
        <f t="shared" si="563"/>
        <v xml:space="preserve"> </v>
      </c>
      <c r="AZ107" s="29" t="str">
        <f t="shared" si="368"/>
        <v xml:space="preserve"> </v>
      </c>
      <c r="BA107" s="30"/>
      <c r="BB107" s="30"/>
      <c r="BC107" s="36"/>
      <c r="BD107" s="29" t="str">
        <f t="shared" si="370"/>
        <v xml:space="preserve"> </v>
      </c>
      <c r="BE107" s="29" t="str">
        <f t="shared" si="371"/>
        <v xml:space="preserve"> </v>
      </c>
      <c r="BF107" s="9"/>
      <c r="BG107" s="30"/>
      <c r="BH107" s="30"/>
      <c r="BI107" s="29" t="str">
        <f t="shared" si="564"/>
        <v xml:space="preserve"> </v>
      </c>
      <c r="BJ107" s="29" t="str">
        <f t="shared" si="374"/>
        <v xml:space="preserve"> </v>
      </c>
      <c r="BK107" s="30"/>
      <c r="BL107" s="30"/>
      <c r="BM107" s="30"/>
      <c r="BN107" s="29" t="str">
        <f t="shared" si="521"/>
        <v xml:space="preserve"> </v>
      </c>
      <c r="BO107" s="29" t="str">
        <f t="shared" si="376"/>
        <v xml:space="preserve"> </v>
      </c>
      <c r="BP107" s="30"/>
      <c r="BQ107" s="30"/>
      <c r="BR107" s="30"/>
      <c r="BS107" s="29" t="str">
        <f t="shared" si="565"/>
        <v xml:space="preserve"> </v>
      </c>
      <c r="BT107" s="29" t="str">
        <f t="shared" si="378"/>
        <v xml:space="preserve"> </v>
      </c>
      <c r="BU107" s="46">
        <v>40000</v>
      </c>
      <c r="BV107" s="46"/>
      <c r="BW107" s="46">
        <v>14480</v>
      </c>
      <c r="BX107" s="29" t="str">
        <f t="shared" si="542"/>
        <v xml:space="preserve"> </v>
      </c>
      <c r="BY107" s="29">
        <f t="shared" si="380"/>
        <v>0</v>
      </c>
      <c r="BZ107" s="30"/>
      <c r="CA107" s="30"/>
      <c r="CB107" s="30"/>
      <c r="CC107" s="29" t="str">
        <f t="shared" ref="CC107:CC132" si="609">IF(CA107&lt;=0," ",IF(BZ107&lt;=0," ",IF(CA107/BZ107*100&gt;200,"СВ.200",CA107/BZ107)))</f>
        <v xml:space="preserve"> </v>
      </c>
      <c r="CD107" s="29" t="str">
        <f t="shared" si="381"/>
        <v xml:space="preserve"> </v>
      </c>
      <c r="CE107" s="34"/>
      <c r="CF107" s="9"/>
      <c r="CG107" s="30"/>
      <c r="CH107" s="29" t="str">
        <f t="shared" si="383"/>
        <v xml:space="preserve"> </v>
      </c>
      <c r="CI107" s="29" t="str">
        <f t="shared" si="404"/>
        <v xml:space="preserve"> </v>
      </c>
      <c r="CJ107" s="30"/>
      <c r="CK107" s="30"/>
      <c r="CL107" s="30"/>
      <c r="CM107" s="29" t="str">
        <f t="shared" si="384"/>
        <v xml:space="preserve"> </v>
      </c>
      <c r="CN107" s="29" t="str">
        <f t="shared" si="405"/>
        <v xml:space="preserve"> </v>
      </c>
      <c r="CO107" s="30"/>
      <c r="CP107" s="30"/>
      <c r="CQ107" s="30"/>
      <c r="CR107" s="29" t="str">
        <f t="shared" si="386"/>
        <v xml:space="preserve"> </v>
      </c>
      <c r="CS107" s="29" t="str">
        <f t="shared" si="387"/>
        <v xml:space="preserve"> </v>
      </c>
      <c r="CT107" s="30"/>
      <c r="CU107" s="30"/>
      <c r="CV107" s="30"/>
      <c r="CW107" s="29" t="str">
        <f t="shared" si="406"/>
        <v xml:space="preserve"> </v>
      </c>
      <c r="CX107" s="29" t="str">
        <f t="shared" si="407"/>
        <v xml:space="preserve"> </v>
      </c>
      <c r="CY107" s="30"/>
      <c r="CZ107" s="30"/>
      <c r="DA107" s="30"/>
      <c r="DB107" s="29" t="str">
        <f t="shared" si="566"/>
        <v xml:space="preserve"> </v>
      </c>
      <c r="DC107" s="29" t="str">
        <f t="shared" si="390"/>
        <v xml:space="preserve"> </v>
      </c>
      <c r="DD107" s="30"/>
      <c r="DE107" s="37"/>
      <c r="DF107" s="30"/>
      <c r="DG107" s="29" t="str">
        <f t="shared" si="567"/>
        <v xml:space="preserve"> </v>
      </c>
      <c r="DH107" s="29" t="str">
        <f t="shared" si="392"/>
        <v xml:space="preserve"> </v>
      </c>
      <c r="DI107" s="30"/>
      <c r="DJ107" s="30"/>
      <c r="DK107" s="29" t="str">
        <f t="shared" si="393"/>
        <v xml:space="preserve"> </v>
      </c>
      <c r="DL107" s="9">
        <v>2069.4499999999998</v>
      </c>
      <c r="DM107" s="46">
        <v>2069.4499999999998</v>
      </c>
      <c r="DN107" s="46">
        <v>5572.53</v>
      </c>
      <c r="DO107" s="29">
        <f t="shared" si="568"/>
        <v>1</v>
      </c>
      <c r="DP107" s="29">
        <f t="shared" si="395"/>
        <v>0.37136632732349578</v>
      </c>
    </row>
    <row r="108" spans="1:120" s="21" customFormat="1" ht="32.1" customHeight="1" collapsed="1" x14ac:dyDescent="0.25">
      <c r="A108" s="20"/>
      <c r="B108" s="7" t="s">
        <v>153</v>
      </c>
      <c r="C108" s="35">
        <f>SUM(C109:C114)</f>
        <v>17201647.300000001</v>
      </c>
      <c r="D108" s="35">
        <f t="shared" ref="D108:E108" si="610">SUM(D109:D114)</f>
        <v>3320093.49</v>
      </c>
      <c r="E108" s="35">
        <f t="shared" si="610"/>
        <v>3720039.1899999995</v>
      </c>
      <c r="F108" s="26">
        <f t="shared" si="556"/>
        <v>0.19301020606322977</v>
      </c>
      <c r="G108" s="26">
        <f t="shared" si="347"/>
        <v>0.89248884767797321</v>
      </c>
      <c r="H108" s="25">
        <f t="shared" ref="H108:J108" si="611">SUM(H109:H114)</f>
        <v>16077647.300000001</v>
      </c>
      <c r="I108" s="65">
        <f t="shared" ref="I108:I114" si="612">X108++AH108+N108+AC108+AM108+S108</f>
        <v>3063195.0600000005</v>
      </c>
      <c r="J108" s="25">
        <f t="shared" si="611"/>
        <v>3173397.5199999996</v>
      </c>
      <c r="K108" s="26">
        <f t="shared" si="557"/>
        <v>0.19052508136560506</v>
      </c>
      <c r="L108" s="26">
        <f t="shared" si="350"/>
        <v>0.96527303645211171</v>
      </c>
      <c r="M108" s="25">
        <f>SUM(M109:M114)</f>
        <v>8437873</v>
      </c>
      <c r="N108" s="25">
        <f>SUM(N109:N114)</f>
        <v>1879377.0300000003</v>
      </c>
      <c r="O108" s="25">
        <f>SUM(O109:O114)</f>
        <v>1830226.48</v>
      </c>
      <c r="P108" s="26">
        <f t="shared" si="558"/>
        <v>0.22273113496730754</v>
      </c>
      <c r="Q108" s="26">
        <f t="shared" si="352"/>
        <v>1.0268549004929708</v>
      </c>
      <c r="R108" s="25">
        <f t="shared" ref="R108" si="613">SUM(R109:R114)</f>
        <v>1245574.3</v>
      </c>
      <c r="S108" s="25">
        <f>SUM(S109:S114)</f>
        <v>332629.84999999998</v>
      </c>
      <c r="T108" s="25">
        <f>SUM(T109:T114)</f>
        <v>261671.57</v>
      </c>
      <c r="U108" s="26">
        <f t="shared" si="559"/>
        <v>0.26704938436831904</v>
      </c>
      <c r="V108" s="26">
        <f t="shared" si="355"/>
        <v>1.2711730586551682</v>
      </c>
      <c r="W108" s="25">
        <f>SUM(W109:W114)</f>
        <v>143900</v>
      </c>
      <c r="X108" s="25">
        <f>SUM(X109:X114)</f>
        <v>27103.05</v>
      </c>
      <c r="Y108" s="25">
        <f>SUM(Y109:Y114)</f>
        <v>20142.14</v>
      </c>
      <c r="Z108" s="26">
        <f t="shared" si="573"/>
        <v>0.18834642112578179</v>
      </c>
      <c r="AA108" s="26">
        <f t="shared" si="358"/>
        <v>1.3455893961614804</v>
      </c>
      <c r="AB108" s="25">
        <f>SUM(AB109:AB114)</f>
        <v>622300</v>
      </c>
      <c r="AC108" s="25">
        <f>SUM(AC109:AC114)</f>
        <v>88254.349999999991</v>
      </c>
      <c r="AD108" s="25">
        <f>SUM(AD109:AD114)</f>
        <v>221658.18000000002</v>
      </c>
      <c r="AE108" s="26">
        <f t="shared" si="560"/>
        <v>0.1418196207616905</v>
      </c>
      <c r="AF108" s="26">
        <f t="shared" si="360"/>
        <v>0.39815516846705129</v>
      </c>
      <c r="AG108" s="25">
        <f>SUM(AG109:AG114)</f>
        <v>5628000</v>
      </c>
      <c r="AH108" s="25">
        <f>SUM(AH109:AH114)</f>
        <v>735830.78</v>
      </c>
      <c r="AI108" s="25">
        <f>SUM(AI109:AI114)</f>
        <v>839699.14999999991</v>
      </c>
      <c r="AJ108" s="26">
        <f t="shared" si="561"/>
        <v>0.1307446304193319</v>
      </c>
      <c r="AK108" s="26">
        <f t="shared" si="362"/>
        <v>0.87630287585738309</v>
      </c>
      <c r="AL108" s="25">
        <f>SUM(AL109:AL114)</f>
        <v>0</v>
      </c>
      <c r="AM108" s="25">
        <f>SUM(AM109:AM114)</f>
        <v>0</v>
      </c>
      <c r="AN108" s="25">
        <f>SUM(AN109:AN114)</f>
        <v>0</v>
      </c>
      <c r="AO108" s="26" t="str">
        <f t="shared" si="526"/>
        <v xml:space="preserve"> </v>
      </c>
      <c r="AP108" s="26" t="str">
        <f t="shared" si="363"/>
        <v xml:space="preserve"> </v>
      </c>
      <c r="AQ108" s="25">
        <f>SUM(AQ109:AQ114)</f>
        <v>1124000</v>
      </c>
      <c r="AR108" s="25">
        <f t="shared" ref="AR108:AS108" si="614">SUM(AR109:AR114)</f>
        <v>256898.43</v>
      </c>
      <c r="AS108" s="25">
        <f t="shared" si="614"/>
        <v>546641.67000000004</v>
      </c>
      <c r="AT108" s="26">
        <f t="shared" si="562"/>
        <v>0.22855732206405693</v>
      </c>
      <c r="AU108" s="26">
        <f t="shared" si="366"/>
        <v>0.46995764153874325</v>
      </c>
      <c r="AV108" s="25">
        <f>SUM(AV109:AV114)</f>
        <v>337700</v>
      </c>
      <c r="AW108" s="25">
        <f>SUM(AW109:AW114)</f>
        <v>78628.679999999993</v>
      </c>
      <c r="AX108" s="25">
        <f>SUM(AX109:AX114)</f>
        <v>49110.35</v>
      </c>
      <c r="AY108" s="26">
        <f t="shared" si="563"/>
        <v>0.23283588984305595</v>
      </c>
      <c r="AZ108" s="26">
        <f t="shared" si="368"/>
        <v>1.6010612834158175</v>
      </c>
      <c r="BA108" s="27">
        <f>SUM(BA109:BA114)</f>
        <v>0</v>
      </c>
      <c r="BB108" s="27">
        <f t="shared" ref="BB108:BC108" si="615">SUM(BB109:BB114)</f>
        <v>0</v>
      </c>
      <c r="BC108" s="32">
        <f t="shared" si="615"/>
        <v>0</v>
      </c>
      <c r="BD108" s="26" t="str">
        <f t="shared" si="370"/>
        <v xml:space="preserve"> </v>
      </c>
      <c r="BE108" s="26" t="str">
        <f t="shared" si="371"/>
        <v xml:space="preserve"> </v>
      </c>
      <c r="BF108" s="27">
        <f t="shared" ref="BF108:BH108" si="616">SUM(BF109:BF114)</f>
        <v>390900</v>
      </c>
      <c r="BG108" s="27">
        <f>SUM(BG109:BG114)</f>
        <v>37824.42</v>
      </c>
      <c r="BH108" s="27">
        <f t="shared" si="616"/>
        <v>52672.75</v>
      </c>
      <c r="BI108" s="26">
        <f t="shared" si="564"/>
        <v>9.6762394474290095E-2</v>
      </c>
      <c r="BJ108" s="26">
        <f t="shared" si="374"/>
        <v>0.71810224451922477</v>
      </c>
      <c r="BK108" s="27">
        <f>SUM(BK109:BK114)</f>
        <v>0</v>
      </c>
      <c r="BL108" s="27">
        <f>SUM(BL109:BL114)</f>
        <v>0</v>
      </c>
      <c r="BM108" s="27">
        <f>SUM(BM109:BM114)</f>
        <v>0</v>
      </c>
      <c r="BN108" s="26" t="str">
        <f t="shared" si="521"/>
        <v xml:space="preserve"> </v>
      </c>
      <c r="BO108" s="26" t="str">
        <f t="shared" si="376"/>
        <v xml:space="preserve"> </v>
      </c>
      <c r="BP108" s="25">
        <f>SUM(BP109:BP114)</f>
        <v>0</v>
      </c>
      <c r="BQ108" s="25">
        <f>SUM(BQ109:BQ114)</f>
        <v>0</v>
      </c>
      <c r="BR108" s="25">
        <f>SUM(BR109:BR114)</f>
        <v>0</v>
      </c>
      <c r="BS108" s="26" t="str">
        <f t="shared" si="565"/>
        <v xml:space="preserve"> </v>
      </c>
      <c r="BT108" s="26" t="str">
        <f t="shared" si="378"/>
        <v xml:space="preserve"> </v>
      </c>
      <c r="BU108" s="25">
        <f>SUM(BU109:BU114)</f>
        <v>150000</v>
      </c>
      <c r="BV108" s="25">
        <f>SUM(BV109:BV114)</f>
        <v>36530</v>
      </c>
      <c r="BW108" s="25">
        <f>SUM(BW109:BW114)</f>
        <v>55430</v>
      </c>
      <c r="BX108" s="26">
        <f t="shared" si="542"/>
        <v>0.24353333333333332</v>
      </c>
      <c r="BY108" s="26">
        <f t="shared" si="380"/>
        <v>0.65902940645859642</v>
      </c>
      <c r="BZ108" s="25">
        <f>SUM(BZ109:BZ114)</f>
        <v>0</v>
      </c>
      <c r="CA108" s="25">
        <f>SUM(CA109:CA114)</f>
        <v>140000</v>
      </c>
      <c r="CB108" s="25">
        <f>SUM(CB109:CB114)</f>
        <v>0</v>
      </c>
      <c r="CC108" s="26" t="str">
        <f t="shared" si="609"/>
        <v xml:space="preserve"> </v>
      </c>
      <c r="CD108" s="26" t="e">
        <f>IF(CA108=0," ",IF(CA108/CB108*100&gt;200,"св.200",CA108/CB108))</f>
        <v>#DIV/0!</v>
      </c>
      <c r="CE108" s="52">
        <f>SUM(CE109:CE114)</f>
        <v>195400</v>
      </c>
      <c r="CF108" s="52">
        <f>SUM(CF109:CF114)</f>
        <v>35915.33</v>
      </c>
      <c r="CG108" s="25">
        <f>SUM(CG109:CG114)</f>
        <v>29028.57</v>
      </c>
      <c r="CH108" s="26">
        <f t="shared" si="383"/>
        <v>0.18380414534288639</v>
      </c>
      <c r="CI108" s="26">
        <f>IF(CG108=0," ",IF(CF108/CG108*100&gt;200,"св.200",CF108/CG108))</f>
        <v>1.2372407597067303</v>
      </c>
      <c r="CJ108" s="27">
        <f>SUM(CJ109:CJ114)</f>
        <v>195400</v>
      </c>
      <c r="CK108" s="27">
        <f>SUM(CK109:CK114)</f>
        <v>35915.33</v>
      </c>
      <c r="CL108" s="27">
        <f>SUM(CL109:CL114)</f>
        <v>29028.57</v>
      </c>
      <c r="CM108" s="26">
        <f t="shared" si="384"/>
        <v>0.18380414534288639</v>
      </c>
      <c r="CN108" s="26">
        <f t="shared" si="405"/>
        <v>1.2372407597067303</v>
      </c>
      <c r="CO108" s="27">
        <f>SUM(CO109:CO114)</f>
        <v>0</v>
      </c>
      <c r="CP108" s="27">
        <f t="shared" ref="CP108:CQ108" si="617">SUM(CP109:CP114)</f>
        <v>0</v>
      </c>
      <c r="CQ108" s="27">
        <f t="shared" si="617"/>
        <v>0</v>
      </c>
      <c r="CR108" s="26" t="str">
        <f t="shared" si="386"/>
        <v xml:space="preserve"> </v>
      </c>
      <c r="CS108" s="26" t="str">
        <f t="shared" si="387"/>
        <v xml:space="preserve"> </v>
      </c>
      <c r="CT108" s="27">
        <f>SUM(CT109:CT114)</f>
        <v>0</v>
      </c>
      <c r="CU108" s="27">
        <f t="shared" ref="CU108:CV108" si="618">SUM(CU109:CU114)</f>
        <v>0</v>
      </c>
      <c r="CV108" s="27">
        <f t="shared" si="618"/>
        <v>0</v>
      </c>
      <c r="CW108" s="69" t="str">
        <f t="shared" si="406"/>
        <v xml:space="preserve"> </v>
      </c>
      <c r="CX108" s="69" t="str">
        <f t="shared" si="407"/>
        <v xml:space="preserve"> </v>
      </c>
      <c r="CY108" s="25">
        <f>SUM(CY109:CY114)</f>
        <v>0</v>
      </c>
      <c r="CZ108" s="25">
        <f>SUM(CZ109:CZ114)</f>
        <v>0</v>
      </c>
      <c r="DA108" s="25">
        <f>SUM(DA109:DA114)</f>
        <v>0</v>
      </c>
      <c r="DB108" s="26" t="str">
        <f t="shared" si="566"/>
        <v xml:space="preserve"> </v>
      </c>
      <c r="DC108" s="26" t="str">
        <f t="shared" si="390"/>
        <v xml:space="preserve"> </v>
      </c>
      <c r="DD108" s="25">
        <f>SUM(DD109:DD114)</f>
        <v>0</v>
      </c>
      <c r="DE108" s="38">
        <f>SUM(DE109:DE114)</f>
        <v>0</v>
      </c>
      <c r="DF108" s="25">
        <f>SUM(DF109:DF114)</f>
        <v>0</v>
      </c>
      <c r="DG108" s="26" t="str">
        <f t="shared" si="567"/>
        <v xml:space="preserve"> </v>
      </c>
      <c r="DH108" s="26" t="str">
        <f t="shared" si="392"/>
        <v xml:space="preserve"> </v>
      </c>
      <c r="DI108" s="25">
        <f>SUM(DI109:DI114)</f>
        <v>-72000</v>
      </c>
      <c r="DJ108" s="25">
        <f>SUM(DJ109:DJ114)</f>
        <v>0</v>
      </c>
      <c r="DK108" s="26" t="str">
        <f t="shared" si="393"/>
        <v xml:space="preserve"> </v>
      </c>
      <c r="DL108" s="25">
        <f>SUM(DL109:DL114)</f>
        <v>50000</v>
      </c>
      <c r="DM108" s="25">
        <f>SUM(DM109:DM114)</f>
        <v>0</v>
      </c>
      <c r="DN108" s="25">
        <f>SUM(DN109:DN114)</f>
        <v>100000</v>
      </c>
      <c r="DO108" s="26" t="str">
        <f t="shared" si="568"/>
        <v xml:space="preserve"> </v>
      </c>
      <c r="DP108" s="26" t="str">
        <f t="shared" ref="DP108:DP113" si="619">IF(DM108=0," ",IF(DM108/DN108*100&gt;200,"св.200",DM108/DN108))</f>
        <v xml:space="preserve"> </v>
      </c>
    </row>
    <row r="109" spans="1:120" s="19" customFormat="1" ht="15.75" hidden="1" customHeight="1" outlineLevel="1" x14ac:dyDescent="0.25">
      <c r="A109" s="18">
        <v>87</v>
      </c>
      <c r="B109" s="8" t="s">
        <v>13</v>
      </c>
      <c r="C109" s="28">
        <f t="shared" ref="C109:E114" si="620">H109+AQ109</f>
        <v>8967324.3000000007</v>
      </c>
      <c r="D109" s="28">
        <f t="shared" si="620"/>
        <v>1964255.84</v>
      </c>
      <c r="E109" s="28">
        <f t="shared" si="620"/>
        <v>2057420.28</v>
      </c>
      <c r="F109" s="29">
        <f t="shared" si="556"/>
        <v>0.21904592432326775</v>
      </c>
      <c r="G109" s="29">
        <f t="shared" si="347"/>
        <v>0.9547178372325561</v>
      </c>
      <c r="H109" s="17">
        <f t="shared" ref="H109:H114" si="621">W109++AG109+M109+AB109+AL109+R109</f>
        <v>8157324.2999999998</v>
      </c>
      <c r="I109" s="24">
        <f t="shared" si="612"/>
        <v>1799581.83</v>
      </c>
      <c r="J109" s="17">
        <f t="shared" ref="J109:J114" si="622">Y109++AI109+O109+AD109+AN109+T109</f>
        <v>1819096.36</v>
      </c>
      <c r="K109" s="29">
        <f t="shared" si="557"/>
        <v>0.22060932774243144</v>
      </c>
      <c r="L109" s="29">
        <f t="shared" si="350"/>
        <v>0.98927240445910192</v>
      </c>
      <c r="M109" s="46">
        <v>5541750</v>
      </c>
      <c r="N109" s="46">
        <v>1319216.8700000001</v>
      </c>
      <c r="O109" s="46">
        <v>1239421.08</v>
      </c>
      <c r="P109" s="29">
        <f t="shared" si="558"/>
        <v>0.23805059232192</v>
      </c>
      <c r="Q109" s="29">
        <f t="shared" si="352"/>
        <v>1.0643815014022515</v>
      </c>
      <c r="R109" s="46">
        <v>1245574.3</v>
      </c>
      <c r="S109" s="46">
        <v>332629.84999999998</v>
      </c>
      <c r="T109" s="46">
        <v>261671.57</v>
      </c>
      <c r="U109" s="29">
        <f t="shared" si="559"/>
        <v>0.26704938436831904</v>
      </c>
      <c r="V109" s="29">
        <f t="shared" si="355"/>
        <v>1.2711730586551682</v>
      </c>
      <c r="W109" s="46">
        <v>20000</v>
      </c>
      <c r="X109" s="46">
        <v>15764</v>
      </c>
      <c r="Y109" s="46">
        <v>10318</v>
      </c>
      <c r="Z109" s="29">
        <f t="shared" si="573"/>
        <v>0.78820000000000001</v>
      </c>
      <c r="AA109" s="29">
        <f t="shared" si="358"/>
        <v>1.5278154681139755</v>
      </c>
      <c r="AB109" s="46">
        <v>290000</v>
      </c>
      <c r="AC109" s="46">
        <v>43307.5</v>
      </c>
      <c r="AD109" s="46">
        <v>132708.85999999999</v>
      </c>
      <c r="AE109" s="29">
        <f t="shared" si="560"/>
        <v>0.14933620689655172</v>
      </c>
      <c r="AF109" s="29">
        <f t="shared" si="360"/>
        <v>0.32633465467188855</v>
      </c>
      <c r="AG109" s="46">
        <v>1060000</v>
      </c>
      <c r="AH109" s="46">
        <v>88663.61</v>
      </c>
      <c r="AI109" s="46">
        <v>174976.85</v>
      </c>
      <c r="AJ109" s="29">
        <f t="shared" si="561"/>
        <v>8.364491509433962E-2</v>
      </c>
      <c r="AK109" s="29">
        <f>IF(AH109&lt;=0," ",IF(AH109/AI109*100&gt;200,"св.200",AH109/AI109))</f>
        <v>0.50671623131860011</v>
      </c>
      <c r="AL109" s="30"/>
      <c r="AM109" s="30"/>
      <c r="AN109" s="30"/>
      <c r="AO109" s="29" t="str">
        <f t="shared" si="526"/>
        <v xml:space="preserve"> </v>
      </c>
      <c r="AP109" s="29" t="str">
        <f t="shared" si="363"/>
        <v xml:space="preserve"> </v>
      </c>
      <c r="AQ109" s="9">
        <f>AV109+BA109+BF109+BK109+BP109+BU109+BZ109+CE109+CY109+DD109+DL109+CT109</f>
        <v>810000</v>
      </c>
      <c r="AR109" s="9">
        <f t="shared" ref="AR109" si="623">AW109+BB109+BG109+BL109+BQ109+BV109+CA109+CF109+CZ109+DE109+DM109+CU109+DI109</f>
        <v>164674.01</v>
      </c>
      <c r="AS109" s="9">
        <f t="shared" ref="AS109" si="624">AX109+BC109+BH109+BM109+BR109+BW109+CB109+CG109+DA109+DF109+DN109+CV109+DJ109</f>
        <v>238323.92</v>
      </c>
      <c r="AT109" s="29">
        <f t="shared" si="562"/>
        <v>0.20330124691358026</v>
      </c>
      <c r="AU109" s="29">
        <f t="shared" si="366"/>
        <v>0.69096719288605191</v>
      </c>
      <c r="AV109" s="46">
        <v>337700</v>
      </c>
      <c r="AW109" s="46">
        <v>78628.679999999993</v>
      </c>
      <c r="AX109" s="46">
        <v>49110.35</v>
      </c>
      <c r="AY109" s="29">
        <f t="shared" si="563"/>
        <v>0.23283588984305595</v>
      </c>
      <c r="AZ109" s="29">
        <f t="shared" si="368"/>
        <v>1.6010612834158175</v>
      </c>
      <c r="BA109" s="30"/>
      <c r="BB109" s="30"/>
      <c r="BC109" s="36"/>
      <c r="BD109" s="29" t="str">
        <f t="shared" si="370"/>
        <v xml:space="preserve"> </v>
      </c>
      <c r="BE109" s="29" t="str">
        <f t="shared" si="371"/>
        <v xml:space="preserve"> </v>
      </c>
      <c r="BF109" s="46">
        <v>126900</v>
      </c>
      <c r="BG109" s="46">
        <v>15000</v>
      </c>
      <c r="BH109" s="46">
        <v>31255</v>
      </c>
      <c r="BI109" s="29">
        <f t="shared" si="564"/>
        <v>0.1182033096926714</v>
      </c>
      <c r="BJ109" s="29">
        <f t="shared" si="374"/>
        <v>0.47992321228603424</v>
      </c>
      <c r="BK109" s="30"/>
      <c r="BL109" s="30"/>
      <c r="BM109" s="30"/>
      <c r="BN109" s="29"/>
      <c r="BO109" s="29" t="str">
        <f t="shared" si="376"/>
        <v xml:space="preserve"> </v>
      </c>
      <c r="BP109" s="30"/>
      <c r="BQ109" s="30"/>
      <c r="BR109" s="30"/>
      <c r="BS109" s="29" t="str">
        <f t="shared" si="565"/>
        <v xml:space="preserve"> </v>
      </c>
      <c r="BT109" s="29" t="str">
        <f t="shared" si="378"/>
        <v xml:space="preserve"> </v>
      </c>
      <c r="BU109" s="46">
        <v>100000</v>
      </c>
      <c r="BV109" s="46">
        <v>35130</v>
      </c>
      <c r="BW109" s="46">
        <v>28930</v>
      </c>
      <c r="BX109" s="29">
        <f t="shared" si="542"/>
        <v>0.3513</v>
      </c>
      <c r="BY109" s="29">
        <f t="shared" si="380"/>
        <v>1.2143104044244728</v>
      </c>
      <c r="BZ109" s="46"/>
      <c r="CA109" s="30">
        <v>140000</v>
      </c>
      <c r="CB109" s="30"/>
      <c r="CC109" s="29" t="str">
        <f t="shared" si="609"/>
        <v xml:space="preserve"> </v>
      </c>
      <c r="CD109" s="29" t="str">
        <f t="shared" si="381"/>
        <v xml:space="preserve"> </v>
      </c>
      <c r="CE109" s="46">
        <v>195400</v>
      </c>
      <c r="CF109" s="46">
        <v>35915.33</v>
      </c>
      <c r="CG109" s="46">
        <v>29028.57</v>
      </c>
      <c r="CH109" s="29">
        <f t="shared" ref="CH109:CH117" si="625">IF(CF109&lt;=0," ",IF(CE109&lt;=0," ",IF(CF109/CE109*100&gt;200,"СВ.200",CF109/CE109)))</f>
        <v>0.18380414534288639</v>
      </c>
      <c r="CI109" s="29">
        <f t="shared" si="404"/>
        <v>1.2372407597067303</v>
      </c>
      <c r="CJ109" s="46">
        <v>195400</v>
      </c>
      <c r="CK109" s="46">
        <v>35915.33</v>
      </c>
      <c r="CL109" s="46">
        <v>29028.57</v>
      </c>
      <c r="CM109" s="29">
        <f t="shared" si="384"/>
        <v>0.18380414534288639</v>
      </c>
      <c r="CN109" s="29">
        <f t="shared" si="405"/>
        <v>1.2372407597067303</v>
      </c>
      <c r="CO109" s="30"/>
      <c r="CP109" s="30"/>
      <c r="CQ109" s="30"/>
      <c r="CR109" s="29" t="str">
        <f t="shared" si="386"/>
        <v xml:space="preserve"> </v>
      </c>
      <c r="CS109" s="29" t="str">
        <f t="shared" si="387"/>
        <v xml:space="preserve"> </v>
      </c>
      <c r="CT109" s="30"/>
      <c r="CU109" s="30"/>
      <c r="CV109" s="30"/>
      <c r="CW109" s="29" t="str">
        <f t="shared" si="406"/>
        <v xml:space="preserve"> </v>
      </c>
      <c r="CX109" s="29" t="str">
        <f t="shared" si="407"/>
        <v xml:space="preserve"> </v>
      </c>
      <c r="CY109" s="30"/>
      <c r="CZ109" s="30"/>
      <c r="DA109" s="30"/>
      <c r="DB109" s="29" t="str">
        <f t="shared" si="566"/>
        <v xml:space="preserve"> </v>
      </c>
      <c r="DC109" s="29" t="str">
        <f t="shared" si="390"/>
        <v xml:space="preserve"> </v>
      </c>
      <c r="DD109" s="30"/>
      <c r="DE109" s="37"/>
      <c r="DF109" s="30"/>
      <c r="DG109" s="29" t="str">
        <f t="shared" si="567"/>
        <v xml:space="preserve"> </v>
      </c>
      <c r="DH109" s="29" t="str">
        <f t="shared" si="392"/>
        <v xml:space="preserve"> </v>
      </c>
      <c r="DI109" s="9">
        <v>-140000</v>
      </c>
      <c r="DJ109" s="30"/>
      <c r="DK109" s="29" t="str">
        <f>IF(DJ109=0," ",IF(DI109/DJ109*100&gt;200,"св.200",DI109/DJ109))</f>
        <v xml:space="preserve"> </v>
      </c>
      <c r="DL109" s="46">
        <v>50000</v>
      </c>
      <c r="DM109" s="46"/>
      <c r="DN109" s="46">
        <v>100000</v>
      </c>
      <c r="DO109" s="29" t="str">
        <f t="shared" si="568"/>
        <v xml:space="preserve"> </v>
      </c>
      <c r="DP109" s="29" t="str">
        <f t="shared" si="619"/>
        <v xml:space="preserve"> </v>
      </c>
    </row>
    <row r="110" spans="1:120" s="19" customFormat="1" ht="16.5" hidden="1" customHeight="1" outlineLevel="1" x14ac:dyDescent="0.25">
      <c r="A110" s="18">
        <f>A109+1</f>
        <v>88</v>
      </c>
      <c r="B110" s="8" t="s">
        <v>20</v>
      </c>
      <c r="C110" s="28">
        <f t="shared" si="620"/>
        <v>2559521</v>
      </c>
      <c r="D110" s="28">
        <f t="shared" si="620"/>
        <v>502088.93999999994</v>
      </c>
      <c r="E110" s="28">
        <f t="shared" si="620"/>
        <v>464298.33</v>
      </c>
      <c r="F110" s="29">
        <f t="shared" si="556"/>
        <v>0.19616519653482037</v>
      </c>
      <c r="G110" s="29">
        <f t="shared" si="347"/>
        <v>1.0813929483657629</v>
      </c>
      <c r="H110" s="17">
        <f t="shared" si="621"/>
        <v>2559521</v>
      </c>
      <c r="I110" s="24">
        <f t="shared" si="612"/>
        <v>502088.93999999994</v>
      </c>
      <c r="J110" s="17">
        <f t="shared" si="622"/>
        <v>464298.33</v>
      </c>
      <c r="K110" s="29">
        <f t="shared" si="557"/>
        <v>0.19616519653482037</v>
      </c>
      <c r="L110" s="29">
        <f t="shared" si="350"/>
        <v>1.0813929483657629</v>
      </c>
      <c r="M110" s="46">
        <v>1193721</v>
      </c>
      <c r="N110" s="46">
        <v>246211.55</v>
      </c>
      <c r="O110" s="46">
        <v>271780.3</v>
      </c>
      <c r="P110" s="29">
        <f t="shared" si="558"/>
        <v>0.20625552369439759</v>
      </c>
      <c r="Q110" s="29">
        <f t="shared" si="352"/>
        <v>0.90592125330643902</v>
      </c>
      <c r="R110" s="30"/>
      <c r="S110" s="30"/>
      <c r="T110" s="30"/>
      <c r="U110" s="29" t="str">
        <f t="shared" si="559"/>
        <v xml:space="preserve"> </v>
      </c>
      <c r="V110" s="29" t="str">
        <f t="shared" ref="V110:V114" si="626">IF(S110=0," ",IF(S110/T110*100&gt;200,"св.200",S110/T110))</f>
        <v xml:space="preserve"> </v>
      </c>
      <c r="W110" s="9">
        <v>15800</v>
      </c>
      <c r="X110" s="9">
        <v>8116.5</v>
      </c>
      <c r="Y110" s="9"/>
      <c r="Z110" s="29">
        <f t="shared" si="573"/>
        <v>0.51370253164556967</v>
      </c>
      <c r="AA110" s="29" t="str">
        <f t="shared" si="358"/>
        <v xml:space="preserve"> </v>
      </c>
      <c r="AB110" s="46">
        <v>50000</v>
      </c>
      <c r="AC110" s="46">
        <v>5563.85</v>
      </c>
      <c r="AD110" s="46">
        <v>37807.949999999997</v>
      </c>
      <c r="AE110" s="29">
        <f t="shared" si="560"/>
        <v>0.111277</v>
      </c>
      <c r="AF110" s="29">
        <f t="shared" si="360"/>
        <v>0.14716084844589566</v>
      </c>
      <c r="AG110" s="46">
        <v>1300000</v>
      </c>
      <c r="AH110" s="75">
        <v>242197.04</v>
      </c>
      <c r="AI110" s="46">
        <v>154710.07999999999</v>
      </c>
      <c r="AJ110" s="29">
        <f>IF(AH110&lt;=0," ",IF(AG110&lt;=0," ",IF(AH110/AG110*100&gt;200,"СВ.200",AH110/AG110)))</f>
        <v>0.1863054153846154</v>
      </c>
      <c r="AK110" s="29">
        <f t="shared" si="362"/>
        <v>1.5654897211610259</v>
      </c>
      <c r="AL110" s="30"/>
      <c r="AM110" s="30"/>
      <c r="AN110" s="30"/>
      <c r="AO110" s="29" t="str">
        <f t="shared" si="526"/>
        <v xml:space="preserve"> </v>
      </c>
      <c r="AP110" s="29" t="str">
        <f t="shared" si="363"/>
        <v xml:space="preserve"> </v>
      </c>
      <c r="AQ110" s="9">
        <f t="shared" ref="AQ110:AQ114" si="627">AV110+BA110+BF110+BK110+BP110+BU110+BZ110+CE110+CY110+DD110+DL110+CT110</f>
        <v>0</v>
      </c>
      <c r="AR110" s="9">
        <f t="shared" ref="AR110:AR111" si="628">AW110+BB110+BG110+BL110+BQ110+BV110+CA110+CF110+CZ110+DE110+DM110+CU110+DI110</f>
        <v>0</v>
      </c>
      <c r="AS110" s="9">
        <f t="shared" ref="AS110" si="629">AX110+BC110+BH110+BM110+BR110+BW110+CB110+CG110+DA110+DF110+DN110+CV110+DJ110</f>
        <v>0</v>
      </c>
      <c r="AT110" s="29" t="str">
        <f t="shared" si="562"/>
        <v xml:space="preserve"> </v>
      </c>
      <c r="AU110" s="29" t="str">
        <f>IF(AR110=0," ",IF(AR110/AS110*100&gt;200,"св.200",AR110/AS110))</f>
        <v xml:space="preserve"> </v>
      </c>
      <c r="AV110" s="9"/>
      <c r="AW110" s="9"/>
      <c r="AX110" s="30"/>
      <c r="AY110" s="29" t="str">
        <f t="shared" si="563"/>
        <v xml:space="preserve"> </v>
      </c>
      <c r="AZ110" s="29" t="str">
        <f t="shared" si="368"/>
        <v xml:space="preserve"> </v>
      </c>
      <c r="BA110" s="30"/>
      <c r="BB110" s="30"/>
      <c r="BC110" s="36"/>
      <c r="BD110" s="29" t="str">
        <f t="shared" si="370"/>
        <v xml:space="preserve"> </v>
      </c>
      <c r="BE110" s="29" t="str">
        <f t="shared" si="371"/>
        <v xml:space="preserve"> </v>
      </c>
      <c r="BF110" s="9"/>
      <c r="BG110" s="9"/>
      <c r="BH110" s="9"/>
      <c r="BI110" s="29" t="str">
        <f t="shared" si="564"/>
        <v xml:space="preserve"> </v>
      </c>
      <c r="BJ110" s="29" t="str">
        <f>IF(BG110=0," ",IF(BG110/BH110*100&gt;200,"св.200",BG110/BH110))</f>
        <v xml:space="preserve"> </v>
      </c>
      <c r="BK110" s="30"/>
      <c r="BL110" s="30"/>
      <c r="BM110" s="30"/>
      <c r="BN110" s="29"/>
      <c r="BO110" s="29" t="str">
        <f t="shared" si="376"/>
        <v xml:space="preserve"> </v>
      </c>
      <c r="BP110" s="30"/>
      <c r="BQ110" s="30"/>
      <c r="BR110" s="30"/>
      <c r="BS110" s="29" t="str">
        <f t="shared" si="565"/>
        <v xml:space="preserve"> </v>
      </c>
      <c r="BT110" s="29" t="str">
        <f t="shared" si="378"/>
        <v xml:space="preserve"> </v>
      </c>
      <c r="BU110" s="9"/>
      <c r="BV110" s="9"/>
      <c r="BW110" s="9"/>
      <c r="BX110" s="29" t="str">
        <f t="shared" si="542"/>
        <v xml:space="preserve"> </v>
      </c>
      <c r="BY110" s="29" t="str">
        <f t="shared" si="380"/>
        <v xml:space="preserve"> </v>
      </c>
      <c r="BZ110" s="9"/>
      <c r="CA110" s="30"/>
      <c r="CB110" s="30"/>
      <c r="CC110" s="29" t="str">
        <f t="shared" si="609"/>
        <v xml:space="preserve"> </v>
      </c>
      <c r="CD110" s="29" t="str">
        <f t="shared" si="381"/>
        <v xml:space="preserve"> </v>
      </c>
      <c r="CE110" s="34"/>
      <c r="CF110" s="9"/>
      <c r="CG110" s="9"/>
      <c r="CH110" s="29" t="str">
        <f t="shared" si="625"/>
        <v xml:space="preserve"> </v>
      </c>
      <c r="CI110" s="29" t="str">
        <f t="shared" si="404"/>
        <v xml:space="preserve"> </v>
      </c>
      <c r="CJ110" s="30"/>
      <c r="CK110" s="30"/>
      <c r="CL110" s="30"/>
      <c r="CM110" s="29" t="str">
        <f t="shared" si="384"/>
        <v xml:space="preserve"> </v>
      </c>
      <c r="CN110" s="29" t="str">
        <f t="shared" si="405"/>
        <v xml:space="preserve"> </v>
      </c>
      <c r="CO110" s="30"/>
      <c r="CP110" s="30"/>
      <c r="CQ110" s="30"/>
      <c r="CR110" s="29" t="str">
        <f t="shared" si="386"/>
        <v xml:space="preserve"> </v>
      </c>
      <c r="CS110" s="29" t="str">
        <f t="shared" si="387"/>
        <v xml:space="preserve"> </v>
      </c>
      <c r="CT110" s="30"/>
      <c r="CU110" s="30"/>
      <c r="CV110" s="30"/>
      <c r="CW110" s="29" t="str">
        <f t="shared" si="406"/>
        <v xml:space="preserve"> </v>
      </c>
      <c r="CX110" s="29" t="str">
        <f t="shared" si="407"/>
        <v xml:space="preserve"> </v>
      </c>
      <c r="CY110" s="30"/>
      <c r="CZ110" s="30"/>
      <c r="DA110" s="30"/>
      <c r="DB110" s="29" t="str">
        <f t="shared" si="566"/>
        <v xml:space="preserve"> </v>
      </c>
      <c r="DC110" s="29" t="str">
        <f t="shared" si="390"/>
        <v xml:space="preserve"> </v>
      </c>
      <c r="DD110" s="30"/>
      <c r="DE110" s="37"/>
      <c r="DF110" s="30"/>
      <c r="DG110" s="29" t="str">
        <f t="shared" si="567"/>
        <v xml:space="preserve"> </v>
      </c>
      <c r="DH110" s="29" t="str">
        <f t="shared" si="392"/>
        <v xml:space="preserve"> </v>
      </c>
      <c r="DI110" s="9"/>
      <c r="DJ110" s="30"/>
      <c r="DK110" s="29" t="str">
        <f>IF(DJ110=0," ",IF(DI110/DJ110*100&gt;200,"св.200",DI110/DJ110))</f>
        <v xml:space="preserve"> </v>
      </c>
      <c r="DL110" s="9"/>
      <c r="DM110" s="9"/>
      <c r="DN110" s="30"/>
      <c r="DO110" s="29" t="str">
        <f t="shared" si="568"/>
        <v xml:space="preserve"> </v>
      </c>
      <c r="DP110" s="29" t="str">
        <f t="shared" si="619"/>
        <v xml:space="preserve"> </v>
      </c>
    </row>
    <row r="111" spans="1:120" s="19" customFormat="1" ht="15.75" hidden="1" customHeight="1" outlineLevel="1" x14ac:dyDescent="0.25">
      <c r="A111" s="18">
        <f t="shared" ref="A111:A114" si="630">A110+1</f>
        <v>89</v>
      </c>
      <c r="B111" s="8" t="s">
        <v>28</v>
      </c>
      <c r="C111" s="28">
        <f t="shared" si="620"/>
        <v>1141800</v>
      </c>
      <c r="D111" s="28">
        <f t="shared" si="620"/>
        <v>134348.63</v>
      </c>
      <c r="E111" s="28">
        <f t="shared" si="620"/>
        <v>382722.99</v>
      </c>
      <c r="F111" s="29">
        <f t="shared" si="556"/>
        <v>0.11766389034857243</v>
      </c>
      <c r="G111" s="29">
        <f t="shared" si="347"/>
        <v>0.35103360265867489</v>
      </c>
      <c r="H111" s="17">
        <f t="shared" si="621"/>
        <v>1121800</v>
      </c>
      <c r="I111" s="24">
        <f t="shared" si="612"/>
        <v>128027.63</v>
      </c>
      <c r="J111" s="17">
        <f t="shared" si="622"/>
        <v>116001.98999999999</v>
      </c>
      <c r="K111" s="29">
        <f t="shared" si="557"/>
        <v>0.11412696559101444</v>
      </c>
      <c r="L111" s="29">
        <f t="shared" si="350"/>
        <v>1.1036675319104441</v>
      </c>
      <c r="M111" s="46">
        <v>377500</v>
      </c>
      <c r="N111" s="46">
        <v>71425.100000000006</v>
      </c>
      <c r="O111" s="46">
        <v>96489.67</v>
      </c>
      <c r="P111" s="29">
        <f t="shared" si="558"/>
        <v>0.1892055629139073</v>
      </c>
      <c r="Q111" s="29">
        <f t="shared" si="352"/>
        <v>0.74023571642435926</v>
      </c>
      <c r="R111" s="30"/>
      <c r="S111" s="30"/>
      <c r="T111" s="30"/>
      <c r="U111" s="29" t="str">
        <f t="shared" si="559"/>
        <v xml:space="preserve"> </v>
      </c>
      <c r="V111" s="29" t="str">
        <f t="shared" si="626"/>
        <v xml:space="preserve"> </v>
      </c>
      <c r="W111" s="9">
        <v>3500</v>
      </c>
      <c r="X111" s="9">
        <v>147.6</v>
      </c>
      <c r="Y111" s="9"/>
      <c r="Z111" s="29">
        <f t="shared" si="573"/>
        <v>4.2171428571428568E-2</v>
      </c>
      <c r="AA111" s="29" t="str">
        <f t="shared" si="358"/>
        <v xml:space="preserve"> </v>
      </c>
      <c r="AB111" s="46">
        <v>18500</v>
      </c>
      <c r="AC111" s="46">
        <v>27319.27</v>
      </c>
      <c r="AD111" s="46">
        <v>5118.45</v>
      </c>
      <c r="AE111" s="29">
        <f t="shared" si="560"/>
        <v>1.4767172972972973</v>
      </c>
      <c r="AF111" s="29" t="str">
        <f t="shared" si="360"/>
        <v>св.200</v>
      </c>
      <c r="AG111" s="46">
        <v>722300</v>
      </c>
      <c r="AH111" s="75">
        <v>29135.66</v>
      </c>
      <c r="AI111" s="46">
        <v>14393.87</v>
      </c>
      <c r="AJ111" s="29">
        <f>IF(AH111&lt;=0," ",IF(AG111&lt;=0," ",IF(AH111/AG111*100&gt;200,"СВ.200",AH111/AG111)))</f>
        <v>4.0337339055793994E-2</v>
      </c>
      <c r="AK111" s="29" t="str">
        <f t="shared" si="362"/>
        <v>св.200</v>
      </c>
      <c r="AL111" s="30"/>
      <c r="AM111" s="30"/>
      <c r="AN111" s="30"/>
      <c r="AO111" s="29" t="str">
        <f t="shared" si="526"/>
        <v xml:space="preserve"> </v>
      </c>
      <c r="AP111" s="29" t="str">
        <f t="shared" si="363"/>
        <v xml:space="preserve"> </v>
      </c>
      <c r="AQ111" s="9">
        <f t="shared" si="627"/>
        <v>20000</v>
      </c>
      <c r="AR111" s="9">
        <f t="shared" si="628"/>
        <v>6321</v>
      </c>
      <c r="AS111" s="9">
        <f>AX111+BC111+BH111+BM111+BR111+BW111+CB111+CG111+DA111+DF111+DN111+CV111+DJ111+260400</f>
        <v>266721</v>
      </c>
      <c r="AT111" s="29">
        <f t="shared" si="562"/>
        <v>0.31605</v>
      </c>
      <c r="AU111" s="29">
        <f t="shared" si="366"/>
        <v>2.3698921344776001E-2</v>
      </c>
      <c r="AV111" s="9"/>
      <c r="AW111" s="9"/>
      <c r="AX111" s="30"/>
      <c r="AY111" s="29" t="str">
        <f t="shared" si="563"/>
        <v xml:space="preserve"> </v>
      </c>
      <c r="AZ111" s="29" t="str">
        <f t="shared" si="368"/>
        <v xml:space="preserve"> </v>
      </c>
      <c r="BA111" s="30"/>
      <c r="BB111" s="30"/>
      <c r="BC111" s="36"/>
      <c r="BD111" s="29" t="str">
        <f t="shared" si="370"/>
        <v xml:space="preserve"> </v>
      </c>
      <c r="BE111" s="29" t="str">
        <f t="shared" si="371"/>
        <v xml:space="preserve"> </v>
      </c>
      <c r="BF111" s="46"/>
      <c r="BG111" s="46">
        <v>6321</v>
      </c>
      <c r="BH111" s="46">
        <v>6321</v>
      </c>
      <c r="BI111" s="29" t="str">
        <f t="shared" si="564"/>
        <v xml:space="preserve"> </v>
      </c>
      <c r="BJ111" s="29">
        <f t="shared" si="374"/>
        <v>1</v>
      </c>
      <c r="BK111" s="30"/>
      <c r="BL111" s="30"/>
      <c r="BM111" s="30"/>
      <c r="BN111" s="29"/>
      <c r="BO111" s="29" t="str">
        <f t="shared" si="376"/>
        <v xml:space="preserve"> </v>
      </c>
      <c r="BP111" s="30"/>
      <c r="BQ111" s="30"/>
      <c r="BR111" s="30"/>
      <c r="BS111" s="29" t="str">
        <f t="shared" si="565"/>
        <v xml:space="preserve"> </v>
      </c>
      <c r="BT111" s="29" t="str">
        <f t="shared" si="378"/>
        <v xml:space="preserve"> </v>
      </c>
      <c r="BU111" s="46">
        <v>20000</v>
      </c>
      <c r="BV111" s="9"/>
      <c r="BW111" s="9"/>
      <c r="BX111" s="29" t="str">
        <f t="shared" si="542"/>
        <v xml:space="preserve"> </v>
      </c>
      <c r="BY111" s="29" t="str">
        <f t="shared" si="380"/>
        <v xml:space="preserve"> </v>
      </c>
      <c r="BZ111" s="9"/>
      <c r="CA111" s="30"/>
      <c r="CB111" s="30"/>
      <c r="CC111" s="29" t="str">
        <f t="shared" si="609"/>
        <v xml:space="preserve"> </v>
      </c>
      <c r="CD111" s="29" t="str">
        <f t="shared" si="381"/>
        <v xml:space="preserve"> </v>
      </c>
      <c r="CE111" s="34"/>
      <c r="CF111" s="9"/>
      <c r="CG111" s="9"/>
      <c r="CH111" s="29" t="str">
        <f t="shared" si="625"/>
        <v xml:space="preserve"> </v>
      </c>
      <c r="CI111" s="29" t="str">
        <f t="shared" si="404"/>
        <v xml:space="preserve"> </v>
      </c>
      <c r="CJ111" s="30"/>
      <c r="CK111" s="30"/>
      <c r="CL111" s="30"/>
      <c r="CM111" s="29" t="str">
        <f t="shared" si="384"/>
        <v xml:space="preserve"> </v>
      </c>
      <c r="CN111" s="29" t="str">
        <f t="shared" si="405"/>
        <v xml:space="preserve"> </v>
      </c>
      <c r="CO111" s="30"/>
      <c r="CP111" s="30"/>
      <c r="CQ111" s="30"/>
      <c r="CR111" s="29" t="str">
        <f t="shared" si="386"/>
        <v xml:space="preserve"> </v>
      </c>
      <c r="CS111" s="29" t="str">
        <f t="shared" si="387"/>
        <v xml:space="preserve"> </v>
      </c>
      <c r="CT111" s="30"/>
      <c r="CU111" s="30"/>
      <c r="CV111" s="30"/>
      <c r="CW111" s="29" t="str">
        <f t="shared" si="406"/>
        <v xml:space="preserve"> </v>
      </c>
      <c r="CX111" s="29" t="str">
        <f t="shared" si="407"/>
        <v xml:space="preserve"> </v>
      </c>
      <c r="CY111" s="30"/>
      <c r="CZ111" s="30"/>
      <c r="DA111" s="30"/>
      <c r="DB111" s="29" t="str">
        <f t="shared" si="566"/>
        <v xml:space="preserve"> </v>
      </c>
      <c r="DC111" s="29" t="str">
        <f t="shared" si="390"/>
        <v xml:space="preserve"> </v>
      </c>
      <c r="DD111" s="30"/>
      <c r="DE111" s="37"/>
      <c r="DF111" s="30"/>
      <c r="DG111" s="29" t="str">
        <f t="shared" si="567"/>
        <v xml:space="preserve"> </v>
      </c>
      <c r="DH111" s="29" t="str">
        <f t="shared" si="392"/>
        <v xml:space="preserve"> </v>
      </c>
      <c r="DI111" s="9"/>
      <c r="DJ111" s="30"/>
      <c r="DK111" s="29" t="str">
        <f t="shared" si="393"/>
        <v xml:space="preserve"> </v>
      </c>
      <c r="DL111" s="9"/>
      <c r="DM111" s="9"/>
      <c r="DN111" s="30"/>
      <c r="DO111" s="29" t="str">
        <f t="shared" si="568"/>
        <v xml:space="preserve"> </v>
      </c>
      <c r="DP111" s="29" t="str">
        <f t="shared" si="619"/>
        <v xml:space="preserve"> </v>
      </c>
    </row>
    <row r="112" spans="1:120" s="19" customFormat="1" ht="15.75" hidden="1" customHeight="1" outlineLevel="1" x14ac:dyDescent="0.25">
      <c r="A112" s="18">
        <f t="shared" si="630"/>
        <v>90</v>
      </c>
      <c r="B112" s="8" t="s">
        <v>50</v>
      </c>
      <c r="C112" s="28">
        <f t="shared" si="620"/>
        <v>1276902</v>
      </c>
      <c r="D112" s="28">
        <f t="shared" si="620"/>
        <v>214623.02000000002</v>
      </c>
      <c r="E112" s="28">
        <f t="shared" si="620"/>
        <v>274745.98</v>
      </c>
      <c r="F112" s="29">
        <f t="shared" si="556"/>
        <v>0.16808104302444513</v>
      </c>
      <c r="G112" s="29">
        <f t="shared" si="347"/>
        <v>0.78116891828590185</v>
      </c>
      <c r="H112" s="17">
        <f t="shared" si="621"/>
        <v>1246902</v>
      </c>
      <c r="I112" s="24">
        <f t="shared" si="612"/>
        <v>213165.02000000002</v>
      </c>
      <c r="J112" s="17">
        <f t="shared" si="622"/>
        <v>252287.97999999998</v>
      </c>
      <c r="K112" s="29">
        <f t="shared" si="557"/>
        <v>0.17095571263820253</v>
      </c>
      <c r="L112" s="29">
        <f t="shared" si="350"/>
        <v>0.84492737228305537</v>
      </c>
      <c r="M112" s="46">
        <v>317802</v>
      </c>
      <c r="N112" s="46">
        <v>62049.83</v>
      </c>
      <c r="O112" s="46">
        <v>59779.06</v>
      </c>
      <c r="P112" s="29">
        <f t="shared" si="558"/>
        <v>0.19524682034726024</v>
      </c>
      <c r="Q112" s="29">
        <f t="shared" si="352"/>
        <v>1.0379860439424775</v>
      </c>
      <c r="R112" s="30"/>
      <c r="S112" s="30"/>
      <c r="T112" s="30"/>
      <c r="U112" s="29" t="str">
        <f t="shared" si="559"/>
        <v xml:space="preserve"> </v>
      </c>
      <c r="V112" s="29" t="str">
        <f t="shared" si="626"/>
        <v xml:space="preserve"> </v>
      </c>
      <c r="W112" s="46">
        <v>103400</v>
      </c>
      <c r="X112" s="46">
        <v>2477.4</v>
      </c>
      <c r="Y112" s="46">
        <v>9824.14</v>
      </c>
      <c r="Z112" s="29">
        <f t="shared" si="573"/>
        <v>2.3959381044487429E-2</v>
      </c>
      <c r="AA112" s="29">
        <f t="shared" si="358"/>
        <v>0.25217474506674376</v>
      </c>
      <c r="AB112" s="46">
        <v>55000</v>
      </c>
      <c r="AC112" s="46">
        <v>4153.5600000000004</v>
      </c>
      <c r="AD112" s="46">
        <v>9849.5</v>
      </c>
      <c r="AE112" s="29">
        <f t="shared" si="560"/>
        <v>7.551927272727274E-2</v>
      </c>
      <c r="AF112" s="29">
        <f t="shared" si="360"/>
        <v>0.42170262449870555</v>
      </c>
      <c r="AG112" s="46">
        <v>770700</v>
      </c>
      <c r="AH112" s="75">
        <v>144484.23000000001</v>
      </c>
      <c r="AI112" s="46">
        <v>172835.28</v>
      </c>
      <c r="AJ112" s="29">
        <f>IF(AH112&lt;=0," ",IF(AG112&lt;=0," ",IF(AH112/AG112*100&gt;200,"СВ.200",AH112/AG112)))</f>
        <v>0.18747142857142859</v>
      </c>
      <c r="AK112" s="29">
        <f t="shared" si="362"/>
        <v>0.83596491410781415</v>
      </c>
      <c r="AL112" s="30"/>
      <c r="AM112" s="30"/>
      <c r="AN112" s="30"/>
      <c r="AO112" s="29" t="str">
        <f t="shared" si="526"/>
        <v xml:space="preserve"> </v>
      </c>
      <c r="AP112" s="29" t="str">
        <f t="shared" si="363"/>
        <v xml:space="preserve"> </v>
      </c>
      <c r="AQ112" s="9">
        <f t="shared" si="627"/>
        <v>30000</v>
      </c>
      <c r="AR112" s="9">
        <f t="shared" ref="AR112:AR114" si="631">AW112+BB112+BG112+BL112+BQ112+BV112+CA112+CF112+CZ112+DE112+DM112+CU112+DI112</f>
        <v>1458</v>
      </c>
      <c r="AS112" s="9">
        <f t="shared" ref="AS112:AS114" si="632">AX112+BC112+BH112+BM112+BR112+BW112+CB112+CG112+DA112+DF112+DN112+CV112+DJ112</f>
        <v>22458</v>
      </c>
      <c r="AT112" s="29">
        <f t="shared" si="562"/>
        <v>4.8599999999999997E-2</v>
      </c>
      <c r="AU112" s="29">
        <f t="shared" si="366"/>
        <v>6.4921186214266638E-2</v>
      </c>
      <c r="AV112" s="9"/>
      <c r="AW112" s="9"/>
      <c r="AX112" s="30"/>
      <c r="AY112" s="29" t="str">
        <f t="shared" si="563"/>
        <v xml:space="preserve"> </v>
      </c>
      <c r="AZ112" s="29" t="str">
        <f t="shared" si="368"/>
        <v xml:space="preserve"> </v>
      </c>
      <c r="BA112" s="30"/>
      <c r="BB112" s="30"/>
      <c r="BC112" s="36"/>
      <c r="BD112" s="29" t="str">
        <f t="shared" si="370"/>
        <v xml:space="preserve"> </v>
      </c>
      <c r="BE112" s="29" t="str">
        <f t="shared" si="371"/>
        <v xml:space="preserve"> </v>
      </c>
      <c r="BF112" s="46"/>
      <c r="BG112" s="46">
        <v>1458</v>
      </c>
      <c r="BH112" s="46">
        <v>1458</v>
      </c>
      <c r="BI112" s="29" t="str">
        <f t="shared" si="564"/>
        <v xml:space="preserve"> </v>
      </c>
      <c r="BJ112" s="29">
        <f t="shared" si="374"/>
        <v>1</v>
      </c>
      <c r="BK112" s="30"/>
      <c r="BL112" s="30"/>
      <c r="BM112" s="30"/>
      <c r="BN112" s="29"/>
      <c r="BO112" s="29" t="str">
        <f t="shared" si="376"/>
        <v xml:space="preserve"> </v>
      </c>
      <c r="BP112" s="30"/>
      <c r="BQ112" s="30"/>
      <c r="BR112" s="30"/>
      <c r="BS112" s="29" t="str">
        <f t="shared" si="565"/>
        <v xml:space="preserve"> </v>
      </c>
      <c r="BT112" s="29" t="str">
        <f t="shared" si="378"/>
        <v xml:space="preserve"> </v>
      </c>
      <c r="BU112" s="46">
        <v>30000</v>
      </c>
      <c r="BV112" s="46"/>
      <c r="BW112" s="46">
        <v>21000</v>
      </c>
      <c r="BX112" s="29" t="str">
        <f t="shared" si="542"/>
        <v xml:space="preserve"> </v>
      </c>
      <c r="BY112" s="29">
        <f t="shared" si="380"/>
        <v>0</v>
      </c>
      <c r="BZ112" s="9"/>
      <c r="CA112" s="30"/>
      <c r="CB112" s="30"/>
      <c r="CC112" s="29" t="str">
        <f t="shared" si="609"/>
        <v xml:space="preserve"> </v>
      </c>
      <c r="CD112" s="29" t="str">
        <f>IF(CA112=0," ",IF(CA112/CB112*100&gt;200,"св.200",CA112/CB112))</f>
        <v xml:space="preserve"> </v>
      </c>
      <c r="CE112" s="34"/>
      <c r="CF112" s="9"/>
      <c r="CG112" s="9"/>
      <c r="CH112" s="29" t="str">
        <f t="shared" si="625"/>
        <v xml:space="preserve"> </v>
      </c>
      <c r="CI112" s="29" t="str">
        <f t="shared" si="404"/>
        <v xml:space="preserve"> </v>
      </c>
      <c r="CJ112" s="30"/>
      <c r="CK112" s="30"/>
      <c r="CL112" s="30"/>
      <c r="CM112" s="29" t="str">
        <f t="shared" si="384"/>
        <v xml:space="preserve"> </v>
      </c>
      <c r="CN112" s="29" t="str">
        <f t="shared" si="405"/>
        <v xml:space="preserve"> </v>
      </c>
      <c r="CO112" s="30"/>
      <c r="CP112" s="30"/>
      <c r="CQ112" s="30"/>
      <c r="CR112" s="29" t="str">
        <f t="shared" si="386"/>
        <v xml:space="preserve"> </v>
      </c>
      <c r="CS112" s="29" t="str">
        <f t="shared" si="387"/>
        <v xml:space="preserve"> </v>
      </c>
      <c r="CT112" s="30"/>
      <c r="CU112" s="30"/>
      <c r="CV112" s="30"/>
      <c r="CW112" s="29" t="str">
        <f t="shared" si="406"/>
        <v xml:space="preserve"> </v>
      </c>
      <c r="CX112" s="29" t="str">
        <f t="shared" si="407"/>
        <v xml:space="preserve"> </v>
      </c>
      <c r="CY112" s="30"/>
      <c r="CZ112" s="30"/>
      <c r="DA112" s="30"/>
      <c r="DB112" s="29" t="str">
        <f t="shared" si="566"/>
        <v xml:space="preserve"> </v>
      </c>
      <c r="DC112" s="29" t="str">
        <f t="shared" si="390"/>
        <v xml:space="preserve"> </v>
      </c>
      <c r="DD112" s="30"/>
      <c r="DE112" s="37"/>
      <c r="DF112" s="30"/>
      <c r="DG112" s="29" t="str">
        <f t="shared" si="567"/>
        <v xml:space="preserve"> </v>
      </c>
      <c r="DH112" s="29" t="str">
        <f t="shared" si="392"/>
        <v xml:space="preserve"> </v>
      </c>
      <c r="DI112" s="9"/>
      <c r="DJ112" s="30"/>
      <c r="DK112" s="29" t="str">
        <f t="shared" si="393"/>
        <v xml:space="preserve"> </v>
      </c>
      <c r="DL112" s="9"/>
      <c r="DM112" s="9"/>
      <c r="DN112" s="30"/>
      <c r="DO112" s="29" t="str">
        <f t="shared" si="568"/>
        <v xml:space="preserve"> </v>
      </c>
      <c r="DP112" s="29" t="str">
        <f t="shared" si="619"/>
        <v xml:space="preserve"> </v>
      </c>
    </row>
    <row r="113" spans="1:120" s="19" customFormat="1" ht="15.75" hidden="1" customHeight="1" outlineLevel="1" x14ac:dyDescent="0.25">
      <c r="A113" s="18">
        <f t="shared" si="630"/>
        <v>91</v>
      </c>
      <c r="B113" s="8" t="s">
        <v>12</v>
      </c>
      <c r="C113" s="28">
        <f t="shared" si="620"/>
        <v>373900</v>
      </c>
      <c r="D113" s="28">
        <f t="shared" si="620"/>
        <v>89095.86</v>
      </c>
      <c r="E113" s="28">
        <f t="shared" si="620"/>
        <v>77361.959999999992</v>
      </c>
      <c r="F113" s="29">
        <f t="shared" si="556"/>
        <v>0.23828793795132389</v>
      </c>
      <c r="G113" s="29">
        <f t="shared" si="347"/>
        <v>1.15167531949811</v>
      </c>
      <c r="H113" s="17">
        <f t="shared" si="621"/>
        <v>373900</v>
      </c>
      <c r="I113" s="24">
        <f t="shared" si="612"/>
        <v>87695.86</v>
      </c>
      <c r="J113" s="17">
        <f t="shared" si="622"/>
        <v>71861.959999999992</v>
      </c>
      <c r="K113" s="29">
        <f t="shared" si="557"/>
        <v>0.23454362128911474</v>
      </c>
      <c r="L113" s="29">
        <f t="shared" si="350"/>
        <v>1.2203377141397203</v>
      </c>
      <c r="M113" s="46">
        <v>189600</v>
      </c>
      <c r="N113" s="46">
        <v>35261.040000000001</v>
      </c>
      <c r="O113" s="46">
        <v>41634.879999999997</v>
      </c>
      <c r="P113" s="29">
        <f t="shared" si="558"/>
        <v>0.18597594936708861</v>
      </c>
      <c r="Q113" s="29">
        <f t="shared" si="352"/>
        <v>0.84691105150297064</v>
      </c>
      <c r="R113" s="30"/>
      <c r="S113" s="30"/>
      <c r="T113" s="30"/>
      <c r="U113" s="29" t="str">
        <f t="shared" si="559"/>
        <v xml:space="preserve"> </v>
      </c>
      <c r="V113" s="29" t="str">
        <f t="shared" si="626"/>
        <v xml:space="preserve"> </v>
      </c>
      <c r="W113" s="9">
        <v>500</v>
      </c>
      <c r="X113" s="9">
        <v>0</v>
      </c>
      <c r="Y113" s="9"/>
      <c r="Z113" s="29" t="str">
        <f t="shared" si="573"/>
        <v xml:space="preserve"> </v>
      </c>
      <c r="AA113" s="29" t="str">
        <f>IF(X113=0," ",IF(X113/Y113*100&gt;200,"св.200",X113/Y113))</f>
        <v xml:space="preserve"> </v>
      </c>
      <c r="AB113" s="46">
        <v>108800</v>
      </c>
      <c r="AC113" s="46">
        <v>1981.75</v>
      </c>
      <c r="AD113" s="46">
        <v>30121.45</v>
      </c>
      <c r="AE113" s="29">
        <f t="shared" si="560"/>
        <v>1.8214613970588236E-2</v>
      </c>
      <c r="AF113" s="29">
        <f t="shared" si="360"/>
        <v>6.5791985445587772E-2</v>
      </c>
      <c r="AG113" s="46">
        <v>75000</v>
      </c>
      <c r="AH113" s="75">
        <v>50453.07</v>
      </c>
      <c r="AI113" s="46">
        <v>105.63</v>
      </c>
      <c r="AJ113" s="29">
        <f>IF(AH113&lt;=0," ",IF(AG113&lt;=0," ",IF(AH113/AG113*100&gt;200,"СВ.200",AH113/AG113)))</f>
        <v>0.67270759999999996</v>
      </c>
      <c r="AK113" s="29" t="str">
        <f t="shared" si="362"/>
        <v>св.200</v>
      </c>
      <c r="AL113" s="30"/>
      <c r="AM113" s="30"/>
      <c r="AN113" s="30"/>
      <c r="AO113" s="29" t="str">
        <f t="shared" si="526"/>
        <v xml:space="preserve"> </v>
      </c>
      <c r="AP113" s="29" t="str">
        <f t="shared" si="363"/>
        <v xml:space="preserve"> </v>
      </c>
      <c r="AQ113" s="9">
        <f t="shared" si="627"/>
        <v>0</v>
      </c>
      <c r="AR113" s="9">
        <f t="shared" si="631"/>
        <v>1400</v>
      </c>
      <c r="AS113" s="9">
        <f t="shared" si="632"/>
        <v>5500</v>
      </c>
      <c r="AT113" s="29" t="str">
        <f t="shared" si="562"/>
        <v xml:space="preserve"> </v>
      </c>
      <c r="AU113" s="29">
        <f t="shared" si="366"/>
        <v>0.25454545454545452</v>
      </c>
      <c r="AV113" s="9"/>
      <c r="AW113" s="9"/>
      <c r="AX113" s="30"/>
      <c r="AY113" s="29" t="str">
        <f t="shared" si="563"/>
        <v xml:space="preserve"> </v>
      </c>
      <c r="AZ113" s="29" t="str">
        <f t="shared" si="368"/>
        <v xml:space="preserve"> </v>
      </c>
      <c r="BA113" s="30"/>
      <c r="BB113" s="30"/>
      <c r="BC113" s="36"/>
      <c r="BD113" s="29" t="str">
        <f t="shared" si="370"/>
        <v xml:space="preserve"> </v>
      </c>
      <c r="BE113" s="29" t="str">
        <f t="shared" si="371"/>
        <v xml:space="preserve"> </v>
      </c>
      <c r="BF113" s="46"/>
      <c r="BG113" s="46">
        <v>0</v>
      </c>
      <c r="BH113" s="46">
        <v>0</v>
      </c>
      <c r="BI113" s="29" t="str">
        <f t="shared" si="564"/>
        <v xml:space="preserve"> </v>
      </c>
      <c r="BJ113" s="29" t="str">
        <f t="shared" si="374"/>
        <v xml:space="preserve"> </v>
      </c>
      <c r="BK113" s="30"/>
      <c r="BL113" s="30"/>
      <c r="BM113" s="30"/>
      <c r="BN113" s="29"/>
      <c r="BO113" s="29" t="str">
        <f t="shared" si="376"/>
        <v xml:space="preserve"> </v>
      </c>
      <c r="BP113" s="30"/>
      <c r="BQ113" s="30"/>
      <c r="BR113" s="30"/>
      <c r="BS113" s="29" t="str">
        <f t="shared" si="565"/>
        <v xml:space="preserve"> </v>
      </c>
      <c r="BT113" s="29" t="str">
        <f t="shared" si="378"/>
        <v xml:space="preserve"> </v>
      </c>
      <c r="BU113" s="9"/>
      <c r="BV113" s="46">
        <v>1400</v>
      </c>
      <c r="BW113" s="46">
        <v>5500</v>
      </c>
      <c r="BX113" s="29" t="str">
        <f t="shared" si="542"/>
        <v xml:space="preserve"> </v>
      </c>
      <c r="BY113" s="29">
        <f t="shared" si="380"/>
        <v>0.25454545454545452</v>
      </c>
      <c r="BZ113" s="9"/>
      <c r="CA113" s="9"/>
      <c r="CB113" s="30"/>
      <c r="CC113" s="29" t="str">
        <f t="shared" si="609"/>
        <v xml:space="preserve"> </v>
      </c>
      <c r="CD113" s="29" t="str">
        <f t="shared" si="381"/>
        <v xml:space="preserve"> </v>
      </c>
      <c r="CE113" s="34"/>
      <c r="CF113" s="9"/>
      <c r="CG113" s="30"/>
      <c r="CH113" s="29" t="str">
        <f t="shared" si="625"/>
        <v xml:space="preserve"> </v>
      </c>
      <c r="CI113" s="29" t="str">
        <f t="shared" si="404"/>
        <v xml:space="preserve"> </v>
      </c>
      <c r="CJ113" s="30"/>
      <c r="CK113" s="30"/>
      <c r="CL113" s="30"/>
      <c r="CM113" s="29" t="str">
        <f t="shared" si="384"/>
        <v xml:space="preserve"> </v>
      </c>
      <c r="CN113" s="29" t="str">
        <f t="shared" si="405"/>
        <v xml:space="preserve"> </v>
      </c>
      <c r="CO113" s="30"/>
      <c r="CP113" s="30"/>
      <c r="CQ113" s="30"/>
      <c r="CR113" s="29" t="str">
        <f t="shared" si="386"/>
        <v xml:space="preserve"> </v>
      </c>
      <c r="CS113" s="29" t="str">
        <f t="shared" si="387"/>
        <v xml:space="preserve"> </v>
      </c>
      <c r="CT113" s="30"/>
      <c r="CU113" s="30"/>
      <c r="CV113" s="30"/>
      <c r="CW113" s="29" t="str">
        <f t="shared" si="406"/>
        <v xml:space="preserve"> </v>
      </c>
      <c r="CX113" s="29" t="str">
        <f t="shared" si="407"/>
        <v xml:space="preserve"> </v>
      </c>
      <c r="CY113" s="30"/>
      <c r="CZ113" s="30"/>
      <c r="DA113" s="30"/>
      <c r="DB113" s="29" t="str">
        <f t="shared" si="566"/>
        <v xml:space="preserve"> </v>
      </c>
      <c r="DC113" s="29" t="str">
        <f t="shared" si="390"/>
        <v xml:space="preserve"> </v>
      </c>
      <c r="DD113" s="30"/>
      <c r="DE113" s="37"/>
      <c r="DF113" s="30"/>
      <c r="DG113" s="29" t="str">
        <f>IF(DE113&lt;=0," ",IF(DF113&lt;=0," ",IF(DE113/DF113*100&gt;200,"СВ.200",DE113/DF113)))</f>
        <v xml:space="preserve"> </v>
      </c>
      <c r="DH113" s="29" t="str">
        <f t="shared" si="392"/>
        <v xml:space="preserve"> </v>
      </c>
      <c r="DI113" s="9"/>
      <c r="DJ113" s="30"/>
      <c r="DK113" s="29" t="str">
        <f t="shared" si="393"/>
        <v xml:space="preserve"> </v>
      </c>
      <c r="DL113" s="9"/>
      <c r="DM113" s="9"/>
      <c r="DN113" s="9"/>
      <c r="DO113" s="29" t="str">
        <f t="shared" si="568"/>
        <v xml:space="preserve"> </v>
      </c>
      <c r="DP113" s="29" t="str">
        <f t="shared" si="619"/>
        <v xml:space="preserve"> </v>
      </c>
    </row>
    <row r="114" spans="1:120" s="19" customFormat="1" ht="16.5" hidden="1" customHeight="1" outlineLevel="1" x14ac:dyDescent="0.25">
      <c r="A114" s="18">
        <f t="shared" si="630"/>
        <v>92</v>
      </c>
      <c r="B114" s="8" t="s">
        <v>96</v>
      </c>
      <c r="C114" s="28">
        <f t="shared" si="620"/>
        <v>2882200</v>
      </c>
      <c r="D114" s="28">
        <f t="shared" si="620"/>
        <v>415681.19999999995</v>
      </c>
      <c r="E114" s="28">
        <f t="shared" si="620"/>
        <v>463489.64999999997</v>
      </c>
      <c r="F114" s="29">
        <f t="shared" si="556"/>
        <v>0.14422357921032544</v>
      </c>
      <c r="G114" s="29">
        <f t="shared" si="347"/>
        <v>0.89685109473318336</v>
      </c>
      <c r="H114" s="17">
        <f t="shared" si="621"/>
        <v>2618200</v>
      </c>
      <c r="I114" s="24">
        <f t="shared" si="612"/>
        <v>332635.77999999997</v>
      </c>
      <c r="J114" s="17">
        <f t="shared" si="622"/>
        <v>449850.89999999997</v>
      </c>
      <c r="K114" s="29">
        <f t="shared" si="557"/>
        <v>0.12704750592009775</v>
      </c>
      <c r="L114" s="29">
        <f t="shared" si="350"/>
        <v>0.73943562189160894</v>
      </c>
      <c r="M114" s="46">
        <v>817500</v>
      </c>
      <c r="N114" s="46">
        <v>145212.64000000001</v>
      </c>
      <c r="O114" s="46">
        <v>121121.49</v>
      </c>
      <c r="P114" s="29">
        <f t="shared" si="558"/>
        <v>0.1776301406727829</v>
      </c>
      <c r="Q114" s="29">
        <f t="shared" si="352"/>
        <v>1.198900707050417</v>
      </c>
      <c r="R114" s="30"/>
      <c r="S114" s="30"/>
      <c r="T114" s="30"/>
      <c r="U114" s="29" t="str">
        <f t="shared" si="559"/>
        <v xml:space="preserve"> </v>
      </c>
      <c r="V114" s="29" t="str">
        <f t="shared" si="626"/>
        <v xml:space="preserve"> </v>
      </c>
      <c r="W114" s="9">
        <v>700</v>
      </c>
      <c r="X114" s="9">
        <v>597.54999999999995</v>
      </c>
      <c r="Y114" s="9"/>
      <c r="Z114" s="29">
        <f t="shared" si="573"/>
        <v>0.85364285714285704</v>
      </c>
      <c r="AA114" s="29" t="str">
        <f t="shared" si="358"/>
        <v xml:space="preserve"> </v>
      </c>
      <c r="AB114" s="46">
        <v>100000</v>
      </c>
      <c r="AC114" s="46">
        <v>5928.42</v>
      </c>
      <c r="AD114" s="46">
        <v>6051.97</v>
      </c>
      <c r="AE114" s="29">
        <f t="shared" si="560"/>
        <v>5.9284200000000002E-2</v>
      </c>
      <c r="AF114" s="29">
        <f t="shared" si="360"/>
        <v>0.97958515987356176</v>
      </c>
      <c r="AG114" s="46">
        <v>1700000</v>
      </c>
      <c r="AH114" s="75">
        <v>180897.17</v>
      </c>
      <c r="AI114" s="46">
        <v>322677.44</v>
      </c>
      <c r="AJ114" s="29">
        <f t="shared" si="561"/>
        <v>0.10641010000000001</v>
      </c>
      <c r="AK114" s="29">
        <f t="shared" si="362"/>
        <v>0.56061300721860197</v>
      </c>
      <c r="AL114" s="30"/>
      <c r="AM114" s="30"/>
      <c r="AN114" s="30"/>
      <c r="AO114" s="29" t="str">
        <f t="shared" si="526"/>
        <v xml:space="preserve"> </v>
      </c>
      <c r="AP114" s="29" t="str">
        <f t="shared" si="363"/>
        <v xml:space="preserve"> </v>
      </c>
      <c r="AQ114" s="9">
        <f t="shared" si="627"/>
        <v>264000</v>
      </c>
      <c r="AR114" s="9">
        <f t="shared" si="631"/>
        <v>83045.42</v>
      </c>
      <c r="AS114" s="9">
        <f t="shared" si="632"/>
        <v>13638.75</v>
      </c>
      <c r="AT114" s="29">
        <f t="shared" si="562"/>
        <v>0.31456598484848486</v>
      </c>
      <c r="AU114" s="29" t="str">
        <f t="shared" si="366"/>
        <v>св.200</v>
      </c>
      <c r="AV114" s="9"/>
      <c r="AW114" s="9"/>
      <c r="AX114" s="30"/>
      <c r="AY114" s="29" t="str">
        <f t="shared" si="563"/>
        <v xml:space="preserve"> </v>
      </c>
      <c r="AZ114" s="29" t="str">
        <f t="shared" si="368"/>
        <v xml:space="preserve"> </v>
      </c>
      <c r="BA114" s="30"/>
      <c r="BB114" s="30"/>
      <c r="BC114" s="36"/>
      <c r="BD114" s="29" t="str">
        <f t="shared" si="370"/>
        <v xml:space="preserve"> </v>
      </c>
      <c r="BE114" s="29" t="str">
        <f t="shared" si="371"/>
        <v xml:space="preserve"> </v>
      </c>
      <c r="BF114" s="46">
        <v>264000</v>
      </c>
      <c r="BG114" s="46">
        <v>15045.42</v>
      </c>
      <c r="BH114" s="46">
        <v>13638.75</v>
      </c>
      <c r="BI114" s="29">
        <f t="shared" si="564"/>
        <v>5.6990227272727276E-2</v>
      </c>
      <c r="BJ114" s="29">
        <f t="shared" si="374"/>
        <v>1.1031377508935936</v>
      </c>
      <c r="BK114" s="30"/>
      <c r="BL114" s="30"/>
      <c r="BM114" s="30"/>
      <c r="BN114" s="29"/>
      <c r="BO114" s="29" t="str">
        <f t="shared" si="376"/>
        <v xml:space="preserve"> </v>
      </c>
      <c r="BP114" s="30"/>
      <c r="BQ114" s="30"/>
      <c r="BR114" s="30"/>
      <c r="BS114" s="29" t="str">
        <f t="shared" si="565"/>
        <v xml:space="preserve"> </v>
      </c>
      <c r="BT114" s="29" t="str">
        <f t="shared" si="378"/>
        <v xml:space="preserve"> </v>
      </c>
      <c r="BU114" s="30"/>
      <c r="BV114" s="30"/>
      <c r="BW114" s="30"/>
      <c r="BX114" s="29" t="str">
        <f t="shared" si="542"/>
        <v xml:space="preserve"> </v>
      </c>
      <c r="BY114" s="29" t="str">
        <f t="shared" si="380"/>
        <v xml:space="preserve"> </v>
      </c>
      <c r="BZ114" s="30"/>
      <c r="CA114" s="30"/>
      <c r="CB114" s="30"/>
      <c r="CC114" s="29" t="str">
        <f t="shared" si="609"/>
        <v xml:space="preserve"> </v>
      </c>
      <c r="CD114" s="29" t="str">
        <f t="shared" si="381"/>
        <v xml:space="preserve"> </v>
      </c>
      <c r="CE114" s="34"/>
      <c r="CF114" s="9"/>
      <c r="CG114" s="30"/>
      <c r="CH114" s="29" t="str">
        <f t="shared" si="625"/>
        <v xml:space="preserve"> </v>
      </c>
      <c r="CI114" s="29" t="str">
        <f t="shared" si="404"/>
        <v xml:space="preserve"> </v>
      </c>
      <c r="CJ114" s="30"/>
      <c r="CK114" s="30"/>
      <c r="CL114" s="30"/>
      <c r="CM114" s="29" t="str">
        <f t="shared" si="384"/>
        <v xml:space="preserve"> </v>
      </c>
      <c r="CN114" s="29" t="str">
        <f t="shared" si="405"/>
        <v xml:space="preserve"> </v>
      </c>
      <c r="CO114" s="30"/>
      <c r="CP114" s="30"/>
      <c r="CQ114" s="30"/>
      <c r="CR114" s="29" t="str">
        <f t="shared" si="386"/>
        <v xml:space="preserve"> </v>
      </c>
      <c r="CS114" s="29" t="str">
        <f t="shared" si="387"/>
        <v xml:space="preserve"> </v>
      </c>
      <c r="CT114" s="30"/>
      <c r="CU114" s="30"/>
      <c r="CV114" s="30"/>
      <c r="CW114" s="29" t="str">
        <f t="shared" si="406"/>
        <v xml:space="preserve"> </v>
      </c>
      <c r="CX114" s="29" t="str">
        <f t="shared" si="407"/>
        <v xml:space="preserve"> </v>
      </c>
      <c r="CY114" s="30"/>
      <c r="CZ114" s="30"/>
      <c r="DA114" s="30"/>
      <c r="DB114" s="29" t="str">
        <f t="shared" si="566"/>
        <v xml:space="preserve"> </v>
      </c>
      <c r="DC114" s="29" t="str">
        <f t="shared" si="390"/>
        <v xml:space="preserve"> </v>
      </c>
      <c r="DD114" s="30"/>
      <c r="DE114" s="37"/>
      <c r="DF114" s="30"/>
      <c r="DG114" s="29" t="str">
        <f>IF(DE114&lt;=0," ",IF(DF114&lt;=0," ",IF(DE114/DF114*100&gt;200,"СВ.200",DE114/DF114)))</f>
        <v xml:space="preserve"> </v>
      </c>
      <c r="DH114" s="29" t="str">
        <f t="shared" si="392"/>
        <v xml:space="preserve"> </v>
      </c>
      <c r="DI114" s="9">
        <v>68000</v>
      </c>
      <c r="DJ114" s="30"/>
      <c r="DK114" s="29" t="str">
        <f t="shared" si="393"/>
        <v xml:space="preserve"> </v>
      </c>
      <c r="DL114" s="9"/>
      <c r="DM114" s="9"/>
      <c r="DN114" s="30"/>
      <c r="DO114" s="29" t="str">
        <f t="shared" si="568"/>
        <v xml:space="preserve"> </v>
      </c>
      <c r="DP114" s="29" t="str">
        <f t="shared" si="395"/>
        <v xml:space="preserve"> </v>
      </c>
    </row>
    <row r="115" spans="1:120" s="21" customFormat="1" ht="32.1" customHeight="1" collapsed="1" x14ac:dyDescent="0.25">
      <c r="A115" s="20"/>
      <c r="B115" s="7" t="s">
        <v>154</v>
      </c>
      <c r="C115" s="35">
        <f>SUM(C116:C121)</f>
        <v>159967883.66999999</v>
      </c>
      <c r="D115" s="35">
        <f t="shared" ref="D115:E115" si="633">SUM(D116:D121)</f>
        <v>48249828.989999995</v>
      </c>
      <c r="E115" s="35">
        <f t="shared" si="633"/>
        <v>43961652.609999999</v>
      </c>
      <c r="F115" s="26">
        <f t="shared" si="556"/>
        <v>0.30162197488050319</v>
      </c>
      <c r="G115" s="26">
        <f t="shared" si="347"/>
        <v>1.0975435663905082</v>
      </c>
      <c r="H115" s="25">
        <f t="shared" ref="H115:J115" si="634">SUM(H116:H121)</f>
        <v>152451183.66999999</v>
      </c>
      <c r="I115" s="65">
        <f>SUM(I116:I121)</f>
        <v>46153974.130000003</v>
      </c>
      <c r="J115" s="25">
        <f t="shared" si="634"/>
        <v>42422640.759999998</v>
      </c>
      <c r="K115" s="26">
        <f t="shared" si="557"/>
        <v>0.30274592180213017</v>
      </c>
      <c r="L115" s="26">
        <f t="shared" si="350"/>
        <v>1.0879561786619907</v>
      </c>
      <c r="M115" s="25">
        <f>SUM(M116:M121)</f>
        <v>115432402</v>
      </c>
      <c r="N115" s="25">
        <f>SUM(N116:N121)</f>
        <v>29096064.77</v>
      </c>
      <c r="O115" s="25">
        <f>SUM(O116:O121)</f>
        <v>25716964.099999998</v>
      </c>
      <c r="P115" s="26">
        <f t="shared" si="558"/>
        <v>0.25206150323372806</v>
      </c>
      <c r="Q115" s="26">
        <f t="shared" si="352"/>
        <v>1.131395784388096</v>
      </c>
      <c r="R115" s="25">
        <f t="shared" ref="R115" si="635">SUM(R116:R121)</f>
        <v>2788681.67</v>
      </c>
      <c r="S115" s="25">
        <f>SUM(S116:S121)</f>
        <v>752968.05</v>
      </c>
      <c r="T115" s="25">
        <f>SUM(T116:T121)</f>
        <v>592021.06000000006</v>
      </c>
      <c r="U115" s="26">
        <f t="shared" si="559"/>
        <v>0.27000860589441178</v>
      </c>
      <c r="V115" s="26">
        <f t="shared" si="355"/>
        <v>1.2718602442960389</v>
      </c>
      <c r="W115" s="25">
        <f>SUM(W116:W121)</f>
        <v>24000</v>
      </c>
      <c r="X115" s="25">
        <f>SUM(X116:X121)</f>
        <v>22409.96</v>
      </c>
      <c r="Y115" s="25">
        <f t="shared" ref="Y115" si="636">SUM(Y116:Y121)</f>
        <v>14541.6</v>
      </c>
      <c r="Z115" s="26">
        <f t="shared" si="573"/>
        <v>0.93374833333333329</v>
      </c>
      <c r="AA115" s="26">
        <f t="shared" si="358"/>
        <v>1.5410931396820156</v>
      </c>
      <c r="AB115" s="25">
        <f>SUM(AB116:AB121)</f>
        <v>7958000</v>
      </c>
      <c r="AC115" s="25">
        <f>SUM(AC116:AC121)</f>
        <v>669118.71</v>
      </c>
      <c r="AD115" s="25">
        <f>SUM(AD116:AD121)</f>
        <v>545352.21</v>
      </c>
      <c r="AE115" s="26">
        <f t="shared" si="560"/>
        <v>8.4081265393314897E-2</v>
      </c>
      <c r="AF115" s="26">
        <f t="shared" si="360"/>
        <v>1.2269478288169036</v>
      </c>
      <c r="AG115" s="25">
        <f>SUM(AG116:AG121)</f>
        <v>26236600</v>
      </c>
      <c r="AH115" s="25">
        <f>SUM(AH116:AH121)</f>
        <v>15612162.640000002</v>
      </c>
      <c r="AI115" s="25">
        <f>SUM(AI116:AI121)</f>
        <v>15549261.789999999</v>
      </c>
      <c r="AJ115" s="26">
        <f t="shared" si="561"/>
        <v>0.59505281324561876</v>
      </c>
      <c r="AK115" s="26">
        <f t="shared" si="362"/>
        <v>1.0040452627815717</v>
      </c>
      <c r="AL115" s="25">
        <f>SUM(AL116:AL121)</f>
        <v>11500</v>
      </c>
      <c r="AM115" s="25">
        <f>SUM(AM116:AM121)</f>
        <v>1250</v>
      </c>
      <c r="AN115" s="25">
        <f>SUM(AN116:AN121)</f>
        <v>4500</v>
      </c>
      <c r="AO115" s="26">
        <f t="shared" si="526"/>
        <v>0.10869565217391304</v>
      </c>
      <c r="AP115" s="26">
        <f t="shared" si="363"/>
        <v>0.27777777777777779</v>
      </c>
      <c r="AQ115" s="25">
        <f>SUM(AQ116:AQ121)</f>
        <v>7516700</v>
      </c>
      <c r="AR115" s="25">
        <f t="shared" ref="AR115:AS115" si="637">SUM(AR116:AR121)</f>
        <v>2095854.8599999999</v>
      </c>
      <c r="AS115" s="25">
        <f t="shared" si="637"/>
        <v>1539011.8500000003</v>
      </c>
      <c r="AT115" s="26">
        <f t="shared" si="562"/>
        <v>0.2788264610799952</v>
      </c>
      <c r="AU115" s="26">
        <f t="shared" si="366"/>
        <v>1.3618185331061612</v>
      </c>
      <c r="AV115" s="25">
        <f>SUM(AV116:AV121)</f>
        <v>1150000</v>
      </c>
      <c r="AW115" s="25">
        <f>SUM(AW116:AW121)</f>
        <v>145582.20000000001</v>
      </c>
      <c r="AX115" s="25">
        <f>SUM(AX116:AX121)</f>
        <v>190896.81</v>
      </c>
      <c r="AY115" s="26">
        <f t="shared" si="563"/>
        <v>0.12659321739130436</v>
      </c>
      <c r="AZ115" s="26">
        <f t="shared" si="368"/>
        <v>0.76262248698655577</v>
      </c>
      <c r="BA115" s="27">
        <f>SUM(BA116:BA121)</f>
        <v>0</v>
      </c>
      <c r="BB115" s="27">
        <f t="shared" ref="BB115:BC115" si="638">SUM(BB116:BB121)</f>
        <v>0</v>
      </c>
      <c r="BC115" s="32">
        <f t="shared" si="638"/>
        <v>0</v>
      </c>
      <c r="BD115" s="26" t="str">
        <f t="shared" si="370"/>
        <v xml:space="preserve"> </v>
      </c>
      <c r="BE115" s="26" t="str">
        <f t="shared" si="371"/>
        <v xml:space="preserve"> </v>
      </c>
      <c r="BF115" s="27">
        <f t="shared" ref="BF115:BH115" si="639">SUM(BF116:BF121)</f>
        <v>545000</v>
      </c>
      <c r="BG115" s="27">
        <f>SUM(BG116:BG121)</f>
        <v>65377.020000000004</v>
      </c>
      <c r="BH115" s="27">
        <f t="shared" si="639"/>
        <v>143732.01</v>
      </c>
      <c r="BI115" s="26">
        <f t="shared" si="564"/>
        <v>0.11995783486238533</v>
      </c>
      <c r="BJ115" s="26">
        <f t="shared" si="374"/>
        <v>0.45485358480689164</v>
      </c>
      <c r="BK115" s="27">
        <f t="shared" ref="BK115:BM115" si="640">SUM(BK116:BK121)</f>
        <v>0</v>
      </c>
      <c r="BL115" s="27">
        <f>SUM(BL116:BL121)</f>
        <v>0</v>
      </c>
      <c r="BM115" s="27">
        <f t="shared" si="640"/>
        <v>0</v>
      </c>
      <c r="BN115" s="26" t="str">
        <f t="shared" ref="BN115:BN143" si="641">IF(BL115&lt;=0," ",IF(BK115&lt;=0," ",IF(BL115/BK115*100&gt;200,"СВ.200",BL115/BK115)))</f>
        <v xml:space="preserve"> </v>
      </c>
      <c r="BO115" s="26" t="str">
        <f t="shared" si="376"/>
        <v xml:space="preserve"> </v>
      </c>
      <c r="BP115" s="25">
        <f>SUM(BP116:BP121)</f>
        <v>2455000</v>
      </c>
      <c r="BQ115" s="25">
        <f>SUM(BQ116:BQ121)</f>
        <v>499868.12</v>
      </c>
      <c r="BR115" s="25">
        <f>SUM(BR116:BR121)</f>
        <v>507620.37</v>
      </c>
      <c r="BS115" s="26">
        <f t="shared" si="565"/>
        <v>0.20361226883910385</v>
      </c>
      <c r="BT115" s="26">
        <f t="shared" si="378"/>
        <v>0.98472825272949549</v>
      </c>
      <c r="BU115" s="25">
        <f>SUM(BU116:BU121)</f>
        <v>2386700</v>
      </c>
      <c r="BV115" s="25">
        <f>SUM(BV116:BV121)</f>
        <v>728155.53000000014</v>
      </c>
      <c r="BW115" s="25">
        <f>SUM(BW116:BW121)</f>
        <v>434345.96</v>
      </c>
      <c r="BX115" s="26">
        <f t="shared" si="542"/>
        <v>0.30508883814471871</v>
      </c>
      <c r="BY115" s="26">
        <f t="shared" si="380"/>
        <v>1.6764413556419406</v>
      </c>
      <c r="BZ115" s="25">
        <f>SUM(BZ116:BZ121)</f>
        <v>0</v>
      </c>
      <c r="CA115" s="25">
        <f>SUM(CA116:CA121)</f>
        <v>0</v>
      </c>
      <c r="CB115" s="25">
        <f>SUM(CB116:CB121)</f>
        <v>0</v>
      </c>
      <c r="CC115" s="26" t="str">
        <f t="shared" si="609"/>
        <v xml:space="preserve"> </v>
      </c>
      <c r="CD115" s="26" t="str">
        <f t="shared" si="381"/>
        <v xml:space="preserve"> </v>
      </c>
      <c r="CE115" s="52">
        <f>SUM(CE116:CE121)</f>
        <v>870000</v>
      </c>
      <c r="CF115" s="52">
        <f>SUM(CF116:CF121)</f>
        <v>433644.53</v>
      </c>
      <c r="CG115" s="25">
        <f>SUM(CG116:CG121)</f>
        <v>9987.94</v>
      </c>
      <c r="CH115" s="26">
        <f t="shared" si="625"/>
        <v>0.49844198850574717</v>
      </c>
      <c r="CI115" s="26" t="str">
        <f t="shared" si="404"/>
        <v>св.200</v>
      </c>
      <c r="CJ115" s="27">
        <f>SUM(CJ116:CJ121)</f>
        <v>870000</v>
      </c>
      <c r="CK115" s="27">
        <f>SUM(CK116:CK121)</f>
        <v>433644.53</v>
      </c>
      <c r="CL115" s="27">
        <f>SUM(CL116:CL121)</f>
        <v>9987.94</v>
      </c>
      <c r="CM115" s="26">
        <f t="shared" si="384"/>
        <v>0.49844198850574717</v>
      </c>
      <c r="CN115" s="26" t="str">
        <f t="shared" si="405"/>
        <v>св.200</v>
      </c>
      <c r="CO115" s="27">
        <f>SUM(CO116:CO121)</f>
        <v>0</v>
      </c>
      <c r="CP115" s="27">
        <f t="shared" ref="CP115:CQ115" si="642">SUM(CP116:CP121)</f>
        <v>0</v>
      </c>
      <c r="CQ115" s="27">
        <f t="shared" si="642"/>
        <v>0</v>
      </c>
      <c r="CR115" s="26" t="str">
        <f t="shared" si="386"/>
        <v xml:space="preserve"> </v>
      </c>
      <c r="CS115" s="26" t="str">
        <f>IF(CP115=0," ",IF(CP115/CQ115*100&gt;200,"св.200",CP115/CQ115))</f>
        <v xml:space="preserve"> </v>
      </c>
      <c r="CT115" s="27">
        <f>SUM(CT116:CT121)</f>
        <v>110000</v>
      </c>
      <c r="CU115" s="27">
        <f t="shared" ref="CU115:CV115" si="643">SUM(CU116:CU121)</f>
        <v>67353.8</v>
      </c>
      <c r="CV115" s="27">
        <f t="shared" si="643"/>
        <v>51861.64</v>
      </c>
      <c r="CW115" s="69">
        <f t="shared" si="406"/>
        <v>0.6123072727272727</v>
      </c>
      <c r="CX115" s="69">
        <f t="shared" si="407"/>
        <v>1.2987209814421603</v>
      </c>
      <c r="CY115" s="25">
        <f>SUM(CY116:CY121)</f>
        <v>0</v>
      </c>
      <c r="CZ115" s="25">
        <f>SUM(CZ116:CZ121)</f>
        <v>0</v>
      </c>
      <c r="DA115" s="25">
        <f>SUM(DA116:DA121)</f>
        <v>0</v>
      </c>
      <c r="DB115" s="26" t="str">
        <f t="shared" si="566"/>
        <v xml:space="preserve"> </v>
      </c>
      <c r="DC115" s="26" t="str">
        <f t="shared" si="390"/>
        <v xml:space="preserve"> </v>
      </c>
      <c r="DD115" s="25">
        <f>SUM(DD116:DD121)</f>
        <v>0</v>
      </c>
      <c r="DE115" s="38">
        <f>SUM(DE116:DE121)</f>
        <v>139375.66</v>
      </c>
      <c r="DF115" s="25">
        <f>SUM(DF116:DF121)</f>
        <v>200567.12</v>
      </c>
      <c r="DG115" s="26" t="str">
        <f t="shared" si="567"/>
        <v xml:space="preserve"> </v>
      </c>
      <c r="DH115" s="26">
        <f>IF(DE115&lt;=0," ",IF(DE115/DF115*100&gt;200,"св.200",DE115/DF115))</f>
        <v>0.69490781938734525</v>
      </c>
      <c r="DI115" s="25">
        <f>SUM(DI116:DI121)</f>
        <v>16498</v>
      </c>
      <c r="DJ115" s="25">
        <f>SUM(DJ116:DJ121)</f>
        <v>0</v>
      </c>
      <c r="DK115" s="26" t="str">
        <f t="shared" si="393"/>
        <v xml:space="preserve"> </v>
      </c>
      <c r="DL115" s="25">
        <f>SUM(DL116:DL121)</f>
        <v>0</v>
      </c>
      <c r="DM115" s="25">
        <f>SUM(DM116:DM121)</f>
        <v>0</v>
      </c>
      <c r="DN115" s="25">
        <f>SUM(DN116:DN121)</f>
        <v>0</v>
      </c>
      <c r="DO115" s="26" t="str">
        <f t="shared" si="568"/>
        <v xml:space="preserve"> </v>
      </c>
      <c r="DP115" s="26" t="str">
        <f t="shared" si="395"/>
        <v xml:space="preserve"> </v>
      </c>
    </row>
    <row r="116" spans="1:120" s="19" customFormat="1" ht="16.5" hidden="1" customHeight="1" outlineLevel="1" x14ac:dyDescent="0.25">
      <c r="A116" s="18">
        <v>93</v>
      </c>
      <c r="B116" s="8" t="s">
        <v>14</v>
      </c>
      <c r="C116" s="28">
        <f t="shared" ref="C116:E121" si="644">H116+AQ116</f>
        <v>151038583.66999999</v>
      </c>
      <c r="D116" s="28">
        <f t="shared" si="644"/>
        <v>45639882.899999999</v>
      </c>
      <c r="E116" s="28">
        <f t="shared" si="644"/>
        <v>40943076.460000001</v>
      </c>
      <c r="F116" s="29">
        <f t="shared" si="556"/>
        <v>0.30217366841652404</v>
      </c>
      <c r="G116" s="29">
        <f t="shared" si="347"/>
        <v>1.1147155232604129</v>
      </c>
      <c r="H116" s="17">
        <f t="shared" ref="H116:J121" si="645">W116++AG116+M116+AB116+AL116+R116</f>
        <v>145001883.66999999</v>
      </c>
      <c r="I116" s="24">
        <f t="shared" si="645"/>
        <v>43902084.009999998</v>
      </c>
      <c r="J116" s="17">
        <f t="shared" si="645"/>
        <v>39891429.170000002</v>
      </c>
      <c r="K116" s="29">
        <f t="shared" si="557"/>
        <v>0.30276905995175751</v>
      </c>
      <c r="L116" s="29">
        <f t="shared" si="350"/>
        <v>1.100539261777469</v>
      </c>
      <c r="M116" s="46">
        <v>113563202</v>
      </c>
      <c r="N116" s="46">
        <v>28558450.100000001</v>
      </c>
      <c r="O116" s="46">
        <v>25206767.890000001</v>
      </c>
      <c r="P116" s="29">
        <f t="shared" si="558"/>
        <v>0.25147626693372033</v>
      </c>
      <c r="Q116" s="29">
        <f t="shared" si="352"/>
        <v>1.1329675515967152</v>
      </c>
      <c r="R116" s="46">
        <v>2788681.67</v>
      </c>
      <c r="S116" s="46">
        <v>752968.05</v>
      </c>
      <c r="T116" s="46">
        <v>592021.06000000006</v>
      </c>
      <c r="U116" s="29">
        <f t="shared" si="559"/>
        <v>0.27000860589441178</v>
      </c>
      <c r="V116" s="29">
        <f t="shared" si="355"/>
        <v>1.2718602442960389</v>
      </c>
      <c r="W116" s="9"/>
      <c r="X116" s="9"/>
      <c r="Y116" s="30"/>
      <c r="Z116" s="29" t="str">
        <f t="shared" si="573"/>
        <v xml:space="preserve"> </v>
      </c>
      <c r="AA116" s="29" t="str">
        <f t="shared" si="358"/>
        <v xml:space="preserve"> </v>
      </c>
      <c r="AB116" s="46">
        <v>7000000</v>
      </c>
      <c r="AC116" s="46">
        <v>632464.72</v>
      </c>
      <c r="AD116" s="46">
        <v>350998.18</v>
      </c>
      <c r="AE116" s="29">
        <f t="shared" si="560"/>
        <v>9.0352102857142846E-2</v>
      </c>
      <c r="AF116" s="29">
        <f t="shared" si="360"/>
        <v>1.8019031323752162</v>
      </c>
      <c r="AG116" s="46">
        <v>21650000</v>
      </c>
      <c r="AH116" s="46">
        <v>13958201.140000001</v>
      </c>
      <c r="AI116" s="46">
        <v>13741642.039999999</v>
      </c>
      <c r="AJ116" s="29">
        <f t="shared" si="561"/>
        <v>0.64472060692840649</v>
      </c>
      <c r="AK116" s="29">
        <f t="shared" si="362"/>
        <v>1.0157593320630554</v>
      </c>
      <c r="AL116" s="9"/>
      <c r="AM116" s="9"/>
      <c r="AN116" s="9"/>
      <c r="AO116" s="29" t="str">
        <f t="shared" si="526"/>
        <v xml:space="preserve"> </v>
      </c>
      <c r="AP116" s="29" t="str">
        <f t="shared" si="363"/>
        <v xml:space="preserve"> </v>
      </c>
      <c r="AQ116" s="9">
        <f>AV116+BA116+BF116+BK116+BP116+BU116+BZ116+CE116+CY116+DD116+DL116+CT116</f>
        <v>6036700</v>
      </c>
      <c r="AR116" s="9">
        <f t="shared" ref="AR116" si="646">AW116+BB116+BG116+BL116+BQ116+BV116+CA116+CF116+CZ116+DE116+DM116+CU116+DI116</f>
        <v>1737798.89</v>
      </c>
      <c r="AS116" s="9">
        <f t="shared" ref="AS116" si="647">AX116+BC116+BH116+BM116+BR116+BW116+CB116+CG116+DA116+DF116+DN116+CV116+DJ116</f>
        <v>1051647.29</v>
      </c>
      <c r="AT116" s="29">
        <f t="shared" si="562"/>
        <v>0.28787232925273742</v>
      </c>
      <c r="AU116" s="29">
        <f t="shared" si="366"/>
        <v>1.6524541132036767</v>
      </c>
      <c r="AV116" s="46">
        <v>1150000</v>
      </c>
      <c r="AW116" s="46">
        <v>145582.20000000001</v>
      </c>
      <c r="AX116" s="46">
        <v>190896.81</v>
      </c>
      <c r="AY116" s="29">
        <f t="shared" si="563"/>
        <v>0.12659321739130436</v>
      </c>
      <c r="AZ116" s="29">
        <f t="shared" si="368"/>
        <v>0.76262248698655577</v>
      </c>
      <c r="BA116" s="30"/>
      <c r="BB116" s="30"/>
      <c r="BC116" s="36"/>
      <c r="BD116" s="29" t="str">
        <f t="shared" si="370"/>
        <v xml:space="preserve"> </v>
      </c>
      <c r="BE116" s="29" t="str">
        <f t="shared" si="371"/>
        <v xml:space="preserve"> </v>
      </c>
      <c r="BF116" s="30"/>
      <c r="BG116" s="30"/>
      <c r="BH116" s="30"/>
      <c r="BI116" s="29" t="str">
        <f t="shared" si="564"/>
        <v xml:space="preserve"> </v>
      </c>
      <c r="BJ116" s="29" t="str">
        <f t="shared" si="374"/>
        <v xml:space="preserve"> </v>
      </c>
      <c r="BK116" s="30"/>
      <c r="BL116" s="30"/>
      <c r="BM116" s="30"/>
      <c r="BN116" s="29" t="str">
        <f t="shared" si="641"/>
        <v xml:space="preserve"> </v>
      </c>
      <c r="BO116" s="29" t="str">
        <f t="shared" si="376"/>
        <v xml:space="preserve"> </v>
      </c>
      <c r="BP116" s="46">
        <v>2200000</v>
      </c>
      <c r="BQ116" s="46">
        <v>438464.34</v>
      </c>
      <c r="BR116" s="46">
        <v>462036.59</v>
      </c>
      <c r="BS116" s="29">
        <f t="shared" si="565"/>
        <v>0.19930197272727274</v>
      </c>
      <c r="BT116" s="29">
        <f t="shared" si="378"/>
        <v>0.94898185444577021</v>
      </c>
      <c r="BU116" s="46">
        <v>1706700</v>
      </c>
      <c r="BV116" s="46">
        <v>513978.36</v>
      </c>
      <c r="BW116" s="46">
        <v>136297.19</v>
      </c>
      <c r="BX116" s="29">
        <f t="shared" si="542"/>
        <v>0.30115331341184742</v>
      </c>
      <c r="BY116" s="29" t="str">
        <f t="shared" si="380"/>
        <v>св.200</v>
      </c>
      <c r="BZ116" s="30"/>
      <c r="CA116" s="30"/>
      <c r="CB116" s="30"/>
      <c r="CC116" s="29" t="str">
        <f t="shared" si="609"/>
        <v xml:space="preserve"> </v>
      </c>
      <c r="CD116" s="29" t="str">
        <f t="shared" si="381"/>
        <v xml:space="preserve"> </v>
      </c>
      <c r="CE116" s="46">
        <v>870000</v>
      </c>
      <c r="CF116" s="46">
        <v>433644.53</v>
      </c>
      <c r="CG116" s="46">
        <v>9987.94</v>
      </c>
      <c r="CH116" s="29">
        <f t="shared" si="625"/>
        <v>0.49844198850574717</v>
      </c>
      <c r="CI116" s="29" t="str">
        <f t="shared" si="404"/>
        <v>св.200</v>
      </c>
      <c r="CJ116" s="46">
        <v>870000</v>
      </c>
      <c r="CK116" s="46">
        <v>433644.53</v>
      </c>
      <c r="CL116" s="46">
        <v>9987.94</v>
      </c>
      <c r="CM116" s="29">
        <f t="shared" si="384"/>
        <v>0.49844198850574717</v>
      </c>
      <c r="CN116" s="29" t="str">
        <f t="shared" si="405"/>
        <v>св.200</v>
      </c>
      <c r="CO116" s="30"/>
      <c r="CP116" s="30"/>
      <c r="CQ116" s="30"/>
      <c r="CR116" s="29" t="str">
        <f t="shared" si="386"/>
        <v xml:space="preserve"> </v>
      </c>
      <c r="CS116" s="29" t="str">
        <f t="shared" si="387"/>
        <v xml:space="preserve"> </v>
      </c>
      <c r="CT116" s="46">
        <v>110000</v>
      </c>
      <c r="CU116" s="46">
        <v>67353.8</v>
      </c>
      <c r="CV116" s="46">
        <v>51861.64</v>
      </c>
      <c r="CW116" s="29">
        <f t="shared" si="406"/>
        <v>0.6123072727272727</v>
      </c>
      <c r="CX116" s="29">
        <f t="shared" si="407"/>
        <v>1.2987209814421603</v>
      </c>
      <c r="CY116" s="30"/>
      <c r="CZ116" s="30"/>
      <c r="DA116" s="30"/>
      <c r="DB116" s="29" t="str">
        <f t="shared" si="566"/>
        <v xml:space="preserve"> </v>
      </c>
      <c r="DC116" s="29" t="str">
        <f t="shared" si="390"/>
        <v xml:space="preserve"> </v>
      </c>
      <c r="DD116" s="45"/>
      <c r="DE116" s="46">
        <v>138775.66</v>
      </c>
      <c r="DF116" s="46">
        <v>200567.12</v>
      </c>
      <c r="DG116" s="29">
        <f>IF(DE116&lt;=0," ",IF(DF116&lt;=0," ",IF(DE116/DF116*100&gt;200,"СВ.200",DE116/DF116)))</f>
        <v>0.69191630213366984</v>
      </c>
      <c r="DH116" s="29">
        <f>IF(DE116&lt;=0," ",IF(DE116/DF116*100&gt;200,"св.200",DE116/DF116))</f>
        <v>0.69191630213366984</v>
      </c>
      <c r="DI116" s="30"/>
      <c r="DJ116" s="30"/>
      <c r="DK116" s="29" t="str">
        <f t="shared" si="393"/>
        <v xml:space="preserve"> </v>
      </c>
      <c r="DL116" s="9"/>
      <c r="DM116" s="9"/>
      <c r="DN116" s="9"/>
      <c r="DO116" s="29" t="str">
        <f t="shared" si="568"/>
        <v xml:space="preserve"> </v>
      </c>
      <c r="DP116" s="29" t="str">
        <f t="shared" si="395"/>
        <v xml:space="preserve"> </v>
      </c>
    </row>
    <row r="117" spans="1:120" s="19" customFormat="1" ht="16.5" hidden="1" customHeight="1" outlineLevel="1" x14ac:dyDescent="0.25">
      <c r="A117" s="18">
        <f>A116+1</f>
        <v>94</v>
      </c>
      <c r="B117" s="8" t="s">
        <v>55</v>
      </c>
      <c r="C117" s="28">
        <f t="shared" si="644"/>
        <v>1361100</v>
      </c>
      <c r="D117" s="28">
        <f t="shared" si="644"/>
        <v>518870.07</v>
      </c>
      <c r="E117" s="28">
        <f t="shared" si="644"/>
        <v>619464.48</v>
      </c>
      <c r="F117" s="29">
        <f t="shared" si="556"/>
        <v>0.38121377562265812</v>
      </c>
      <c r="G117" s="29">
        <f t="shared" si="347"/>
        <v>0.83761068915525227</v>
      </c>
      <c r="H117" s="17">
        <f t="shared" si="645"/>
        <v>846100</v>
      </c>
      <c r="I117" s="24">
        <f t="shared" si="645"/>
        <v>408902.74</v>
      </c>
      <c r="J117" s="17">
        <f t="shared" si="645"/>
        <v>410697.40999999992</v>
      </c>
      <c r="K117" s="29">
        <f t="shared" si="557"/>
        <v>0.48327944687389196</v>
      </c>
      <c r="L117" s="29">
        <f t="shared" si="350"/>
        <v>0.99563018914582413</v>
      </c>
      <c r="M117" s="46">
        <v>150100</v>
      </c>
      <c r="N117" s="46">
        <v>104519.54</v>
      </c>
      <c r="O117" s="46">
        <v>91910.47</v>
      </c>
      <c r="P117" s="29">
        <f t="shared" si="558"/>
        <v>0.69633271152564957</v>
      </c>
      <c r="Q117" s="29">
        <f t="shared" si="352"/>
        <v>1.1371886140936935</v>
      </c>
      <c r="R117" s="30"/>
      <c r="S117" s="30"/>
      <c r="T117" s="30"/>
      <c r="U117" s="29" t="str">
        <f t="shared" si="559"/>
        <v xml:space="preserve"> </v>
      </c>
      <c r="V117" s="29" t="str">
        <f t="shared" ref="V117:V121" si="648">IF(S117=0," ",IF(S117/T117*100&gt;200,"св.200",S117/T117))</f>
        <v xml:space="preserve"> </v>
      </c>
      <c r="W117" s="9"/>
      <c r="X117" s="9"/>
      <c r="Y117" s="30"/>
      <c r="Z117" s="29" t="str">
        <f t="shared" si="573"/>
        <v xml:space="preserve"> </v>
      </c>
      <c r="AA117" s="29" t="str">
        <f t="shared" si="358"/>
        <v xml:space="preserve"> </v>
      </c>
      <c r="AB117" s="46">
        <v>50000</v>
      </c>
      <c r="AC117" s="46">
        <v>2265.06</v>
      </c>
      <c r="AD117" s="46">
        <v>999.22</v>
      </c>
      <c r="AE117" s="29">
        <f t="shared" si="560"/>
        <v>4.53012E-2</v>
      </c>
      <c r="AF117" s="29" t="str">
        <f t="shared" si="360"/>
        <v>св.200</v>
      </c>
      <c r="AG117" s="46">
        <v>640000</v>
      </c>
      <c r="AH117" s="46">
        <v>301768.14</v>
      </c>
      <c r="AI117" s="46">
        <v>314287.71999999997</v>
      </c>
      <c r="AJ117" s="29">
        <f t="shared" si="561"/>
        <v>0.47151271875</v>
      </c>
      <c r="AK117" s="29">
        <f t="shared" si="362"/>
        <v>0.96016522694555184</v>
      </c>
      <c r="AL117" s="46">
        <v>6000</v>
      </c>
      <c r="AM117" s="46">
        <v>350</v>
      </c>
      <c r="AN117" s="46">
        <v>3500</v>
      </c>
      <c r="AO117" s="29">
        <f t="shared" si="526"/>
        <v>5.8333333333333334E-2</v>
      </c>
      <c r="AP117" s="29">
        <f t="shared" si="363"/>
        <v>0.1</v>
      </c>
      <c r="AQ117" s="9">
        <f t="shared" ref="AQ117:AQ121" si="649">AV117+BA117+BF117+BK117+BP117+BU117+BZ117+CE117+CY117+DD117+DL117+CT117</f>
        <v>515000</v>
      </c>
      <c r="AR117" s="9">
        <f t="shared" ref="AR117:AR121" si="650">AW117+BB117+BG117+BL117+BQ117+BV117+CA117+CF117+CZ117+DE117+DM117+CU117+DI117</f>
        <v>109967.33</v>
      </c>
      <c r="AS117" s="9">
        <f t="shared" ref="AS117:AS121" si="651">AX117+BC117+BH117+BM117+BR117+BW117+CB117+CG117+DA117+DF117+DN117+CV117+DJ117</f>
        <v>208767.07</v>
      </c>
      <c r="AT117" s="29">
        <f t="shared" si="562"/>
        <v>0.21352879611650485</v>
      </c>
      <c r="AU117" s="29">
        <f t="shared" si="366"/>
        <v>0.52674653143333383</v>
      </c>
      <c r="AV117" s="46"/>
      <c r="AW117" s="9"/>
      <c r="AX117" s="30"/>
      <c r="AY117" s="29" t="str">
        <f t="shared" si="563"/>
        <v xml:space="preserve"> </v>
      </c>
      <c r="AZ117" s="29" t="str">
        <f t="shared" si="368"/>
        <v xml:space="preserve"> </v>
      </c>
      <c r="BA117" s="30"/>
      <c r="BB117" s="30"/>
      <c r="BC117" s="36"/>
      <c r="BD117" s="29" t="str">
        <f t="shared" si="370"/>
        <v xml:space="preserve"> </v>
      </c>
      <c r="BE117" s="29" t="str">
        <f t="shared" si="371"/>
        <v xml:space="preserve"> </v>
      </c>
      <c r="BF117" s="46">
        <v>255000</v>
      </c>
      <c r="BG117" s="46">
        <v>29642.16</v>
      </c>
      <c r="BH117" s="46">
        <v>78971.16</v>
      </c>
      <c r="BI117" s="29">
        <f t="shared" si="564"/>
        <v>0.11624376470588235</v>
      </c>
      <c r="BJ117" s="29">
        <f t="shared" si="374"/>
        <v>0.37535424324525557</v>
      </c>
      <c r="BK117" s="30"/>
      <c r="BL117" s="30"/>
      <c r="BM117" s="30"/>
      <c r="BN117" s="29" t="str">
        <f t="shared" si="641"/>
        <v xml:space="preserve"> </v>
      </c>
      <c r="BO117" s="29" t="str">
        <f t="shared" si="376"/>
        <v xml:space="preserve"> </v>
      </c>
      <c r="BP117" s="46">
        <v>50000</v>
      </c>
      <c r="BQ117" s="46">
        <v>20247.62</v>
      </c>
      <c r="BR117" s="46">
        <v>16346.3</v>
      </c>
      <c r="BS117" s="29">
        <f t="shared" si="565"/>
        <v>0.40495239999999999</v>
      </c>
      <c r="BT117" s="29">
        <f t="shared" si="378"/>
        <v>1.2386668542728323</v>
      </c>
      <c r="BU117" s="46">
        <v>210000</v>
      </c>
      <c r="BV117" s="46">
        <v>43229.55</v>
      </c>
      <c r="BW117" s="46">
        <v>113449.61</v>
      </c>
      <c r="BX117" s="29">
        <f t="shared" si="542"/>
        <v>0.20585500000000001</v>
      </c>
      <c r="BY117" s="29">
        <f t="shared" si="380"/>
        <v>0.38104626362311872</v>
      </c>
      <c r="BZ117" s="30"/>
      <c r="CA117" s="30"/>
      <c r="CB117" s="30"/>
      <c r="CC117" s="29" t="str">
        <f t="shared" si="609"/>
        <v xml:space="preserve"> </v>
      </c>
      <c r="CD117" s="29" t="str">
        <f t="shared" si="381"/>
        <v xml:space="preserve"> </v>
      </c>
      <c r="CE117" s="34"/>
      <c r="CF117" s="9"/>
      <c r="CG117" s="9"/>
      <c r="CH117" s="29" t="str">
        <f t="shared" si="625"/>
        <v xml:space="preserve"> </v>
      </c>
      <c r="CI117" s="29" t="str">
        <f t="shared" si="404"/>
        <v xml:space="preserve"> </v>
      </c>
      <c r="CJ117" s="30"/>
      <c r="CK117" s="30"/>
      <c r="CL117" s="30"/>
      <c r="CM117" s="29" t="str">
        <f t="shared" si="384"/>
        <v xml:space="preserve"> </v>
      </c>
      <c r="CN117" s="29" t="str">
        <f t="shared" si="405"/>
        <v xml:space="preserve"> </v>
      </c>
      <c r="CO117" s="30"/>
      <c r="CP117" s="30"/>
      <c r="CQ117" s="30"/>
      <c r="CR117" s="29" t="str">
        <f t="shared" si="386"/>
        <v xml:space="preserve"> </v>
      </c>
      <c r="CS117" s="29" t="str">
        <f t="shared" si="387"/>
        <v xml:space="preserve"> </v>
      </c>
      <c r="CT117" s="30"/>
      <c r="CU117" s="30"/>
      <c r="CV117" s="30"/>
      <c r="CW117" s="29" t="str">
        <f t="shared" si="406"/>
        <v xml:space="preserve"> </v>
      </c>
      <c r="CX117" s="29" t="str">
        <f t="shared" si="407"/>
        <v xml:space="preserve"> </v>
      </c>
      <c r="CY117" s="30"/>
      <c r="CZ117" s="30"/>
      <c r="DA117" s="30"/>
      <c r="DB117" s="29" t="str">
        <f t="shared" si="566"/>
        <v xml:space="preserve"> </v>
      </c>
      <c r="DC117" s="29" t="str">
        <f t="shared" si="390"/>
        <v xml:space="preserve"> </v>
      </c>
      <c r="DD117" s="45"/>
      <c r="DE117" s="37">
        <v>600</v>
      </c>
      <c r="DF117" s="30"/>
      <c r="DG117" s="29" t="str">
        <f>IF(DE117&lt;=0," ",IF(DF117&lt;=0," ",IF(DE117/DF117*100&gt;200,"СВ.200",DE117/DF117)))</f>
        <v xml:space="preserve"> </v>
      </c>
      <c r="DH117" s="29" t="str">
        <f t="shared" si="392"/>
        <v xml:space="preserve"> </v>
      </c>
      <c r="DI117" s="30">
        <v>16248</v>
      </c>
      <c r="DJ117" s="30"/>
      <c r="DK117" s="29" t="str">
        <f t="shared" si="393"/>
        <v xml:space="preserve"> </v>
      </c>
      <c r="DL117" s="9"/>
      <c r="DM117" s="9"/>
      <c r="DN117" s="30"/>
      <c r="DO117" s="29" t="str">
        <f t="shared" si="568"/>
        <v xml:space="preserve"> </v>
      </c>
      <c r="DP117" s="29" t="str">
        <f t="shared" si="395"/>
        <v xml:space="preserve"> </v>
      </c>
    </row>
    <row r="118" spans="1:120" s="19" customFormat="1" ht="16.5" hidden="1" customHeight="1" outlineLevel="1" x14ac:dyDescent="0.25">
      <c r="A118" s="18">
        <f t="shared" ref="A118:A121" si="652">A117+1</f>
        <v>95</v>
      </c>
      <c r="B118" s="8" t="s">
        <v>21</v>
      </c>
      <c r="C118" s="28">
        <f t="shared" si="644"/>
        <v>1951300</v>
      </c>
      <c r="D118" s="28">
        <f t="shared" si="644"/>
        <v>605925.81999999995</v>
      </c>
      <c r="E118" s="28">
        <f t="shared" si="644"/>
        <v>889458.77</v>
      </c>
      <c r="F118" s="29">
        <f t="shared" si="556"/>
        <v>0.31052417362783785</v>
      </c>
      <c r="G118" s="29">
        <f t="shared" si="347"/>
        <v>0.68122980000523237</v>
      </c>
      <c r="H118" s="17">
        <f t="shared" si="645"/>
        <v>1852300</v>
      </c>
      <c r="I118" s="24">
        <f t="shared" si="645"/>
        <v>587567.85</v>
      </c>
      <c r="J118" s="17">
        <f t="shared" si="645"/>
        <v>872916.15</v>
      </c>
      <c r="K118" s="29">
        <f t="shared" si="557"/>
        <v>0.31720987421044106</v>
      </c>
      <c r="L118" s="29">
        <f t="shared" si="350"/>
        <v>0.67310915258011894</v>
      </c>
      <c r="M118" s="46">
        <v>250700</v>
      </c>
      <c r="N118" s="46">
        <v>61513.55</v>
      </c>
      <c r="O118" s="46">
        <v>65983.63</v>
      </c>
      <c r="P118" s="29">
        <f t="shared" si="558"/>
        <v>0.24536717191862786</v>
      </c>
      <c r="Q118" s="29">
        <f t="shared" si="352"/>
        <v>0.93225471226726986</v>
      </c>
      <c r="R118" s="30"/>
      <c r="S118" s="30"/>
      <c r="T118" s="30"/>
      <c r="U118" s="29" t="str">
        <f t="shared" si="559"/>
        <v xml:space="preserve"> </v>
      </c>
      <c r="V118" s="29" t="str">
        <f t="shared" si="648"/>
        <v xml:space="preserve"> </v>
      </c>
      <c r="W118" s="46"/>
      <c r="X118" s="9"/>
      <c r="Y118" s="9"/>
      <c r="Z118" s="29" t="str">
        <f t="shared" si="573"/>
        <v xml:space="preserve"> </v>
      </c>
      <c r="AA118" s="29" t="str">
        <f t="shared" si="358"/>
        <v xml:space="preserve"> </v>
      </c>
      <c r="AB118" s="46">
        <v>350000</v>
      </c>
      <c r="AC118" s="46">
        <v>-141.66999999999999</v>
      </c>
      <c r="AD118" s="46">
        <v>129890.28</v>
      </c>
      <c r="AE118" s="29" t="str">
        <f t="shared" si="560"/>
        <v xml:space="preserve"> </v>
      </c>
      <c r="AF118" s="29">
        <f t="shared" si="360"/>
        <v>-1.09068977293759E-3</v>
      </c>
      <c r="AG118" s="46">
        <v>1250600</v>
      </c>
      <c r="AH118" s="46">
        <v>525445.97</v>
      </c>
      <c r="AI118" s="46">
        <v>676642.24</v>
      </c>
      <c r="AJ118" s="29">
        <f t="shared" si="561"/>
        <v>0.42015510155125535</v>
      </c>
      <c r="AK118" s="29">
        <f t="shared" si="362"/>
        <v>0.77654917020846936</v>
      </c>
      <c r="AL118" s="46">
        <v>1000</v>
      </c>
      <c r="AM118" s="46">
        <v>750</v>
      </c>
      <c r="AN118" s="46">
        <v>400</v>
      </c>
      <c r="AO118" s="29">
        <f t="shared" si="526"/>
        <v>0.75</v>
      </c>
      <c r="AP118" s="29">
        <f t="shared" si="363"/>
        <v>1.875</v>
      </c>
      <c r="AQ118" s="9">
        <f t="shared" si="649"/>
        <v>99000</v>
      </c>
      <c r="AR118" s="9">
        <f t="shared" si="650"/>
        <v>18357.97</v>
      </c>
      <c r="AS118" s="9">
        <f t="shared" si="651"/>
        <v>16542.620000000003</v>
      </c>
      <c r="AT118" s="29">
        <f t="shared" si="562"/>
        <v>0.18543404040404041</v>
      </c>
      <c r="AU118" s="29">
        <f t="shared" si="366"/>
        <v>1.1097377561716342</v>
      </c>
      <c r="AV118" s="46"/>
      <c r="AW118" s="9"/>
      <c r="AX118" s="30"/>
      <c r="AY118" s="29" t="str">
        <f t="shared" si="563"/>
        <v xml:space="preserve"> </v>
      </c>
      <c r="AZ118" s="29" t="str">
        <f t="shared" si="368"/>
        <v xml:space="preserve"> </v>
      </c>
      <c r="BA118" s="30"/>
      <c r="BB118" s="30"/>
      <c r="BC118" s="36"/>
      <c r="BD118" s="29" t="str">
        <f t="shared" si="370"/>
        <v xml:space="preserve"> </v>
      </c>
      <c r="BE118" s="29" t="str">
        <f t="shared" si="371"/>
        <v xml:space="preserve"> </v>
      </c>
      <c r="BF118" s="46">
        <v>0</v>
      </c>
      <c r="BG118" s="46">
        <v>0</v>
      </c>
      <c r="BH118" s="46">
        <v>0</v>
      </c>
      <c r="BI118" s="29" t="str">
        <f t="shared" si="564"/>
        <v xml:space="preserve"> </v>
      </c>
      <c r="BJ118" s="29" t="str">
        <f>IF(BG118=0," ",IF(BG118/BH118*100&gt;200,"св.200",BG118/BH118))</f>
        <v xml:space="preserve"> </v>
      </c>
      <c r="BK118" s="9"/>
      <c r="BL118" s="30"/>
      <c r="BM118" s="30"/>
      <c r="BN118" s="29" t="str">
        <f t="shared" si="641"/>
        <v xml:space="preserve"> </v>
      </c>
      <c r="BO118" s="29" t="str">
        <f t="shared" si="376"/>
        <v xml:space="preserve"> </v>
      </c>
      <c r="BP118" s="46">
        <v>75000</v>
      </c>
      <c r="BQ118" s="46">
        <v>15137.97</v>
      </c>
      <c r="BR118" s="46">
        <v>10722.62</v>
      </c>
      <c r="BS118" s="29">
        <f t="shared" si="565"/>
        <v>0.20183959999999998</v>
      </c>
      <c r="BT118" s="29">
        <f t="shared" si="378"/>
        <v>1.4117790241564094</v>
      </c>
      <c r="BU118" s="46">
        <v>24000</v>
      </c>
      <c r="BV118" s="46">
        <v>2970</v>
      </c>
      <c r="BW118" s="46">
        <v>5820</v>
      </c>
      <c r="BX118" s="29">
        <f t="shared" si="542"/>
        <v>0.12375</v>
      </c>
      <c r="BY118" s="29">
        <f>IF(BV118=0," ",IF(BV118/BW118*100&gt;200,"св.200",BV118/BW118))</f>
        <v>0.51030927835051543</v>
      </c>
      <c r="BZ118" s="30"/>
      <c r="CA118" s="30"/>
      <c r="CB118" s="30"/>
      <c r="CC118" s="29" t="str">
        <f t="shared" si="609"/>
        <v xml:space="preserve"> </v>
      </c>
      <c r="CD118" s="29" t="str">
        <f t="shared" si="381"/>
        <v xml:space="preserve"> </v>
      </c>
      <c r="CE118" s="34"/>
      <c r="CF118" s="9"/>
      <c r="CG118" s="9"/>
      <c r="CH118" s="29" t="str">
        <f t="shared" si="383"/>
        <v xml:space="preserve"> </v>
      </c>
      <c r="CI118" s="29" t="str">
        <f t="shared" si="404"/>
        <v xml:space="preserve"> </v>
      </c>
      <c r="CJ118" s="30"/>
      <c r="CK118" s="30"/>
      <c r="CL118" s="30"/>
      <c r="CM118" s="29" t="str">
        <f t="shared" si="384"/>
        <v xml:space="preserve"> </v>
      </c>
      <c r="CN118" s="29" t="str">
        <f t="shared" si="405"/>
        <v xml:space="preserve"> </v>
      </c>
      <c r="CO118" s="30"/>
      <c r="CP118" s="30"/>
      <c r="CQ118" s="30"/>
      <c r="CR118" s="29" t="str">
        <f t="shared" si="386"/>
        <v xml:space="preserve"> </v>
      </c>
      <c r="CS118" s="29" t="str">
        <f t="shared" si="387"/>
        <v xml:space="preserve"> </v>
      </c>
      <c r="CT118" s="30"/>
      <c r="CU118" s="30"/>
      <c r="CV118" s="30"/>
      <c r="CW118" s="29" t="str">
        <f t="shared" si="406"/>
        <v xml:space="preserve"> </v>
      </c>
      <c r="CX118" s="29" t="str">
        <f t="shared" si="407"/>
        <v xml:space="preserve"> </v>
      </c>
      <c r="CY118" s="30"/>
      <c r="CZ118" s="30"/>
      <c r="DA118" s="30"/>
      <c r="DB118" s="29" t="str">
        <f t="shared" si="566"/>
        <v xml:space="preserve"> </v>
      </c>
      <c r="DC118" s="29" t="str">
        <f t="shared" si="390"/>
        <v xml:space="preserve"> </v>
      </c>
      <c r="DD118" s="45"/>
      <c r="DE118" s="37"/>
      <c r="DF118" s="30"/>
      <c r="DG118" s="29" t="str">
        <f>IF(DE118&lt;=0," ",IF(DF118&lt;=0," ",IF(DE118/DF118*100&gt;200,"СВ.200",DE118/DF118)))</f>
        <v xml:space="preserve"> </v>
      </c>
      <c r="DH118" s="29" t="str">
        <f t="shared" si="392"/>
        <v xml:space="preserve"> </v>
      </c>
      <c r="DI118" s="30">
        <v>250</v>
      </c>
      <c r="DJ118" s="30"/>
      <c r="DK118" s="29" t="str">
        <f t="shared" si="393"/>
        <v xml:space="preserve"> </v>
      </c>
      <c r="DL118" s="9"/>
      <c r="DM118" s="9"/>
      <c r="DN118" s="30"/>
      <c r="DO118" s="29" t="str">
        <f t="shared" si="568"/>
        <v xml:space="preserve"> </v>
      </c>
      <c r="DP118" s="29" t="str">
        <f t="shared" si="395"/>
        <v xml:space="preserve"> </v>
      </c>
    </row>
    <row r="119" spans="1:120" s="19" customFormat="1" ht="16.5" hidden="1" customHeight="1" outlineLevel="1" x14ac:dyDescent="0.25">
      <c r="A119" s="18">
        <f t="shared" si="652"/>
        <v>96</v>
      </c>
      <c r="B119" s="8" t="s">
        <v>25</v>
      </c>
      <c r="C119" s="28">
        <f t="shared" si="644"/>
        <v>1786430</v>
      </c>
      <c r="D119" s="28">
        <f t="shared" si="644"/>
        <v>368139.37</v>
      </c>
      <c r="E119" s="28">
        <f t="shared" si="644"/>
        <v>401126.69</v>
      </c>
      <c r="F119" s="29">
        <f t="shared" si="556"/>
        <v>0.20607545215877476</v>
      </c>
      <c r="G119" s="29">
        <f t="shared" si="347"/>
        <v>0.91776333806159838</v>
      </c>
      <c r="H119" s="17">
        <f t="shared" si="645"/>
        <v>1771430</v>
      </c>
      <c r="I119" s="24">
        <f t="shared" si="645"/>
        <v>344753.07</v>
      </c>
      <c r="J119" s="17">
        <f t="shared" si="645"/>
        <v>395956.69</v>
      </c>
      <c r="K119" s="29">
        <f t="shared" si="557"/>
        <v>0.19461851159797453</v>
      </c>
      <c r="L119" s="29">
        <f t="shared" si="350"/>
        <v>0.87068378614842956</v>
      </c>
      <c r="M119" s="46">
        <v>505930</v>
      </c>
      <c r="N119" s="46">
        <v>125440.2</v>
      </c>
      <c r="O119" s="46">
        <v>118843.14</v>
      </c>
      <c r="P119" s="29">
        <f t="shared" si="558"/>
        <v>0.24793983357381455</v>
      </c>
      <c r="Q119" s="29">
        <f t="shared" si="352"/>
        <v>1.0555106504254264</v>
      </c>
      <c r="R119" s="30"/>
      <c r="S119" s="30"/>
      <c r="T119" s="30"/>
      <c r="U119" s="29" t="str">
        <f t="shared" si="559"/>
        <v xml:space="preserve"> </v>
      </c>
      <c r="V119" s="29" t="str">
        <f t="shared" si="648"/>
        <v xml:space="preserve"> </v>
      </c>
      <c r="W119" s="46"/>
      <c r="X119" s="9"/>
      <c r="Y119" s="9"/>
      <c r="Z119" s="29" t="str">
        <f t="shared" si="573"/>
        <v xml:space="preserve"> </v>
      </c>
      <c r="AA119" s="29" t="str">
        <f t="shared" si="358"/>
        <v xml:space="preserve"> </v>
      </c>
      <c r="AB119" s="46">
        <v>250000</v>
      </c>
      <c r="AC119" s="46">
        <v>25023.48</v>
      </c>
      <c r="AD119" s="46">
        <v>34725.69</v>
      </c>
      <c r="AE119" s="29">
        <f t="shared" si="560"/>
        <v>0.10009392</v>
      </c>
      <c r="AF119" s="29">
        <f t="shared" si="360"/>
        <v>0.72060425581176346</v>
      </c>
      <c r="AG119" s="46">
        <v>1013000</v>
      </c>
      <c r="AH119" s="46">
        <v>194289.39</v>
      </c>
      <c r="AI119" s="46">
        <v>242187.86</v>
      </c>
      <c r="AJ119" s="29">
        <f t="shared" si="561"/>
        <v>0.19179604146100693</v>
      </c>
      <c r="AK119" s="29">
        <f t="shared" si="362"/>
        <v>0.80222596623959608</v>
      </c>
      <c r="AL119" s="46">
        <v>2500</v>
      </c>
      <c r="AM119" s="46">
        <v>0</v>
      </c>
      <c r="AN119" s="46">
        <v>200</v>
      </c>
      <c r="AO119" s="29" t="str">
        <f t="shared" ref="AO119:AO143" si="653">IF(AM119&lt;=0," ",IF(AL119&lt;=0," ",IF(AM119/AL119*100&gt;200,"СВ.200",AM119/AL119)))</f>
        <v xml:space="preserve"> </v>
      </c>
      <c r="AP119" s="29">
        <f t="shared" si="363"/>
        <v>0</v>
      </c>
      <c r="AQ119" s="9">
        <f t="shared" si="649"/>
        <v>15000</v>
      </c>
      <c r="AR119" s="9">
        <f t="shared" si="650"/>
        <v>23386.3</v>
      </c>
      <c r="AS119" s="9">
        <f t="shared" si="651"/>
        <v>5170</v>
      </c>
      <c r="AT119" s="29">
        <f t="shared" si="562"/>
        <v>1.5590866666666665</v>
      </c>
      <c r="AU119" s="29" t="str">
        <f t="shared" si="366"/>
        <v>св.200</v>
      </c>
      <c r="AV119" s="46"/>
      <c r="AW119" s="9"/>
      <c r="AX119" s="30"/>
      <c r="AY119" s="29" t="str">
        <f t="shared" si="563"/>
        <v xml:space="preserve"> </v>
      </c>
      <c r="AZ119" s="29" t="str">
        <f t="shared" si="368"/>
        <v xml:space="preserve"> </v>
      </c>
      <c r="BA119" s="30"/>
      <c r="BB119" s="30"/>
      <c r="BC119" s="36"/>
      <c r="BD119" s="29" t="str">
        <f t="shared" si="370"/>
        <v xml:space="preserve"> </v>
      </c>
      <c r="BE119" s="29" t="str">
        <f t="shared" si="371"/>
        <v xml:space="preserve"> </v>
      </c>
      <c r="BF119" s="46">
        <v>0</v>
      </c>
      <c r="BG119" s="46">
        <v>0</v>
      </c>
      <c r="BH119" s="46">
        <v>0</v>
      </c>
      <c r="BI119" s="29" t="str">
        <f t="shared" si="564"/>
        <v xml:space="preserve"> </v>
      </c>
      <c r="BJ119" s="29" t="str">
        <f t="shared" si="374"/>
        <v xml:space="preserve"> </v>
      </c>
      <c r="BK119" s="30"/>
      <c r="BL119" s="30"/>
      <c r="BM119" s="30"/>
      <c r="BN119" s="29" t="str">
        <f t="shared" si="641"/>
        <v xml:space="preserve"> </v>
      </c>
      <c r="BO119" s="29" t="str">
        <f t="shared" si="376"/>
        <v xml:space="preserve"> </v>
      </c>
      <c r="BP119" s="46">
        <v>10000</v>
      </c>
      <c r="BQ119" s="46">
        <v>385.26</v>
      </c>
      <c r="BR119" s="46">
        <v>0</v>
      </c>
      <c r="BS119" s="29">
        <f t="shared" si="565"/>
        <v>3.8525999999999998E-2</v>
      </c>
      <c r="BT119" s="29" t="str">
        <f t="shared" si="378"/>
        <v xml:space="preserve"> </v>
      </c>
      <c r="BU119" s="46">
        <v>5000</v>
      </c>
      <c r="BV119" s="46">
        <v>23001.040000000001</v>
      </c>
      <c r="BW119" s="46">
        <v>5170</v>
      </c>
      <c r="BX119" s="29" t="str">
        <f t="shared" si="542"/>
        <v>СВ.200</v>
      </c>
      <c r="BY119" s="29" t="str">
        <f t="shared" si="380"/>
        <v>св.200</v>
      </c>
      <c r="BZ119" s="30"/>
      <c r="CA119" s="30"/>
      <c r="CB119" s="30"/>
      <c r="CC119" s="29" t="str">
        <f t="shared" si="609"/>
        <v xml:space="preserve"> </v>
      </c>
      <c r="CD119" s="29" t="str">
        <f t="shared" si="381"/>
        <v xml:space="preserve"> </v>
      </c>
      <c r="CE119" s="34"/>
      <c r="CF119" s="9"/>
      <c r="CG119" s="9"/>
      <c r="CH119" s="29" t="str">
        <f t="shared" si="383"/>
        <v xml:space="preserve"> </v>
      </c>
      <c r="CI119" s="29" t="str">
        <f t="shared" si="404"/>
        <v xml:space="preserve"> </v>
      </c>
      <c r="CJ119" s="30"/>
      <c r="CK119" s="30"/>
      <c r="CL119" s="30"/>
      <c r="CM119" s="29" t="str">
        <f t="shared" si="384"/>
        <v xml:space="preserve"> </v>
      </c>
      <c r="CN119" s="29" t="str">
        <f t="shared" si="405"/>
        <v xml:space="preserve"> </v>
      </c>
      <c r="CO119" s="30"/>
      <c r="CP119" s="30"/>
      <c r="CQ119" s="30"/>
      <c r="CR119" s="29" t="str">
        <f t="shared" si="386"/>
        <v xml:space="preserve"> </v>
      </c>
      <c r="CS119" s="29" t="str">
        <f t="shared" si="387"/>
        <v xml:space="preserve"> </v>
      </c>
      <c r="CT119" s="30"/>
      <c r="CU119" s="30"/>
      <c r="CV119" s="30"/>
      <c r="CW119" s="29" t="str">
        <f t="shared" si="406"/>
        <v xml:space="preserve"> </v>
      </c>
      <c r="CX119" s="29" t="str">
        <f t="shared" si="407"/>
        <v xml:space="preserve"> </v>
      </c>
      <c r="CY119" s="30"/>
      <c r="CZ119" s="30"/>
      <c r="DA119" s="30"/>
      <c r="DB119" s="29" t="str">
        <f t="shared" si="566"/>
        <v xml:space="preserve"> </v>
      </c>
      <c r="DC119" s="29" t="str">
        <f t="shared" si="390"/>
        <v xml:space="preserve"> </v>
      </c>
      <c r="DD119" s="45"/>
      <c r="DE119" s="37"/>
      <c r="DF119" s="30"/>
      <c r="DG119" s="29" t="str">
        <f t="shared" si="567"/>
        <v xml:space="preserve"> </v>
      </c>
      <c r="DH119" s="29" t="str">
        <f t="shared" si="392"/>
        <v xml:space="preserve"> </v>
      </c>
      <c r="DI119" s="30"/>
      <c r="DJ119" s="30"/>
      <c r="DK119" s="29" t="str">
        <f t="shared" si="393"/>
        <v xml:space="preserve"> </v>
      </c>
      <c r="DL119" s="9"/>
      <c r="DM119" s="9"/>
      <c r="DN119" s="30"/>
      <c r="DO119" s="29" t="str">
        <f t="shared" si="568"/>
        <v xml:space="preserve"> </v>
      </c>
      <c r="DP119" s="29" t="str">
        <f t="shared" si="395"/>
        <v xml:space="preserve"> </v>
      </c>
    </row>
    <row r="120" spans="1:120" s="19" customFormat="1" ht="16.5" hidden="1" customHeight="1" outlineLevel="1" x14ac:dyDescent="0.25">
      <c r="A120" s="18">
        <f t="shared" si="652"/>
        <v>97</v>
      </c>
      <c r="B120" s="8" t="s">
        <v>63</v>
      </c>
      <c r="C120" s="28">
        <f t="shared" si="644"/>
        <v>2588470</v>
      </c>
      <c r="D120" s="28">
        <f t="shared" si="644"/>
        <v>819940.25</v>
      </c>
      <c r="E120" s="28">
        <f t="shared" si="644"/>
        <v>895378.92</v>
      </c>
      <c r="F120" s="29">
        <f t="shared" si="556"/>
        <v>0.3167663716403899</v>
      </c>
      <c r="G120" s="29">
        <f t="shared" si="347"/>
        <v>0.91574665394177468</v>
      </c>
      <c r="H120" s="17">
        <f t="shared" si="645"/>
        <v>1813470</v>
      </c>
      <c r="I120" s="24">
        <f t="shared" si="645"/>
        <v>665773.57999999996</v>
      </c>
      <c r="J120" s="17">
        <f t="shared" si="645"/>
        <v>647584.02</v>
      </c>
      <c r="K120" s="29">
        <f t="shared" si="557"/>
        <v>0.36712687830512769</v>
      </c>
      <c r="L120" s="29">
        <f t="shared" si="350"/>
        <v>1.0280883397956606</v>
      </c>
      <c r="M120" s="46">
        <v>920470</v>
      </c>
      <c r="N120" s="46">
        <v>236911.33</v>
      </c>
      <c r="O120" s="46">
        <v>219173.56</v>
      </c>
      <c r="P120" s="29">
        <f t="shared" si="558"/>
        <v>0.25738082718611144</v>
      </c>
      <c r="Q120" s="29">
        <f t="shared" si="352"/>
        <v>1.0809302454182885</v>
      </c>
      <c r="R120" s="30"/>
      <c r="S120" s="30"/>
      <c r="T120" s="30"/>
      <c r="U120" s="29" t="str">
        <f t="shared" si="559"/>
        <v xml:space="preserve"> </v>
      </c>
      <c r="V120" s="29" t="str">
        <f t="shared" si="648"/>
        <v xml:space="preserve"> </v>
      </c>
      <c r="W120" s="46"/>
      <c r="X120" s="9">
        <v>4.46</v>
      </c>
      <c r="Y120" s="9"/>
      <c r="Z120" s="29" t="str">
        <f t="shared" si="573"/>
        <v xml:space="preserve"> </v>
      </c>
      <c r="AA120" s="29" t="str">
        <f t="shared" si="358"/>
        <v xml:space="preserve"> </v>
      </c>
      <c r="AB120" s="46">
        <v>148000</v>
      </c>
      <c r="AC120" s="46">
        <v>1349.5</v>
      </c>
      <c r="AD120" s="46">
        <v>3520.01</v>
      </c>
      <c r="AE120" s="29">
        <f t="shared" si="560"/>
        <v>9.1182432432432431E-3</v>
      </c>
      <c r="AF120" s="29">
        <f t="shared" si="360"/>
        <v>0.3833795926716117</v>
      </c>
      <c r="AG120" s="46">
        <v>743000</v>
      </c>
      <c r="AH120" s="46">
        <v>427358.29</v>
      </c>
      <c r="AI120" s="46">
        <v>424490.45</v>
      </c>
      <c r="AJ120" s="29">
        <f>IF(AH120&lt;=0," ",IF(AG120&lt;=0," ",IF(AH120/AG120*100&gt;200,"СВ.200",AH120/AG120)))</f>
        <v>0.57517939434724086</v>
      </c>
      <c r="AK120" s="29">
        <f t="shared" si="362"/>
        <v>1.006755958820746</v>
      </c>
      <c r="AL120" s="46">
        <v>2000</v>
      </c>
      <c r="AM120" s="46">
        <v>150</v>
      </c>
      <c r="AN120" s="46">
        <v>400</v>
      </c>
      <c r="AO120" s="29">
        <f t="shared" si="653"/>
        <v>7.4999999999999997E-2</v>
      </c>
      <c r="AP120" s="29">
        <f t="shared" si="363"/>
        <v>0.375</v>
      </c>
      <c r="AQ120" s="9">
        <f t="shared" si="649"/>
        <v>775000</v>
      </c>
      <c r="AR120" s="9">
        <f t="shared" si="650"/>
        <v>154166.66999999998</v>
      </c>
      <c r="AS120" s="9">
        <f t="shared" si="651"/>
        <v>247794.90000000002</v>
      </c>
      <c r="AT120" s="29">
        <f t="shared" si="562"/>
        <v>0.19892473548387093</v>
      </c>
      <c r="AU120" s="29">
        <f t="shared" si="366"/>
        <v>0.62215433005279752</v>
      </c>
      <c r="AV120" s="46"/>
      <c r="AW120" s="9"/>
      <c r="AX120" s="30"/>
      <c r="AY120" s="29" t="str">
        <f t="shared" si="563"/>
        <v xml:space="preserve"> </v>
      </c>
      <c r="AZ120" s="29" t="str">
        <f t="shared" si="368"/>
        <v xml:space="preserve"> </v>
      </c>
      <c r="BA120" s="30"/>
      <c r="BB120" s="30"/>
      <c r="BC120" s="36"/>
      <c r="BD120" s="29" t="str">
        <f t="shared" si="370"/>
        <v xml:space="preserve"> </v>
      </c>
      <c r="BE120" s="29" t="str">
        <f t="shared" si="371"/>
        <v xml:space="preserve"> </v>
      </c>
      <c r="BF120" s="46">
        <v>290000</v>
      </c>
      <c r="BG120" s="46">
        <v>35734.86</v>
      </c>
      <c r="BH120" s="46">
        <v>64760.85</v>
      </c>
      <c r="BI120" s="29">
        <f t="shared" si="564"/>
        <v>0.12322365517241379</v>
      </c>
      <c r="BJ120" s="29">
        <f t="shared" si="374"/>
        <v>0.55179726640400795</v>
      </c>
      <c r="BK120" s="30"/>
      <c r="BL120" s="30"/>
      <c r="BM120" s="30"/>
      <c r="BN120" s="29" t="str">
        <f t="shared" si="641"/>
        <v xml:space="preserve"> </v>
      </c>
      <c r="BO120" s="29" t="str">
        <f t="shared" si="376"/>
        <v xml:space="preserve"> </v>
      </c>
      <c r="BP120" s="46">
        <v>85000</v>
      </c>
      <c r="BQ120" s="46">
        <v>19694.509999999998</v>
      </c>
      <c r="BR120" s="46">
        <v>16207.82</v>
      </c>
      <c r="BS120" s="29">
        <f t="shared" si="565"/>
        <v>0.23170011764705881</v>
      </c>
      <c r="BT120" s="29">
        <f>IF(BQ120=0," ",IF(BQ120/BR120*100&gt;200,"св.200",BQ120/BR120))</f>
        <v>1.2151239340022284</v>
      </c>
      <c r="BU120" s="46">
        <v>400000</v>
      </c>
      <c r="BV120" s="46">
        <v>98737.3</v>
      </c>
      <c r="BW120" s="46">
        <v>166826.23000000001</v>
      </c>
      <c r="BX120" s="29">
        <f>IF(BV120&lt;=0," ",IF(BU120&lt;=0," ",IF(BV120/BU120*100&gt;200,"СВ.200",BV120/BU120)))</f>
        <v>0.24684325000000001</v>
      </c>
      <c r="BY120" s="29">
        <f t="shared" si="380"/>
        <v>0.59185716778470621</v>
      </c>
      <c r="BZ120" s="30"/>
      <c r="CA120" s="30"/>
      <c r="CB120" s="30"/>
      <c r="CC120" s="29" t="str">
        <f t="shared" si="609"/>
        <v xml:space="preserve"> </v>
      </c>
      <c r="CD120" s="29" t="str">
        <f t="shared" si="381"/>
        <v xml:space="preserve"> </v>
      </c>
      <c r="CE120" s="34"/>
      <c r="CF120" s="9"/>
      <c r="CG120" s="9"/>
      <c r="CH120" s="29" t="str">
        <f t="shared" si="383"/>
        <v xml:space="preserve"> </v>
      </c>
      <c r="CI120" s="29" t="str">
        <f>IF(CF120=0," ",IF(CF120/CG120*100&gt;200,"св.200",CF120/CG120))</f>
        <v xml:space="preserve"> </v>
      </c>
      <c r="CJ120" s="30"/>
      <c r="CK120" s="30"/>
      <c r="CL120" s="30"/>
      <c r="CM120" s="29" t="str">
        <f t="shared" si="384"/>
        <v xml:space="preserve"> </v>
      </c>
      <c r="CN120" s="29" t="str">
        <f t="shared" si="405"/>
        <v xml:space="preserve"> </v>
      </c>
      <c r="CO120" s="30"/>
      <c r="CP120" s="30"/>
      <c r="CQ120" s="30"/>
      <c r="CR120" s="29" t="str">
        <f t="shared" si="386"/>
        <v xml:space="preserve"> </v>
      </c>
      <c r="CS120" s="29" t="str">
        <f>IF(CP120=0," ",IF(CP120/CQ120*100&gt;200,"св.200",CP120/CQ120))</f>
        <v xml:space="preserve"> </v>
      </c>
      <c r="CT120" s="30"/>
      <c r="CU120" s="30"/>
      <c r="CV120" s="30"/>
      <c r="CW120" s="29" t="str">
        <f t="shared" si="406"/>
        <v xml:space="preserve"> </v>
      </c>
      <c r="CX120" s="29" t="str">
        <f t="shared" si="407"/>
        <v xml:space="preserve"> </v>
      </c>
      <c r="CY120" s="30"/>
      <c r="CZ120" s="30"/>
      <c r="DA120" s="30"/>
      <c r="DB120" s="29" t="str">
        <f t="shared" si="566"/>
        <v xml:space="preserve"> </v>
      </c>
      <c r="DC120" s="29" t="str">
        <f t="shared" si="390"/>
        <v xml:space="preserve"> </v>
      </c>
      <c r="DD120" s="45"/>
      <c r="DE120" s="37"/>
      <c r="DF120" s="30"/>
      <c r="DG120" s="29" t="str">
        <f t="shared" si="567"/>
        <v xml:space="preserve"> </v>
      </c>
      <c r="DH120" s="29" t="str">
        <f t="shared" si="392"/>
        <v xml:space="preserve"> </v>
      </c>
      <c r="DI120" s="30"/>
      <c r="DJ120" s="30"/>
      <c r="DK120" s="29" t="str">
        <f t="shared" si="393"/>
        <v xml:space="preserve"> </v>
      </c>
      <c r="DL120" s="9"/>
      <c r="DM120" s="9"/>
      <c r="DN120" s="30"/>
      <c r="DO120" s="29" t="str">
        <f t="shared" si="568"/>
        <v xml:space="preserve"> </v>
      </c>
      <c r="DP120" s="29" t="str">
        <f t="shared" si="395"/>
        <v xml:space="preserve"> </v>
      </c>
    </row>
    <row r="121" spans="1:120" s="19" customFormat="1" ht="16.5" hidden="1" customHeight="1" outlineLevel="1" x14ac:dyDescent="0.25">
      <c r="A121" s="18">
        <f t="shared" si="652"/>
        <v>98</v>
      </c>
      <c r="B121" s="8" t="s">
        <v>85</v>
      </c>
      <c r="C121" s="28">
        <f t="shared" si="644"/>
        <v>1242000</v>
      </c>
      <c r="D121" s="28">
        <f t="shared" si="644"/>
        <v>297070.57999999996</v>
      </c>
      <c r="E121" s="28">
        <f t="shared" si="644"/>
        <v>213147.29</v>
      </c>
      <c r="F121" s="29">
        <f t="shared" si="556"/>
        <v>0.23918726247987115</v>
      </c>
      <c r="G121" s="29">
        <f t="shared" si="347"/>
        <v>1.3937337884990231</v>
      </c>
      <c r="H121" s="17">
        <f t="shared" si="645"/>
        <v>1166000</v>
      </c>
      <c r="I121" s="24">
        <f t="shared" si="645"/>
        <v>244892.87999999998</v>
      </c>
      <c r="J121" s="17">
        <f t="shared" si="645"/>
        <v>204057.32</v>
      </c>
      <c r="K121" s="29">
        <f t="shared" si="557"/>
        <v>0.21002819897084046</v>
      </c>
      <c r="L121" s="29">
        <f t="shared" si="350"/>
        <v>1.2001180844676387</v>
      </c>
      <c r="M121" s="46">
        <v>42000</v>
      </c>
      <c r="N121" s="46">
        <v>9230.0499999999993</v>
      </c>
      <c r="O121" s="46">
        <v>14285.41</v>
      </c>
      <c r="P121" s="29">
        <f t="shared" si="558"/>
        <v>0.21976309523809523</v>
      </c>
      <c r="Q121" s="29">
        <f t="shared" si="352"/>
        <v>0.64611726229768685</v>
      </c>
      <c r="R121" s="30"/>
      <c r="S121" s="30"/>
      <c r="T121" s="30"/>
      <c r="U121" s="29" t="str">
        <f t="shared" si="559"/>
        <v xml:space="preserve"> </v>
      </c>
      <c r="V121" s="29" t="str">
        <f t="shared" si="648"/>
        <v xml:space="preserve"> </v>
      </c>
      <c r="W121" s="46">
        <v>24000</v>
      </c>
      <c r="X121" s="46">
        <v>22405.5</v>
      </c>
      <c r="Y121" s="46">
        <v>14541.6</v>
      </c>
      <c r="Z121" s="29">
        <f t="shared" si="573"/>
        <v>0.93356249999999996</v>
      </c>
      <c r="AA121" s="29">
        <f t="shared" si="358"/>
        <v>1.5407864334048522</v>
      </c>
      <c r="AB121" s="46">
        <v>160000</v>
      </c>
      <c r="AC121" s="46">
        <v>8157.62</v>
      </c>
      <c r="AD121" s="46">
        <v>25218.83</v>
      </c>
      <c r="AE121" s="29">
        <f t="shared" si="560"/>
        <v>5.0985124999999999E-2</v>
      </c>
      <c r="AF121" s="29">
        <f t="shared" si="360"/>
        <v>0.32347337287257177</v>
      </c>
      <c r="AG121" s="46">
        <v>940000</v>
      </c>
      <c r="AH121" s="46">
        <v>205099.71</v>
      </c>
      <c r="AI121" s="46">
        <v>150011.48000000001</v>
      </c>
      <c r="AJ121" s="29">
        <f t="shared" si="561"/>
        <v>0.21819118085106382</v>
      </c>
      <c r="AK121" s="29">
        <f t="shared" si="362"/>
        <v>1.3672267615785136</v>
      </c>
      <c r="AL121" s="46">
        <v>0</v>
      </c>
      <c r="AM121" s="9">
        <v>0</v>
      </c>
      <c r="AN121" s="9"/>
      <c r="AO121" s="29" t="str">
        <f t="shared" si="653"/>
        <v xml:space="preserve"> </v>
      </c>
      <c r="AP121" s="29" t="str">
        <f t="shared" si="363"/>
        <v xml:space="preserve"> </v>
      </c>
      <c r="AQ121" s="9">
        <f t="shared" si="649"/>
        <v>76000</v>
      </c>
      <c r="AR121" s="9">
        <f t="shared" si="650"/>
        <v>52177.7</v>
      </c>
      <c r="AS121" s="9">
        <f t="shared" si="651"/>
        <v>9089.9700000000012</v>
      </c>
      <c r="AT121" s="29">
        <f t="shared" si="562"/>
        <v>0.68654868421052628</v>
      </c>
      <c r="AU121" s="29" t="str">
        <f t="shared" si="366"/>
        <v>св.200</v>
      </c>
      <c r="AV121" s="46"/>
      <c r="AW121" s="9"/>
      <c r="AX121" s="30"/>
      <c r="AY121" s="29" t="str">
        <f t="shared" si="563"/>
        <v xml:space="preserve"> </v>
      </c>
      <c r="AZ121" s="29" t="str">
        <f t="shared" si="368"/>
        <v xml:space="preserve"> </v>
      </c>
      <c r="BA121" s="30"/>
      <c r="BB121" s="30"/>
      <c r="BC121" s="36"/>
      <c r="BD121" s="29" t="str">
        <f t="shared" si="370"/>
        <v xml:space="preserve"> </v>
      </c>
      <c r="BE121" s="29" t="str">
        <f t="shared" si="371"/>
        <v xml:space="preserve"> </v>
      </c>
      <c r="BF121" s="46"/>
      <c r="BG121" s="9"/>
      <c r="BH121" s="9"/>
      <c r="BI121" s="29" t="str">
        <f t="shared" si="564"/>
        <v xml:space="preserve"> </v>
      </c>
      <c r="BJ121" s="29" t="str">
        <f t="shared" si="374"/>
        <v xml:space="preserve"> </v>
      </c>
      <c r="BK121" s="30"/>
      <c r="BL121" s="30"/>
      <c r="BM121" s="30"/>
      <c r="BN121" s="29" t="str">
        <f t="shared" si="641"/>
        <v xml:space="preserve"> </v>
      </c>
      <c r="BO121" s="29" t="str">
        <f t="shared" si="376"/>
        <v xml:space="preserve"> </v>
      </c>
      <c r="BP121" s="30">
        <v>35000</v>
      </c>
      <c r="BQ121" s="46">
        <v>5938.42</v>
      </c>
      <c r="BR121" s="46">
        <v>2307.04</v>
      </c>
      <c r="BS121" s="29">
        <f t="shared" si="565"/>
        <v>0.16966914285714285</v>
      </c>
      <c r="BT121" s="29" t="str">
        <f t="shared" si="378"/>
        <v>св.200</v>
      </c>
      <c r="BU121" s="46">
        <v>41000</v>
      </c>
      <c r="BV121" s="46">
        <v>46239.28</v>
      </c>
      <c r="BW121" s="46">
        <v>6782.93</v>
      </c>
      <c r="BX121" s="29">
        <f t="shared" si="542"/>
        <v>1.1277873170731707</v>
      </c>
      <c r="BY121" s="29" t="str">
        <f t="shared" si="380"/>
        <v>св.200</v>
      </c>
      <c r="BZ121" s="30"/>
      <c r="CA121" s="30"/>
      <c r="CB121" s="30"/>
      <c r="CC121" s="29" t="str">
        <f t="shared" si="609"/>
        <v xml:space="preserve"> </v>
      </c>
      <c r="CD121" s="29" t="str">
        <f t="shared" si="381"/>
        <v xml:space="preserve"> </v>
      </c>
      <c r="CE121" s="34"/>
      <c r="CF121" s="9"/>
      <c r="CG121" s="9"/>
      <c r="CH121" s="29" t="str">
        <f t="shared" si="383"/>
        <v xml:space="preserve"> </v>
      </c>
      <c r="CI121" s="29" t="str">
        <f t="shared" si="404"/>
        <v xml:space="preserve"> </v>
      </c>
      <c r="CJ121" s="30"/>
      <c r="CK121" s="30"/>
      <c r="CL121" s="30"/>
      <c r="CM121" s="29" t="str">
        <f t="shared" si="384"/>
        <v xml:space="preserve"> </v>
      </c>
      <c r="CN121" s="29" t="str">
        <f t="shared" si="405"/>
        <v xml:space="preserve"> </v>
      </c>
      <c r="CO121" s="30"/>
      <c r="CP121" s="30"/>
      <c r="CQ121" s="30"/>
      <c r="CR121" s="29" t="str">
        <f t="shared" si="386"/>
        <v xml:space="preserve"> </v>
      </c>
      <c r="CS121" s="29" t="str">
        <f t="shared" si="387"/>
        <v xml:space="preserve"> </v>
      </c>
      <c r="CT121" s="30"/>
      <c r="CU121" s="30"/>
      <c r="CV121" s="30"/>
      <c r="CW121" s="29" t="str">
        <f t="shared" si="406"/>
        <v xml:space="preserve"> </v>
      </c>
      <c r="CX121" s="29" t="str">
        <f t="shared" si="407"/>
        <v xml:space="preserve"> </v>
      </c>
      <c r="CY121" s="30"/>
      <c r="CZ121" s="30"/>
      <c r="DA121" s="30"/>
      <c r="DB121" s="29" t="str">
        <f t="shared" si="566"/>
        <v xml:space="preserve"> </v>
      </c>
      <c r="DC121" s="29" t="str">
        <f t="shared" si="390"/>
        <v xml:space="preserve"> </v>
      </c>
      <c r="DD121" s="45"/>
      <c r="DE121" s="37"/>
      <c r="DF121" s="30"/>
      <c r="DG121" s="29" t="str">
        <f t="shared" si="567"/>
        <v xml:space="preserve"> </v>
      </c>
      <c r="DH121" s="29" t="str">
        <f t="shared" si="392"/>
        <v xml:space="preserve"> </v>
      </c>
      <c r="DI121" s="30"/>
      <c r="DJ121" s="30"/>
      <c r="DK121" s="29" t="str">
        <f t="shared" si="393"/>
        <v xml:space="preserve"> </v>
      </c>
      <c r="DL121" s="9"/>
      <c r="DM121" s="9"/>
      <c r="DN121" s="30"/>
      <c r="DO121" s="29" t="str">
        <f t="shared" si="568"/>
        <v xml:space="preserve"> </v>
      </c>
      <c r="DP121" s="29" t="str">
        <f t="shared" si="395"/>
        <v xml:space="preserve"> </v>
      </c>
    </row>
    <row r="122" spans="1:120" s="21" customFormat="1" ht="32.1" customHeight="1" collapsed="1" x14ac:dyDescent="0.25">
      <c r="A122" s="20"/>
      <c r="B122" s="7" t="s">
        <v>155</v>
      </c>
      <c r="C122" s="35">
        <f>SUM(C123:C130)</f>
        <v>22171953.5</v>
      </c>
      <c r="D122" s="35">
        <f t="shared" ref="D122:E122" si="654">SUM(D123:D130)</f>
        <v>5391009.7100000009</v>
      </c>
      <c r="E122" s="35">
        <f t="shared" si="654"/>
        <v>4792539.8500000006</v>
      </c>
      <c r="F122" s="26">
        <f t="shared" si="556"/>
        <v>0.2431454544589407</v>
      </c>
      <c r="G122" s="26">
        <f t="shared" si="347"/>
        <v>1.1248753017671831</v>
      </c>
      <c r="H122" s="25">
        <f t="shared" ref="H122:J122" si="655">SUM(H123:H130)</f>
        <v>20400574.5</v>
      </c>
      <c r="I122" s="65">
        <f>SUM(I123:I130)</f>
        <v>5106596.9399999995</v>
      </c>
      <c r="J122" s="25">
        <f t="shared" si="655"/>
        <v>4413417.24</v>
      </c>
      <c r="K122" s="26">
        <f t="shared" si="557"/>
        <v>0.25031633006217541</v>
      </c>
      <c r="L122" s="26">
        <f t="shared" si="350"/>
        <v>1.1570619006328073</v>
      </c>
      <c r="M122" s="25">
        <f>SUM(M123:M130)</f>
        <v>7608200</v>
      </c>
      <c r="N122" s="25">
        <f>SUM(N123:N130)</f>
        <v>2047502.9600000002</v>
      </c>
      <c r="O122" s="25">
        <f>SUM(O123:O130)</f>
        <v>1901658.82</v>
      </c>
      <c r="P122" s="26">
        <f t="shared" si="558"/>
        <v>0.26911792013879765</v>
      </c>
      <c r="Q122" s="26">
        <f t="shared" si="352"/>
        <v>1.0766931157503847</v>
      </c>
      <c r="R122" s="25">
        <f>SUM(R123:R130)</f>
        <v>1362674.5</v>
      </c>
      <c r="S122" s="25">
        <f>SUM(S123:S130)</f>
        <v>367933.85</v>
      </c>
      <c r="T122" s="25">
        <f>SUM(T123:T130)</f>
        <v>289925.15999999997</v>
      </c>
      <c r="U122" s="26">
        <f t="shared" si="559"/>
        <v>0.27000861174110175</v>
      </c>
      <c r="V122" s="26">
        <f t="shared" si="355"/>
        <v>1.2690649200641986</v>
      </c>
      <c r="W122" s="25">
        <f>SUM(W123:W130)</f>
        <v>712200</v>
      </c>
      <c r="X122" s="25">
        <f>SUM(X123:X130)</f>
        <v>156547.47</v>
      </c>
      <c r="Y122" s="25">
        <f>SUM(Y123:Y130)</f>
        <v>232671.7</v>
      </c>
      <c r="Z122" s="26">
        <f t="shared" si="573"/>
        <v>0.21980829823083403</v>
      </c>
      <c r="AA122" s="26">
        <f t="shared" si="358"/>
        <v>0.6728255735441826</v>
      </c>
      <c r="AB122" s="25">
        <f>SUM(AB123:AB130)</f>
        <v>1213100</v>
      </c>
      <c r="AC122" s="25">
        <f>SUM(AC123:AC130)</f>
        <v>337627.72999999992</v>
      </c>
      <c r="AD122" s="25">
        <f>SUM(AD123:AD130)</f>
        <v>43638.479999999996</v>
      </c>
      <c r="AE122" s="26">
        <f t="shared" si="560"/>
        <v>0.27831813535570021</v>
      </c>
      <c r="AF122" s="26" t="str">
        <f t="shared" si="360"/>
        <v>св.200</v>
      </c>
      <c r="AG122" s="25">
        <f>SUM(AG123:AG130)</f>
        <v>9403000</v>
      </c>
      <c r="AH122" s="25">
        <f>SUM(AH123:AH130)</f>
        <v>2171669.9299999997</v>
      </c>
      <c r="AI122" s="25">
        <f>SUM(AI123:AI130)</f>
        <v>1910436.08</v>
      </c>
      <c r="AJ122" s="26">
        <f t="shared" si="561"/>
        <v>0.23095500691268742</v>
      </c>
      <c r="AK122" s="26">
        <f t="shared" si="362"/>
        <v>1.1367404294416381</v>
      </c>
      <c r="AL122" s="25">
        <f>SUM(AL123:AL130)</f>
        <v>101400</v>
      </c>
      <c r="AM122" s="25">
        <f>SUM(AM123:AM130)</f>
        <v>25315</v>
      </c>
      <c r="AN122" s="25">
        <f>SUM(AN123:AN130)</f>
        <v>35087</v>
      </c>
      <c r="AO122" s="26">
        <f t="shared" si="653"/>
        <v>0.24965483234714003</v>
      </c>
      <c r="AP122" s="26">
        <f t="shared" si="363"/>
        <v>0.72149229059195719</v>
      </c>
      <c r="AQ122" s="25">
        <f>SUM(AQ123:AQ130)</f>
        <v>1771379</v>
      </c>
      <c r="AR122" s="25">
        <f t="shared" ref="AR122:AS122" si="656">SUM(AR123:AR130)</f>
        <v>284412.76999999996</v>
      </c>
      <c r="AS122" s="25">
        <f t="shared" si="656"/>
        <v>379122.61</v>
      </c>
      <c r="AT122" s="26">
        <f t="shared" si="562"/>
        <v>0.16056008906055674</v>
      </c>
      <c r="AU122" s="26">
        <f t="shared" si="366"/>
        <v>0.75018677994435623</v>
      </c>
      <c r="AV122" s="25">
        <f>SUM(AV123:AV130)</f>
        <v>90200</v>
      </c>
      <c r="AW122" s="25">
        <f>SUM(AW123:AW130)</f>
        <v>24616.15</v>
      </c>
      <c r="AX122" s="25">
        <f>SUM(AX123:AX130)</f>
        <v>4494.51</v>
      </c>
      <c r="AY122" s="26">
        <f t="shared" si="563"/>
        <v>0.27290631929046566</v>
      </c>
      <c r="AZ122" s="26" t="str">
        <f t="shared" si="368"/>
        <v>св.200</v>
      </c>
      <c r="BA122" s="27">
        <f t="shared" ref="BA122:BC122" si="657">SUM(BA123:BA130)</f>
        <v>207417</v>
      </c>
      <c r="BB122" s="27">
        <f>SUM(BB123:BB130)</f>
        <v>13686.52</v>
      </c>
      <c r="BC122" s="32">
        <f t="shared" si="657"/>
        <v>0</v>
      </c>
      <c r="BD122" s="26">
        <f t="shared" si="370"/>
        <v>6.5985526740816813E-2</v>
      </c>
      <c r="BE122" s="26" t="str">
        <f t="shared" si="371"/>
        <v xml:space="preserve"> </v>
      </c>
      <c r="BF122" s="27">
        <f t="shared" ref="BF122:BH122" si="658">SUM(BF123:BF130)</f>
        <v>250226</v>
      </c>
      <c r="BG122" s="27">
        <f>SUM(BG123:BG130)</f>
        <v>123216.35999999999</v>
      </c>
      <c r="BH122" s="27">
        <f t="shared" si="658"/>
        <v>63754.080000000002</v>
      </c>
      <c r="BI122" s="26">
        <f t="shared" si="564"/>
        <v>0.49242029205598131</v>
      </c>
      <c r="BJ122" s="26">
        <f t="shared" si="374"/>
        <v>1.9326819554136767</v>
      </c>
      <c r="BK122" s="25">
        <f>SUM(BK123:BK130)</f>
        <v>0</v>
      </c>
      <c r="BL122" s="25">
        <f>SUM(BL123:BL130)</f>
        <v>0</v>
      </c>
      <c r="BM122" s="25">
        <f>SUM(BM123:BM130)</f>
        <v>0</v>
      </c>
      <c r="BN122" s="26" t="str">
        <f t="shared" si="641"/>
        <v xml:space="preserve"> </v>
      </c>
      <c r="BO122" s="26" t="str">
        <f t="shared" si="376"/>
        <v xml:space="preserve"> </v>
      </c>
      <c r="BP122" s="25">
        <f>SUM(BP123:BP130)</f>
        <v>345588</v>
      </c>
      <c r="BQ122" s="25">
        <f>SUM(BQ123:BQ130)</f>
        <v>63089.09</v>
      </c>
      <c r="BR122" s="25">
        <f>SUM(BR123:BR130)</f>
        <v>46022.38</v>
      </c>
      <c r="BS122" s="26">
        <f t="shared" si="565"/>
        <v>0.1825557889741542</v>
      </c>
      <c r="BT122" s="26">
        <f t="shared" si="378"/>
        <v>1.3708350154859441</v>
      </c>
      <c r="BU122" s="25">
        <f>SUM(BU123:BU130)</f>
        <v>177000</v>
      </c>
      <c r="BV122" s="25">
        <f>SUM(BV123:BV130)</f>
        <v>43498.46</v>
      </c>
      <c r="BW122" s="25">
        <f>SUM(BW123:BW130)</f>
        <v>51108.44</v>
      </c>
      <c r="BX122" s="26">
        <f t="shared" ref="BX122:BX143" si="659">IF(BV122&lt;=0," ",IF(BU122&lt;=0," ",IF(BV122/BU122*100&gt;200,"СВ.200",BV122/BU122)))</f>
        <v>0.24575401129943503</v>
      </c>
      <c r="BY122" s="26">
        <f t="shared" si="380"/>
        <v>0.85110130538126383</v>
      </c>
      <c r="BZ122" s="25">
        <f>SUM(BZ123:BZ130)</f>
        <v>416000</v>
      </c>
      <c r="CA122" s="25">
        <f>SUM(CA123:CA130)</f>
        <v>4100</v>
      </c>
      <c r="CB122" s="25">
        <f>SUM(CB123:CB130)</f>
        <v>0</v>
      </c>
      <c r="CC122" s="26">
        <f t="shared" si="609"/>
        <v>9.8557692307692304E-3</v>
      </c>
      <c r="CD122" s="26" t="str">
        <f t="shared" si="381"/>
        <v xml:space="preserve"> </v>
      </c>
      <c r="CE122" s="52">
        <f>SUM(CE123:CE130)</f>
        <v>284948</v>
      </c>
      <c r="CF122" s="52">
        <f>SUM(CF123:CF130)</f>
        <v>12206.19</v>
      </c>
      <c r="CG122" s="25">
        <f>SUM(CG123:CG130)</f>
        <v>213748.2</v>
      </c>
      <c r="CH122" s="26">
        <f t="shared" si="383"/>
        <v>4.2836552634164832E-2</v>
      </c>
      <c r="CI122" s="26">
        <f t="shared" si="404"/>
        <v>5.7105463344252726E-2</v>
      </c>
      <c r="CJ122" s="27">
        <f>SUM(CJ123:CJ130)</f>
        <v>110200</v>
      </c>
      <c r="CK122" s="27">
        <f>SUM(CK123:CK130)</f>
        <v>0</v>
      </c>
      <c r="CL122" s="27">
        <f>SUM(CL123:CL130)</f>
        <v>5682.6</v>
      </c>
      <c r="CM122" s="26" t="str">
        <f t="shared" si="384"/>
        <v xml:space="preserve"> </v>
      </c>
      <c r="CN122" s="26">
        <f t="shared" si="405"/>
        <v>0</v>
      </c>
      <c r="CO122" s="27">
        <f>SUM(CO123:CO130)</f>
        <v>174748</v>
      </c>
      <c r="CP122" s="27">
        <f t="shared" ref="CP122:CQ122" si="660">SUM(CP123:CP130)</f>
        <v>12206.19</v>
      </c>
      <c r="CQ122" s="27">
        <f t="shared" si="660"/>
        <v>208065.6</v>
      </c>
      <c r="CR122" s="26">
        <f t="shared" si="386"/>
        <v>6.9850241490603621E-2</v>
      </c>
      <c r="CS122" s="26">
        <f t="shared" si="387"/>
        <v>5.8665103698064457E-2</v>
      </c>
      <c r="CT122" s="27">
        <f>SUM(CT123:CT130)</f>
        <v>0</v>
      </c>
      <c r="CU122" s="27">
        <f t="shared" ref="CU122:CV122" si="661">SUM(CU123:CU130)</f>
        <v>0</v>
      </c>
      <c r="CV122" s="27">
        <f t="shared" si="661"/>
        <v>0</v>
      </c>
      <c r="CW122" s="69" t="str">
        <f t="shared" si="406"/>
        <v xml:space="preserve"> </v>
      </c>
      <c r="CX122" s="69" t="str">
        <f t="shared" si="407"/>
        <v xml:space="preserve"> </v>
      </c>
      <c r="CY122" s="25">
        <f>SUM(CY123:CY130)</f>
        <v>0</v>
      </c>
      <c r="CZ122" s="25">
        <f>SUM(CZ123:CZ130)</f>
        <v>0</v>
      </c>
      <c r="DA122" s="25">
        <f>SUM(DA123:DA130)</f>
        <v>0</v>
      </c>
      <c r="DB122" s="26" t="str">
        <f t="shared" si="566"/>
        <v xml:space="preserve"> </v>
      </c>
      <c r="DC122" s="26" t="str">
        <f t="shared" si="390"/>
        <v xml:space="preserve"> </v>
      </c>
      <c r="DD122" s="25">
        <f>SUM(DD123:DD130)</f>
        <v>0</v>
      </c>
      <c r="DE122" s="38">
        <f>SUM(DE123:DE130)</f>
        <v>0</v>
      </c>
      <c r="DF122" s="25">
        <f>SUM(DF123:DF130)</f>
        <v>0</v>
      </c>
      <c r="DG122" s="26" t="str">
        <f t="shared" si="567"/>
        <v xml:space="preserve"> </v>
      </c>
      <c r="DH122" s="26" t="str">
        <f>IF(DE122=0," ",IF(DE122/DF122*100&gt;200,"св.200",DE122/DF122))</f>
        <v xml:space="preserve"> </v>
      </c>
      <c r="DI122" s="25">
        <f>SUM(DI123:DI130)</f>
        <v>0</v>
      </c>
      <c r="DJ122" s="25">
        <f>SUM(DJ123:DJ130)</f>
        <v>-5</v>
      </c>
      <c r="DK122" s="26" t="str">
        <f t="shared" ref="DK122:DK128" si="662">IF(DI122=0," ",IF(DI122/DJ122*100&gt;200,"св.200",DI122/DJ122))</f>
        <v xml:space="preserve"> </v>
      </c>
      <c r="DL122" s="25">
        <f>SUM(DL123:DL130)</f>
        <v>0</v>
      </c>
      <c r="DM122" s="25">
        <f>SUM(DM123:DM130)</f>
        <v>0</v>
      </c>
      <c r="DN122" s="25">
        <f>SUM(DN123:DN130)</f>
        <v>0</v>
      </c>
      <c r="DO122" s="26" t="str">
        <f t="shared" si="568"/>
        <v xml:space="preserve"> </v>
      </c>
      <c r="DP122" s="26" t="str">
        <f t="shared" ref="DP122:DP131" si="663">IF(DM122=0," ",IF(DM122/DN122*100&gt;200,"св.200",DM122/DN122))</f>
        <v xml:space="preserve"> </v>
      </c>
    </row>
    <row r="123" spans="1:120" s="19" customFormat="1" ht="15.75" hidden="1" customHeight="1" outlineLevel="1" x14ac:dyDescent="0.25">
      <c r="A123" s="18">
        <v>99</v>
      </c>
      <c r="B123" s="8" t="s">
        <v>72</v>
      </c>
      <c r="C123" s="28">
        <f t="shared" ref="C123:E130" si="664">H123+AQ123</f>
        <v>7580174.5</v>
      </c>
      <c r="D123" s="28">
        <f t="shared" si="664"/>
        <v>1942398.2400000002</v>
      </c>
      <c r="E123" s="28">
        <f t="shared" si="664"/>
        <v>1925675.01</v>
      </c>
      <c r="F123" s="29">
        <f t="shared" si="556"/>
        <v>0.25624716686931154</v>
      </c>
      <c r="G123" s="29">
        <f t="shared" si="347"/>
        <v>1.0086843470020417</v>
      </c>
      <c r="H123" s="17">
        <f t="shared" ref="H123:J130" si="665">W123++AG123+M123+AB123+AL123+R123</f>
        <v>7248974.5</v>
      </c>
      <c r="I123" s="24">
        <f t="shared" si="665"/>
        <v>1868163.8200000003</v>
      </c>
      <c r="J123" s="17">
        <f t="shared" si="665"/>
        <v>1887291.86</v>
      </c>
      <c r="K123" s="29">
        <f t="shared" si="557"/>
        <v>0.25771422150815959</v>
      </c>
      <c r="L123" s="29">
        <f t="shared" si="350"/>
        <v>0.98986482143784593</v>
      </c>
      <c r="M123" s="46">
        <v>4351800</v>
      </c>
      <c r="N123" s="46">
        <v>1240030.8</v>
      </c>
      <c r="O123" s="46">
        <v>1171441.55</v>
      </c>
      <c r="P123" s="29">
        <f t="shared" si="558"/>
        <v>0.28494664276850962</v>
      </c>
      <c r="Q123" s="29">
        <f t="shared" si="352"/>
        <v>1.0585511500765872</v>
      </c>
      <c r="R123" s="46">
        <v>1362674.5</v>
      </c>
      <c r="S123" s="46">
        <v>367933.85</v>
      </c>
      <c r="T123" s="46">
        <v>289925.15999999997</v>
      </c>
      <c r="U123" s="29">
        <f t="shared" si="559"/>
        <v>0.27000861174110175</v>
      </c>
      <c r="V123" s="29">
        <f t="shared" si="355"/>
        <v>1.2690649200641986</v>
      </c>
      <c r="W123" s="46">
        <v>254200</v>
      </c>
      <c r="X123" s="46">
        <v>7661.65</v>
      </c>
      <c r="Y123" s="46">
        <v>100000</v>
      </c>
      <c r="Z123" s="29">
        <f>IF(X123&lt;=0," ",IF(W123&lt;=0," ",IF(X123/W123*100&gt;200,"СВ.200",X123/W123)))</f>
        <v>3.0140243902439023E-2</v>
      </c>
      <c r="AA123" s="29">
        <f t="shared" si="358"/>
        <v>7.661649999999999E-2</v>
      </c>
      <c r="AB123" s="46">
        <v>70100</v>
      </c>
      <c r="AC123" s="46">
        <v>19467.060000000001</v>
      </c>
      <c r="AD123" s="46">
        <v>6702.34</v>
      </c>
      <c r="AE123" s="29">
        <f t="shared" si="560"/>
        <v>0.27770413694721829</v>
      </c>
      <c r="AF123" s="29" t="str">
        <f t="shared" si="360"/>
        <v>св.200</v>
      </c>
      <c r="AG123" s="46">
        <v>1200000</v>
      </c>
      <c r="AH123" s="46">
        <v>231870.46</v>
      </c>
      <c r="AI123" s="46">
        <v>316102.81</v>
      </c>
      <c r="AJ123" s="29">
        <f t="shared" si="561"/>
        <v>0.19322538333333333</v>
      </c>
      <c r="AK123" s="29">
        <f t="shared" si="362"/>
        <v>0.73352862633521032</v>
      </c>
      <c r="AL123" s="46">
        <v>10200</v>
      </c>
      <c r="AM123" s="46">
        <v>1200</v>
      </c>
      <c r="AN123" s="46">
        <v>3120</v>
      </c>
      <c r="AO123" s="29">
        <f t="shared" si="653"/>
        <v>0.11764705882352941</v>
      </c>
      <c r="AP123" s="29">
        <f t="shared" si="363"/>
        <v>0.38461538461538464</v>
      </c>
      <c r="AQ123" s="9">
        <f>AV123+BA123+BF123+BK123+BP123+BU123+BZ123+CE123+CY123+DD123+DL123+CT123</f>
        <v>331200</v>
      </c>
      <c r="AR123" s="9">
        <f t="shared" ref="AR123" si="666">AW123+BB123+BG123+BL123+BQ123+BV123+CA123+CF123+CZ123+DE123+DM123+CU123+DI123</f>
        <v>74234.42</v>
      </c>
      <c r="AS123" s="9">
        <f t="shared" ref="AS123" si="667">AX123+BC123+BH123+BM123+BR123+BW123+CB123+CG123+DA123+DF123+DN123+CV123+DJ123</f>
        <v>38383.15</v>
      </c>
      <c r="AT123" s="29">
        <f t="shared" si="562"/>
        <v>0.22413774154589372</v>
      </c>
      <c r="AU123" s="29">
        <f t="shared" si="366"/>
        <v>1.9340366801578295</v>
      </c>
      <c r="AV123" s="46">
        <v>90200</v>
      </c>
      <c r="AW123" s="46">
        <v>24616.15</v>
      </c>
      <c r="AX123" s="46">
        <v>4494.51</v>
      </c>
      <c r="AY123" s="29">
        <f t="shared" si="563"/>
        <v>0.27290631929046566</v>
      </c>
      <c r="AZ123" s="29" t="str">
        <f t="shared" si="368"/>
        <v>св.200</v>
      </c>
      <c r="BA123" s="46">
        <v>1000</v>
      </c>
      <c r="BB123" s="30"/>
      <c r="BC123" s="36"/>
      <c r="BD123" s="29" t="str">
        <f t="shared" si="370"/>
        <v xml:space="preserve"> </v>
      </c>
      <c r="BE123" s="29" t="str">
        <f t="shared" si="371"/>
        <v xml:space="preserve"> </v>
      </c>
      <c r="BF123" s="46">
        <v>19852</v>
      </c>
      <c r="BG123" s="46">
        <v>4962.99</v>
      </c>
      <c r="BH123" s="46">
        <v>3308.66</v>
      </c>
      <c r="BI123" s="29">
        <f t="shared" si="564"/>
        <v>0.24999949627241586</v>
      </c>
      <c r="BJ123" s="29">
        <f t="shared" si="374"/>
        <v>1.5</v>
      </c>
      <c r="BK123" s="30"/>
      <c r="BL123" s="30"/>
      <c r="BM123" s="30"/>
      <c r="BN123" s="29" t="str">
        <f t="shared" si="641"/>
        <v xml:space="preserve"> </v>
      </c>
      <c r="BO123" s="29" t="str">
        <f t="shared" si="376"/>
        <v xml:space="preserve"> </v>
      </c>
      <c r="BP123" s="46">
        <v>62200</v>
      </c>
      <c r="BQ123" s="46">
        <v>28349.09</v>
      </c>
      <c r="BR123" s="46">
        <v>11282.38</v>
      </c>
      <c r="BS123" s="29">
        <f t="shared" si="565"/>
        <v>0.45577315112540195</v>
      </c>
      <c r="BT123" s="29" t="str">
        <f t="shared" si="378"/>
        <v>св.200</v>
      </c>
      <c r="BU123" s="46">
        <v>35000</v>
      </c>
      <c r="BV123" s="46"/>
      <c r="BW123" s="46">
        <v>13620</v>
      </c>
      <c r="BX123" s="29" t="str">
        <f t="shared" si="659"/>
        <v xml:space="preserve"> </v>
      </c>
      <c r="BY123" s="29">
        <f t="shared" si="380"/>
        <v>0</v>
      </c>
      <c r="BZ123" s="46"/>
      <c r="CA123" s="30">
        <v>4100</v>
      </c>
      <c r="CB123" s="30"/>
      <c r="CC123" s="29" t="str">
        <f t="shared" si="609"/>
        <v xml:space="preserve"> </v>
      </c>
      <c r="CD123" s="29" t="str">
        <f t="shared" si="381"/>
        <v xml:space="preserve"> </v>
      </c>
      <c r="CE123" s="46">
        <v>122948</v>
      </c>
      <c r="CF123" s="46">
        <v>12206.19</v>
      </c>
      <c r="CG123" s="46">
        <v>5682.6</v>
      </c>
      <c r="CH123" s="51">
        <f t="shared" si="383"/>
        <v>9.9279288805023264E-2</v>
      </c>
      <c r="CI123" s="29" t="str">
        <f t="shared" si="404"/>
        <v>св.200</v>
      </c>
      <c r="CJ123" s="46">
        <v>110200</v>
      </c>
      <c r="CK123" s="46"/>
      <c r="CL123" s="46">
        <v>5682.6</v>
      </c>
      <c r="CM123" s="29" t="str">
        <f t="shared" si="384"/>
        <v xml:space="preserve"> </v>
      </c>
      <c r="CN123" s="29">
        <f t="shared" si="405"/>
        <v>0</v>
      </c>
      <c r="CO123" s="46">
        <v>12748</v>
      </c>
      <c r="CP123" s="30">
        <v>12206.19</v>
      </c>
      <c r="CQ123" s="30"/>
      <c r="CR123" s="29">
        <f t="shared" si="386"/>
        <v>0.95749843112645128</v>
      </c>
      <c r="CS123" s="29" t="str">
        <f t="shared" si="387"/>
        <v xml:space="preserve"> </v>
      </c>
      <c r="CT123" s="30"/>
      <c r="CU123" s="30"/>
      <c r="CV123" s="30"/>
      <c r="CW123" s="29" t="str">
        <f t="shared" si="406"/>
        <v xml:space="preserve"> </v>
      </c>
      <c r="CX123" s="29" t="str">
        <f t="shared" si="407"/>
        <v xml:space="preserve"> </v>
      </c>
      <c r="CY123" s="30"/>
      <c r="CZ123" s="30"/>
      <c r="DA123" s="30"/>
      <c r="DB123" s="29" t="str">
        <f t="shared" si="566"/>
        <v xml:space="preserve"> </v>
      </c>
      <c r="DC123" s="29" t="str">
        <f t="shared" si="390"/>
        <v xml:space="preserve"> </v>
      </c>
      <c r="DD123" s="30"/>
      <c r="DE123" s="37"/>
      <c r="DF123" s="30"/>
      <c r="DG123" s="29" t="str">
        <f t="shared" si="567"/>
        <v xml:space="preserve"> </v>
      </c>
      <c r="DH123" s="29" t="str">
        <f t="shared" si="392"/>
        <v xml:space="preserve"> </v>
      </c>
      <c r="DI123" s="46"/>
      <c r="DJ123" s="46">
        <v>-5</v>
      </c>
      <c r="DK123" s="29" t="str">
        <f t="shared" si="662"/>
        <v xml:space="preserve"> </v>
      </c>
      <c r="DL123" s="30"/>
      <c r="DM123" s="30"/>
      <c r="DN123" s="30"/>
      <c r="DO123" s="29" t="str">
        <f t="shared" si="568"/>
        <v xml:space="preserve"> </v>
      </c>
      <c r="DP123" s="29" t="str">
        <f t="shared" si="663"/>
        <v xml:space="preserve"> </v>
      </c>
    </row>
    <row r="124" spans="1:120" s="19" customFormat="1" ht="15.75" hidden="1" customHeight="1" outlineLevel="1" x14ac:dyDescent="0.25">
      <c r="A124" s="18">
        <f>A123+1</f>
        <v>100</v>
      </c>
      <c r="B124" s="8" t="s">
        <v>15</v>
      </c>
      <c r="C124" s="28">
        <f t="shared" si="664"/>
        <v>1207365</v>
      </c>
      <c r="D124" s="28">
        <f t="shared" si="664"/>
        <v>322693.34000000003</v>
      </c>
      <c r="E124" s="28">
        <f t="shared" si="664"/>
        <v>310768.84999999998</v>
      </c>
      <c r="F124" s="29">
        <f t="shared" si="556"/>
        <v>0.26727074248466703</v>
      </c>
      <c r="G124" s="29">
        <f t="shared" si="347"/>
        <v>1.0383709306772544</v>
      </c>
      <c r="H124" s="17">
        <f t="shared" si="665"/>
        <v>1200000</v>
      </c>
      <c r="I124" s="24">
        <f t="shared" si="665"/>
        <v>322693.34000000003</v>
      </c>
      <c r="J124" s="17">
        <f t="shared" si="665"/>
        <v>310768.84999999998</v>
      </c>
      <c r="K124" s="29">
        <f t="shared" si="557"/>
        <v>0.26891111666666667</v>
      </c>
      <c r="L124" s="29">
        <f t="shared" si="350"/>
        <v>1.0383709306772544</v>
      </c>
      <c r="M124" s="46">
        <v>210000</v>
      </c>
      <c r="N124" s="46">
        <v>78436.08</v>
      </c>
      <c r="O124" s="46">
        <v>61824.76</v>
      </c>
      <c r="P124" s="29">
        <f t="shared" si="558"/>
        <v>0.37350514285714287</v>
      </c>
      <c r="Q124" s="29">
        <f t="shared" si="352"/>
        <v>1.2686839382797441</v>
      </c>
      <c r="R124" s="30"/>
      <c r="S124" s="30"/>
      <c r="T124" s="30"/>
      <c r="U124" s="29" t="str">
        <f t="shared" si="559"/>
        <v xml:space="preserve"> </v>
      </c>
      <c r="V124" s="29" t="str">
        <f t="shared" ref="V124:V130" si="668">IF(S124=0," ",IF(S124/T124*100&gt;200,"св.200",S124/T124))</f>
        <v xml:space="preserve"> </v>
      </c>
      <c r="W124" s="46">
        <v>74000</v>
      </c>
      <c r="X124" s="46">
        <v>55075.199999999997</v>
      </c>
      <c r="Y124" s="46">
        <v>69167.399999999994</v>
      </c>
      <c r="Z124" s="29">
        <f t="shared" si="573"/>
        <v>0.74425945945945937</v>
      </c>
      <c r="AA124" s="29">
        <f t="shared" si="358"/>
        <v>0.79625950953773028</v>
      </c>
      <c r="AB124" s="46">
        <v>80000</v>
      </c>
      <c r="AC124" s="46">
        <v>26912.18</v>
      </c>
      <c r="AD124" s="46">
        <v>2487.85</v>
      </c>
      <c r="AE124" s="29">
        <f t="shared" si="560"/>
        <v>0.33640225000000001</v>
      </c>
      <c r="AF124" s="29" t="str">
        <f t="shared" si="360"/>
        <v>св.200</v>
      </c>
      <c r="AG124" s="46">
        <v>836000</v>
      </c>
      <c r="AH124" s="46">
        <v>162269.88</v>
      </c>
      <c r="AI124" s="46">
        <v>177288.84</v>
      </c>
      <c r="AJ124" s="29">
        <f t="shared" si="561"/>
        <v>0.19410272727272729</v>
      </c>
      <c r="AK124" s="29">
        <f t="shared" si="362"/>
        <v>0.91528536144745498</v>
      </c>
      <c r="AL124" s="9"/>
      <c r="AM124" s="9"/>
      <c r="AN124" s="9"/>
      <c r="AO124" s="29" t="str">
        <f t="shared" si="653"/>
        <v xml:space="preserve"> </v>
      </c>
      <c r="AP124" s="29" t="str">
        <f t="shared" si="363"/>
        <v xml:space="preserve"> </v>
      </c>
      <c r="AQ124" s="9">
        <f t="shared" ref="AQ124:AQ130" si="669">AV124+BA124+BF124+BK124+BP124+BU124+BZ124+CE124+CY124+DD124+DL124+CT124</f>
        <v>7365</v>
      </c>
      <c r="AR124" s="9">
        <f t="shared" ref="AR124:AR130" si="670">AW124+BB124+BG124+BL124+BQ124+BV124+CA124+CF124+CZ124+DE124+DM124+CU124+DI124</f>
        <v>0</v>
      </c>
      <c r="AS124" s="9">
        <f t="shared" ref="AS124:AS130" si="671">AX124+BC124+BH124+BM124+BR124+BW124+CB124+CG124+DA124+DF124+DN124+CV124+DJ124</f>
        <v>0</v>
      </c>
      <c r="AT124" s="29" t="str">
        <f t="shared" si="562"/>
        <v xml:space="preserve"> </v>
      </c>
      <c r="AU124" s="29" t="str">
        <f t="shared" si="366"/>
        <v xml:space="preserve"> </v>
      </c>
      <c r="AV124" s="9"/>
      <c r="AW124" s="9"/>
      <c r="AX124" s="30"/>
      <c r="AY124" s="29" t="str">
        <f t="shared" si="563"/>
        <v xml:space="preserve"> </v>
      </c>
      <c r="AZ124" s="29" t="str">
        <f t="shared" si="368"/>
        <v xml:space="preserve"> </v>
      </c>
      <c r="BA124" s="30">
        <v>7365</v>
      </c>
      <c r="BB124" s="30"/>
      <c r="BC124" s="36"/>
      <c r="BD124" s="29" t="str">
        <f t="shared" si="370"/>
        <v xml:space="preserve"> </v>
      </c>
      <c r="BE124" s="29" t="str">
        <f t="shared" si="371"/>
        <v xml:space="preserve"> </v>
      </c>
      <c r="BF124" s="9"/>
      <c r="BG124" s="9"/>
      <c r="BH124" s="9"/>
      <c r="BI124" s="29" t="str">
        <f t="shared" si="564"/>
        <v xml:space="preserve"> </v>
      </c>
      <c r="BJ124" s="29" t="str">
        <f>IF(BG124=0," ",IF(BG124/BH124*100&gt;200,"св.200",BG124/BH124))</f>
        <v xml:space="preserve"> </v>
      </c>
      <c r="BK124" s="30"/>
      <c r="BL124" s="30"/>
      <c r="BM124" s="30"/>
      <c r="BN124" s="29" t="str">
        <f t="shared" si="641"/>
        <v xml:space="preserve"> </v>
      </c>
      <c r="BO124" s="29" t="str">
        <f t="shared" si="376"/>
        <v xml:space="preserve"> </v>
      </c>
      <c r="BP124" s="30"/>
      <c r="BQ124" s="30"/>
      <c r="BR124" s="30"/>
      <c r="BS124" s="29" t="str">
        <f t="shared" si="565"/>
        <v xml:space="preserve"> </v>
      </c>
      <c r="BT124" s="29" t="str">
        <f t="shared" si="378"/>
        <v xml:space="preserve"> </v>
      </c>
      <c r="BU124" s="30"/>
      <c r="BV124" s="30"/>
      <c r="BW124" s="30"/>
      <c r="BX124" s="29" t="str">
        <f t="shared" si="659"/>
        <v xml:space="preserve"> </v>
      </c>
      <c r="BY124" s="29" t="str">
        <f t="shared" si="380"/>
        <v xml:space="preserve"> </v>
      </c>
      <c r="BZ124" s="30"/>
      <c r="CA124" s="30"/>
      <c r="CB124" s="30"/>
      <c r="CC124" s="29" t="str">
        <f t="shared" si="609"/>
        <v xml:space="preserve"> </v>
      </c>
      <c r="CD124" s="29" t="str">
        <f t="shared" si="381"/>
        <v xml:space="preserve"> </v>
      </c>
      <c r="CE124" s="34"/>
      <c r="CF124" s="34"/>
      <c r="CG124" s="34"/>
      <c r="CH124" s="51" t="str">
        <f t="shared" si="383"/>
        <v xml:space="preserve"> </v>
      </c>
      <c r="CI124" s="29" t="str">
        <f>IF(CF124=0," ",IF(CF124/CG124*100&gt;200,"св.200",CF124/CG124))</f>
        <v xml:space="preserve"> </v>
      </c>
      <c r="CJ124" s="30"/>
      <c r="CK124" s="30"/>
      <c r="CL124" s="30"/>
      <c r="CM124" s="29" t="str">
        <f t="shared" si="384"/>
        <v xml:space="preserve"> </v>
      </c>
      <c r="CN124" s="29" t="str">
        <f t="shared" si="405"/>
        <v xml:space="preserve"> </v>
      </c>
      <c r="CO124" s="30"/>
      <c r="CP124" s="30"/>
      <c r="CQ124" s="30"/>
      <c r="CR124" s="29" t="str">
        <f t="shared" si="386"/>
        <v xml:space="preserve"> </v>
      </c>
      <c r="CS124" s="29" t="str">
        <f>IF(CP124=0," ",IF(CP124/CQ124*100&gt;200,"св.200",CP124/CQ124))</f>
        <v xml:space="preserve"> </v>
      </c>
      <c r="CT124" s="30"/>
      <c r="CU124" s="30"/>
      <c r="CV124" s="30"/>
      <c r="CW124" s="29" t="str">
        <f t="shared" si="406"/>
        <v xml:space="preserve"> </v>
      </c>
      <c r="CX124" s="29" t="str">
        <f t="shared" si="407"/>
        <v xml:space="preserve"> </v>
      </c>
      <c r="CY124" s="30"/>
      <c r="CZ124" s="30"/>
      <c r="DA124" s="30"/>
      <c r="DB124" s="29" t="str">
        <f t="shared" si="566"/>
        <v xml:space="preserve"> </v>
      </c>
      <c r="DC124" s="29" t="str">
        <f t="shared" si="390"/>
        <v xml:space="preserve"> </v>
      </c>
      <c r="DD124" s="30"/>
      <c r="DE124" s="37"/>
      <c r="DF124" s="30"/>
      <c r="DG124" s="29" t="str">
        <f t="shared" si="567"/>
        <v xml:space="preserve"> </v>
      </c>
      <c r="DH124" s="29" t="str">
        <f t="shared" si="392"/>
        <v xml:space="preserve"> </v>
      </c>
      <c r="DI124" s="30"/>
      <c r="DJ124" s="30"/>
      <c r="DK124" s="29" t="str">
        <f t="shared" si="662"/>
        <v xml:space="preserve"> </v>
      </c>
      <c r="DL124" s="30"/>
      <c r="DM124" s="30"/>
      <c r="DN124" s="30"/>
      <c r="DO124" s="29" t="str">
        <f t="shared" si="568"/>
        <v xml:space="preserve"> </v>
      </c>
      <c r="DP124" s="29" t="str">
        <f t="shared" si="663"/>
        <v xml:space="preserve"> </v>
      </c>
    </row>
    <row r="125" spans="1:120" s="19" customFormat="1" ht="15.75" hidden="1" customHeight="1" outlineLevel="1" x14ac:dyDescent="0.25">
      <c r="A125" s="18">
        <f t="shared" ref="A125:A130" si="672">A124+1</f>
        <v>101</v>
      </c>
      <c r="B125" s="8" t="s">
        <v>41</v>
      </c>
      <c r="C125" s="28">
        <f t="shared" si="664"/>
        <v>1730400</v>
      </c>
      <c r="D125" s="28">
        <f t="shared" si="664"/>
        <v>484946.74</v>
      </c>
      <c r="E125" s="28">
        <f t="shared" si="664"/>
        <v>358786.97</v>
      </c>
      <c r="F125" s="29">
        <f t="shared" si="556"/>
        <v>0.28025123670827556</v>
      </c>
      <c r="G125" s="29">
        <f t="shared" si="347"/>
        <v>1.3516286279850129</v>
      </c>
      <c r="H125" s="17">
        <f t="shared" si="665"/>
        <v>1686400</v>
      </c>
      <c r="I125" s="24">
        <f t="shared" si="665"/>
        <v>484946.74</v>
      </c>
      <c r="J125" s="17">
        <f t="shared" si="665"/>
        <v>349873.93</v>
      </c>
      <c r="K125" s="29">
        <f t="shared" si="557"/>
        <v>0.28756329459203034</v>
      </c>
      <c r="L125" s="29">
        <f t="shared" si="350"/>
        <v>1.3860613735924823</v>
      </c>
      <c r="M125" s="46">
        <v>603400</v>
      </c>
      <c r="N125" s="46">
        <v>120047.77</v>
      </c>
      <c r="O125" s="46">
        <v>132351.47</v>
      </c>
      <c r="P125" s="29">
        <f t="shared" si="558"/>
        <v>0.1989522207490885</v>
      </c>
      <c r="Q125" s="29">
        <f t="shared" si="352"/>
        <v>0.90703767778325395</v>
      </c>
      <c r="R125" s="30"/>
      <c r="S125" s="30"/>
      <c r="T125" s="30"/>
      <c r="U125" s="29" t="str">
        <f t="shared" si="559"/>
        <v xml:space="preserve"> </v>
      </c>
      <c r="V125" s="29" t="str">
        <f t="shared" si="668"/>
        <v xml:space="preserve"> </v>
      </c>
      <c r="W125" s="46">
        <v>10000</v>
      </c>
      <c r="X125" s="46">
        <v>17762.72</v>
      </c>
      <c r="Y125" s="46">
        <v>1080</v>
      </c>
      <c r="Z125" s="29">
        <f t="shared" si="573"/>
        <v>1.7762720000000001</v>
      </c>
      <c r="AA125" s="29" t="str">
        <f t="shared" si="358"/>
        <v>св.200</v>
      </c>
      <c r="AB125" s="46">
        <v>76000</v>
      </c>
      <c r="AC125" s="46">
        <v>992</v>
      </c>
      <c r="AD125" s="46">
        <v>1086.69</v>
      </c>
      <c r="AE125" s="29">
        <f t="shared" si="560"/>
        <v>1.3052631578947368E-2</v>
      </c>
      <c r="AF125" s="29">
        <f t="shared" si="360"/>
        <v>0.91286383421214878</v>
      </c>
      <c r="AG125" s="46">
        <v>967000</v>
      </c>
      <c r="AH125" s="46">
        <v>342744.25</v>
      </c>
      <c r="AI125" s="46">
        <v>205955.77</v>
      </c>
      <c r="AJ125" s="29">
        <f t="shared" si="561"/>
        <v>0.35444079627714581</v>
      </c>
      <c r="AK125" s="29">
        <f t="shared" si="362"/>
        <v>1.6641643494620229</v>
      </c>
      <c r="AL125" s="46">
        <v>30000</v>
      </c>
      <c r="AM125" s="46">
        <v>3400</v>
      </c>
      <c r="AN125" s="46">
        <v>9400</v>
      </c>
      <c r="AO125" s="29">
        <f t="shared" si="653"/>
        <v>0.11333333333333333</v>
      </c>
      <c r="AP125" s="29">
        <f t="shared" si="363"/>
        <v>0.36170212765957449</v>
      </c>
      <c r="AQ125" s="9">
        <f t="shared" si="669"/>
        <v>44000</v>
      </c>
      <c r="AR125" s="9">
        <f t="shared" si="670"/>
        <v>0</v>
      </c>
      <c r="AS125" s="9">
        <f t="shared" si="671"/>
        <v>8913.0400000000009</v>
      </c>
      <c r="AT125" s="29" t="str">
        <f t="shared" si="562"/>
        <v xml:space="preserve"> </v>
      </c>
      <c r="AU125" s="29">
        <f t="shared" si="366"/>
        <v>0</v>
      </c>
      <c r="AV125" s="9"/>
      <c r="AW125" s="9"/>
      <c r="AX125" s="30"/>
      <c r="AY125" s="29" t="str">
        <f t="shared" si="563"/>
        <v xml:space="preserve"> </v>
      </c>
      <c r="AZ125" s="29" t="str">
        <f t="shared" si="368"/>
        <v xml:space="preserve"> </v>
      </c>
      <c r="BA125" s="30">
        <v>0</v>
      </c>
      <c r="BB125" s="30"/>
      <c r="BC125" s="36"/>
      <c r="BD125" s="29" t="str">
        <f t="shared" si="370"/>
        <v xml:space="preserve"> </v>
      </c>
      <c r="BE125" s="29" t="str">
        <f t="shared" si="371"/>
        <v xml:space="preserve"> </v>
      </c>
      <c r="BF125" s="9"/>
      <c r="BG125" s="9"/>
      <c r="BH125" s="9"/>
      <c r="BI125" s="29" t="str">
        <f t="shared" si="564"/>
        <v xml:space="preserve"> </v>
      </c>
      <c r="BJ125" s="29" t="str">
        <f t="shared" si="374"/>
        <v xml:space="preserve"> </v>
      </c>
      <c r="BK125" s="30"/>
      <c r="BL125" s="30"/>
      <c r="BM125" s="30"/>
      <c r="BN125" s="29" t="str">
        <f t="shared" si="641"/>
        <v xml:space="preserve"> </v>
      </c>
      <c r="BO125" s="29" t="str">
        <f t="shared" si="376"/>
        <v xml:space="preserve"> </v>
      </c>
      <c r="BP125" s="30"/>
      <c r="BQ125" s="30"/>
      <c r="BR125" s="30"/>
      <c r="BS125" s="29" t="str">
        <f t="shared" si="565"/>
        <v xml:space="preserve"> </v>
      </c>
      <c r="BT125" s="29" t="str">
        <f t="shared" si="378"/>
        <v xml:space="preserve"> </v>
      </c>
      <c r="BU125" s="30"/>
      <c r="BV125" s="46"/>
      <c r="BW125" s="46">
        <v>8913.0400000000009</v>
      </c>
      <c r="BX125" s="29" t="str">
        <f t="shared" si="659"/>
        <v xml:space="preserve"> </v>
      </c>
      <c r="BY125" s="29">
        <f t="shared" si="380"/>
        <v>0</v>
      </c>
      <c r="BZ125" s="30"/>
      <c r="CA125" s="30"/>
      <c r="CB125" s="30"/>
      <c r="CC125" s="29" t="str">
        <f t="shared" si="609"/>
        <v xml:space="preserve"> </v>
      </c>
      <c r="CD125" s="29" t="str">
        <f t="shared" si="381"/>
        <v xml:space="preserve"> </v>
      </c>
      <c r="CE125" s="46">
        <v>44000</v>
      </c>
      <c r="CF125" s="34"/>
      <c r="CG125" s="34"/>
      <c r="CH125" s="51" t="str">
        <f t="shared" si="383"/>
        <v xml:space="preserve"> </v>
      </c>
      <c r="CI125" s="29" t="str">
        <f t="shared" si="404"/>
        <v xml:space="preserve"> </v>
      </c>
      <c r="CJ125" s="30"/>
      <c r="CK125" s="30"/>
      <c r="CL125" s="30"/>
      <c r="CM125" s="29" t="str">
        <f t="shared" si="384"/>
        <v xml:space="preserve"> </v>
      </c>
      <c r="CN125" s="29" t="str">
        <f t="shared" si="405"/>
        <v xml:space="preserve"> </v>
      </c>
      <c r="CO125" s="46">
        <v>44000</v>
      </c>
      <c r="CP125" s="30"/>
      <c r="CQ125" s="30"/>
      <c r="CR125" s="29" t="str">
        <f t="shared" si="386"/>
        <v xml:space="preserve"> </v>
      </c>
      <c r="CS125" s="29" t="str">
        <f t="shared" si="387"/>
        <v xml:space="preserve"> </v>
      </c>
      <c r="CT125" s="30"/>
      <c r="CU125" s="30"/>
      <c r="CV125" s="30"/>
      <c r="CW125" s="29" t="str">
        <f t="shared" si="406"/>
        <v xml:space="preserve"> </v>
      </c>
      <c r="CX125" s="29" t="str">
        <f t="shared" si="407"/>
        <v xml:space="preserve"> </v>
      </c>
      <c r="CY125" s="30"/>
      <c r="CZ125" s="30"/>
      <c r="DA125" s="30"/>
      <c r="DB125" s="29" t="str">
        <f t="shared" si="566"/>
        <v xml:space="preserve"> </v>
      </c>
      <c r="DC125" s="29" t="str">
        <f t="shared" si="390"/>
        <v xml:space="preserve"> </v>
      </c>
      <c r="DD125" s="30"/>
      <c r="DE125" s="37"/>
      <c r="DF125" s="30"/>
      <c r="DG125" s="29" t="str">
        <f t="shared" si="567"/>
        <v xml:space="preserve"> </v>
      </c>
      <c r="DH125" s="29" t="str">
        <f t="shared" si="392"/>
        <v xml:space="preserve"> </v>
      </c>
      <c r="DI125" s="30"/>
      <c r="DJ125" s="30"/>
      <c r="DK125" s="29" t="str">
        <f t="shared" si="662"/>
        <v xml:space="preserve"> </v>
      </c>
      <c r="DL125" s="30"/>
      <c r="DM125" s="30"/>
      <c r="DN125" s="30"/>
      <c r="DO125" s="29" t="str">
        <f t="shared" si="568"/>
        <v xml:space="preserve"> </v>
      </c>
      <c r="DP125" s="29" t="str">
        <f t="shared" si="663"/>
        <v xml:space="preserve"> </v>
      </c>
    </row>
    <row r="126" spans="1:120" s="19" customFormat="1" ht="15.75" hidden="1" customHeight="1" outlineLevel="1" x14ac:dyDescent="0.25">
      <c r="A126" s="18">
        <f t="shared" si="672"/>
        <v>102</v>
      </c>
      <c r="B126" s="8" t="s">
        <v>105</v>
      </c>
      <c r="C126" s="28">
        <f t="shared" si="664"/>
        <v>1366683</v>
      </c>
      <c r="D126" s="28">
        <f t="shared" si="664"/>
        <v>155256.01999999999</v>
      </c>
      <c r="E126" s="28">
        <f t="shared" si="664"/>
        <v>186963.52000000002</v>
      </c>
      <c r="F126" s="29">
        <f t="shared" si="556"/>
        <v>0.11360060818785336</v>
      </c>
      <c r="G126" s="29">
        <f t="shared" si="347"/>
        <v>0.83040809244498592</v>
      </c>
      <c r="H126" s="17">
        <f t="shared" si="665"/>
        <v>1330000</v>
      </c>
      <c r="I126" s="24">
        <f t="shared" si="665"/>
        <v>152910.60999999999</v>
      </c>
      <c r="J126" s="17">
        <f t="shared" si="665"/>
        <v>186963.52000000002</v>
      </c>
      <c r="K126" s="29">
        <f t="shared" si="557"/>
        <v>0.1149703834586466</v>
      </c>
      <c r="L126" s="29">
        <f t="shared" si="350"/>
        <v>0.81786334574787622</v>
      </c>
      <c r="M126" s="46">
        <v>155000</v>
      </c>
      <c r="N126" s="46">
        <v>42719.77</v>
      </c>
      <c r="O126" s="46">
        <v>32502.16</v>
      </c>
      <c r="P126" s="29">
        <f t="shared" si="558"/>
        <v>0.27561141935483868</v>
      </c>
      <c r="Q126" s="29">
        <f t="shared" si="352"/>
        <v>1.3143671066784484</v>
      </c>
      <c r="R126" s="30"/>
      <c r="S126" s="30"/>
      <c r="T126" s="30"/>
      <c r="U126" s="29" t="str">
        <f t="shared" si="559"/>
        <v xml:space="preserve"> </v>
      </c>
      <c r="V126" s="29" t="str">
        <f t="shared" si="668"/>
        <v xml:space="preserve"> </v>
      </c>
      <c r="W126" s="46">
        <v>30000</v>
      </c>
      <c r="X126" s="46">
        <v>444.9</v>
      </c>
      <c r="Y126" s="46">
        <v>487.2</v>
      </c>
      <c r="Z126" s="29">
        <f t="shared" si="573"/>
        <v>1.4829999999999999E-2</v>
      </c>
      <c r="AA126" s="29">
        <f t="shared" si="358"/>
        <v>0.91317733990147776</v>
      </c>
      <c r="AB126" s="46">
        <v>35000</v>
      </c>
      <c r="AC126" s="46">
        <v>3629.49</v>
      </c>
      <c r="AD126" s="46">
        <v>1758.32</v>
      </c>
      <c r="AE126" s="29">
        <f t="shared" si="560"/>
        <v>0.10369971428571428</v>
      </c>
      <c r="AF126" s="29" t="str">
        <f t="shared" si="360"/>
        <v>св.200</v>
      </c>
      <c r="AG126" s="46">
        <v>1100000</v>
      </c>
      <c r="AH126" s="46">
        <v>103816.45</v>
      </c>
      <c r="AI126" s="46">
        <v>150015.84</v>
      </c>
      <c r="AJ126" s="29">
        <f t="shared" si="561"/>
        <v>9.4378590909090912E-2</v>
      </c>
      <c r="AK126" s="29">
        <f t="shared" si="362"/>
        <v>0.69203658760301578</v>
      </c>
      <c r="AL126" s="46">
        <v>10000</v>
      </c>
      <c r="AM126" s="46">
        <v>2300</v>
      </c>
      <c r="AN126" s="46">
        <v>2200</v>
      </c>
      <c r="AO126" s="29">
        <f t="shared" si="653"/>
        <v>0.23</v>
      </c>
      <c r="AP126" s="29">
        <f t="shared" si="363"/>
        <v>1.0454545454545454</v>
      </c>
      <c r="AQ126" s="9">
        <f t="shared" si="669"/>
        <v>36683</v>
      </c>
      <c r="AR126" s="9">
        <f t="shared" si="670"/>
        <v>2345.41</v>
      </c>
      <c r="AS126" s="9">
        <f t="shared" si="671"/>
        <v>0</v>
      </c>
      <c r="AT126" s="29">
        <f t="shared" si="562"/>
        <v>6.3937246135812226E-2</v>
      </c>
      <c r="AU126" s="29" t="str">
        <f t="shared" si="366"/>
        <v xml:space="preserve"> </v>
      </c>
      <c r="AV126" s="9"/>
      <c r="AW126" s="9"/>
      <c r="AX126" s="30"/>
      <c r="AY126" s="29" t="str">
        <f t="shared" si="563"/>
        <v xml:space="preserve"> </v>
      </c>
      <c r="AZ126" s="29" t="str">
        <f t="shared" si="368"/>
        <v xml:space="preserve"> </v>
      </c>
      <c r="BA126" s="30">
        <v>6683</v>
      </c>
      <c r="BB126" s="30">
        <v>2345.41</v>
      </c>
      <c r="BC126" s="36"/>
      <c r="BD126" s="29">
        <f t="shared" si="370"/>
        <v>0.35095166841238962</v>
      </c>
      <c r="BE126" s="29" t="str">
        <f t="shared" si="371"/>
        <v xml:space="preserve"> </v>
      </c>
      <c r="BF126" s="30"/>
      <c r="BG126" s="30"/>
      <c r="BH126" s="30"/>
      <c r="BI126" s="29" t="str">
        <f t="shared" si="564"/>
        <v xml:space="preserve"> </v>
      </c>
      <c r="BJ126" s="29" t="str">
        <f t="shared" si="374"/>
        <v xml:space="preserve"> </v>
      </c>
      <c r="BK126" s="30"/>
      <c r="BL126" s="30"/>
      <c r="BM126" s="30"/>
      <c r="BN126" s="29" t="str">
        <f t="shared" si="641"/>
        <v xml:space="preserve"> </v>
      </c>
      <c r="BO126" s="29" t="str">
        <f t="shared" si="376"/>
        <v xml:space="preserve"> </v>
      </c>
      <c r="BP126" s="30"/>
      <c r="BQ126" s="30"/>
      <c r="BR126" s="30"/>
      <c r="BS126" s="29" t="str">
        <f t="shared" si="565"/>
        <v xml:space="preserve"> </v>
      </c>
      <c r="BT126" s="29" t="str">
        <f t="shared" si="378"/>
        <v xml:space="preserve"> </v>
      </c>
      <c r="BU126" s="46">
        <v>30000</v>
      </c>
      <c r="BV126" s="46"/>
      <c r="BW126" s="46">
        <v>0</v>
      </c>
      <c r="BX126" s="29" t="str">
        <f t="shared" si="659"/>
        <v xml:space="preserve"> </v>
      </c>
      <c r="BY126" s="29" t="str">
        <f t="shared" si="380"/>
        <v xml:space="preserve"> </v>
      </c>
      <c r="BZ126" s="9"/>
      <c r="CA126" s="30"/>
      <c r="CB126" s="30"/>
      <c r="CC126" s="29" t="str">
        <f t="shared" si="609"/>
        <v xml:space="preserve"> </v>
      </c>
      <c r="CD126" s="29" t="str">
        <f t="shared" si="381"/>
        <v xml:space="preserve"> </v>
      </c>
      <c r="CE126" s="46">
        <v>0</v>
      </c>
      <c r="CF126" s="34"/>
      <c r="CG126" s="34"/>
      <c r="CH126" s="51" t="str">
        <f t="shared" si="383"/>
        <v xml:space="preserve"> </v>
      </c>
      <c r="CI126" s="29" t="str">
        <f t="shared" si="404"/>
        <v xml:space="preserve"> </v>
      </c>
      <c r="CJ126" s="30"/>
      <c r="CK126" s="30"/>
      <c r="CL126" s="30"/>
      <c r="CM126" s="29" t="str">
        <f t="shared" si="384"/>
        <v xml:space="preserve"> </v>
      </c>
      <c r="CN126" s="29" t="str">
        <f t="shared" si="405"/>
        <v xml:space="preserve"> </v>
      </c>
      <c r="CO126" s="46"/>
      <c r="CP126" s="30"/>
      <c r="CQ126" s="30"/>
      <c r="CR126" s="29" t="str">
        <f t="shared" si="386"/>
        <v xml:space="preserve"> </v>
      </c>
      <c r="CS126" s="29" t="str">
        <f t="shared" si="387"/>
        <v xml:space="preserve"> </v>
      </c>
      <c r="CT126" s="30"/>
      <c r="CU126" s="30"/>
      <c r="CV126" s="30"/>
      <c r="CW126" s="29" t="str">
        <f t="shared" si="406"/>
        <v xml:space="preserve"> </v>
      </c>
      <c r="CX126" s="29" t="str">
        <f t="shared" si="407"/>
        <v xml:space="preserve"> </v>
      </c>
      <c r="CY126" s="30"/>
      <c r="CZ126" s="30"/>
      <c r="DA126" s="30"/>
      <c r="DB126" s="29" t="str">
        <f t="shared" si="566"/>
        <v xml:space="preserve"> </v>
      </c>
      <c r="DC126" s="29" t="str">
        <f t="shared" si="390"/>
        <v xml:space="preserve"> </v>
      </c>
      <c r="DD126" s="30"/>
      <c r="DE126" s="37"/>
      <c r="DF126" s="30"/>
      <c r="DG126" s="29" t="str">
        <f t="shared" si="567"/>
        <v xml:space="preserve"> </v>
      </c>
      <c r="DH126" s="29" t="str">
        <f t="shared" si="392"/>
        <v xml:space="preserve"> </v>
      </c>
      <c r="DI126" s="30"/>
      <c r="DJ126" s="30"/>
      <c r="DK126" s="29" t="str">
        <f t="shared" si="662"/>
        <v xml:space="preserve"> </v>
      </c>
      <c r="DL126" s="30"/>
      <c r="DM126" s="30"/>
      <c r="DN126" s="30"/>
      <c r="DO126" s="29" t="str">
        <f t="shared" si="568"/>
        <v xml:space="preserve"> </v>
      </c>
      <c r="DP126" s="29" t="str">
        <f t="shared" si="663"/>
        <v xml:space="preserve"> </v>
      </c>
    </row>
    <row r="127" spans="1:120" s="19" customFormat="1" ht="15.75" hidden="1" customHeight="1" outlineLevel="1" x14ac:dyDescent="0.25">
      <c r="A127" s="18">
        <f t="shared" si="672"/>
        <v>103</v>
      </c>
      <c r="B127" s="8" t="s">
        <v>0</v>
      </c>
      <c r="C127" s="28">
        <f t="shared" si="664"/>
        <v>1849200</v>
      </c>
      <c r="D127" s="28">
        <f t="shared" si="664"/>
        <v>730735.64</v>
      </c>
      <c r="E127" s="28">
        <f t="shared" si="664"/>
        <v>386565.79000000004</v>
      </c>
      <c r="F127" s="29">
        <f t="shared" ref="F127:F143" si="673">IF(D127&lt;=0," ",IF(D127/C127*100&gt;200,"СВ.200",D127/C127))</f>
        <v>0.39516311918667535</v>
      </c>
      <c r="G127" s="29">
        <f t="shared" si="347"/>
        <v>1.8903267151498324</v>
      </c>
      <c r="H127" s="17">
        <f t="shared" si="665"/>
        <v>1655000</v>
      </c>
      <c r="I127" s="24">
        <f t="shared" si="665"/>
        <v>639810.53</v>
      </c>
      <c r="J127" s="17">
        <f t="shared" si="665"/>
        <v>322665.39</v>
      </c>
      <c r="K127" s="29">
        <f t="shared" ref="K127:K143" si="674">IF(I127&lt;=0," ",IF(I127/H127*100&gt;200,"СВ.200",I127/H127))</f>
        <v>0.38659246525679758</v>
      </c>
      <c r="L127" s="29">
        <f t="shared" si="350"/>
        <v>1.9828917194992621</v>
      </c>
      <c r="M127" s="46">
        <v>400000</v>
      </c>
      <c r="N127" s="46">
        <v>108163.05</v>
      </c>
      <c r="O127" s="46">
        <v>105672.9</v>
      </c>
      <c r="P127" s="29">
        <f t="shared" ref="P127:P143" si="675">IF(N127&lt;=0," ",IF(M127&lt;=0," ",IF(N127/M127*100&gt;200,"СВ.200",N127/M127)))</f>
        <v>0.27040762499999998</v>
      </c>
      <c r="Q127" s="29">
        <f t="shared" si="352"/>
        <v>1.0235646982338897</v>
      </c>
      <c r="R127" s="30"/>
      <c r="S127" s="30"/>
      <c r="T127" s="30"/>
      <c r="U127" s="29" t="str">
        <f t="shared" ref="U127:U143" si="676">IF(S127&lt;=0," ",IF(R127&lt;=0," ",IF(S127/R127*100&gt;200,"СВ.200",S127/R127)))</f>
        <v xml:space="preserve"> </v>
      </c>
      <c r="V127" s="29" t="str">
        <f t="shared" si="668"/>
        <v xml:space="preserve"> </v>
      </c>
      <c r="W127" s="46">
        <v>0</v>
      </c>
      <c r="X127" s="46">
        <v>0</v>
      </c>
      <c r="Y127" s="46">
        <v>0</v>
      </c>
      <c r="Z127" s="29" t="str">
        <f t="shared" ref="Z127:Z143" si="677">IF(X127&lt;=0," ",IF(W127&lt;=0," ",IF(X127/W127*100&gt;200,"СВ.200",X127/W127)))</f>
        <v xml:space="preserve"> </v>
      </c>
      <c r="AA127" s="29" t="str">
        <f t="shared" si="358"/>
        <v xml:space="preserve"> </v>
      </c>
      <c r="AB127" s="46">
        <v>400000</v>
      </c>
      <c r="AC127" s="46">
        <v>223390.49</v>
      </c>
      <c r="AD127" s="46">
        <v>10032.65</v>
      </c>
      <c r="AE127" s="29">
        <f t="shared" ref="AE127:AE143" si="678">IF(AC127&lt;=0," ",IF(AB127&lt;=0," ",IF(AC127/AB127*100&gt;200,"СВ.200",AC127/AB127)))</f>
        <v>0.55847622499999994</v>
      </c>
      <c r="AF127" s="29" t="str">
        <f t="shared" si="360"/>
        <v>св.200</v>
      </c>
      <c r="AG127" s="46">
        <v>840000</v>
      </c>
      <c r="AH127" s="46">
        <v>305156.99</v>
      </c>
      <c r="AI127" s="46">
        <v>205159.84</v>
      </c>
      <c r="AJ127" s="29">
        <f t="shared" ref="AJ127:AJ143" si="679">IF(AH127&lt;=0," ",IF(AG127&lt;=0," ",IF(AH127/AG127*100&gt;200,"СВ.200",AH127/AG127)))</f>
        <v>0.36328213095238093</v>
      </c>
      <c r="AK127" s="29">
        <f t="shared" si="362"/>
        <v>1.4874109377351825</v>
      </c>
      <c r="AL127" s="46">
        <v>15000</v>
      </c>
      <c r="AM127" s="46">
        <v>3100</v>
      </c>
      <c r="AN127" s="46">
        <v>1800</v>
      </c>
      <c r="AO127" s="29">
        <f t="shared" si="653"/>
        <v>0.20666666666666667</v>
      </c>
      <c r="AP127" s="29">
        <f t="shared" si="363"/>
        <v>1.7222222222222223</v>
      </c>
      <c r="AQ127" s="9">
        <f t="shared" si="669"/>
        <v>194200</v>
      </c>
      <c r="AR127" s="9">
        <f t="shared" si="670"/>
        <v>90925.11</v>
      </c>
      <c r="AS127" s="9">
        <f t="shared" si="671"/>
        <v>63900.4</v>
      </c>
      <c r="AT127" s="29">
        <f t="shared" ref="AT127:AT143" si="680">IF(AR127&lt;=0," ",IF(AQ127&lt;=0," ",IF(AR127/AQ127*100&gt;200,"СВ.200",AR127/AQ127)))</f>
        <v>0.46820345005149333</v>
      </c>
      <c r="AU127" s="29">
        <f t="shared" si="366"/>
        <v>1.4229192618512561</v>
      </c>
      <c r="AV127" s="9"/>
      <c r="AW127" s="9"/>
      <c r="AX127" s="30"/>
      <c r="AY127" s="29" t="str">
        <f t="shared" ref="AY127:AY143" si="681">IF(AW127&lt;=0," ",IF(AV127&lt;=0," ",IF(AW127/AV127*100&gt;200,"СВ.200",AW127/AV127)))</f>
        <v xml:space="preserve"> </v>
      </c>
      <c r="AZ127" s="29" t="str">
        <f t="shared" si="368"/>
        <v xml:space="preserve"> </v>
      </c>
      <c r="BA127" s="30">
        <v>0</v>
      </c>
      <c r="BB127" s="30">
        <v>0</v>
      </c>
      <c r="BC127" s="36"/>
      <c r="BD127" s="29" t="str">
        <f t="shared" si="370"/>
        <v xml:space="preserve"> </v>
      </c>
      <c r="BE127" s="29" t="str">
        <f t="shared" si="371"/>
        <v xml:space="preserve"> </v>
      </c>
      <c r="BF127" s="46">
        <v>94200</v>
      </c>
      <c r="BG127" s="46">
        <v>49710</v>
      </c>
      <c r="BH127" s="46">
        <v>35325</v>
      </c>
      <c r="BI127" s="29">
        <f t="shared" ref="BI127:BI143" si="682">IF(BG127&lt;=0," ",IF(BF127&lt;=0," ",IF(BG127/BF127*100&gt;200,"СВ.200",BG127/BF127)))</f>
        <v>0.5277070063694268</v>
      </c>
      <c r="BJ127" s="29">
        <f t="shared" si="374"/>
        <v>1.4072186836518046</v>
      </c>
      <c r="BK127" s="30"/>
      <c r="BL127" s="30"/>
      <c r="BM127" s="30"/>
      <c r="BN127" s="29" t="str">
        <f t="shared" si="641"/>
        <v xml:space="preserve"> </v>
      </c>
      <c r="BO127" s="29" t="str">
        <f t="shared" si="376"/>
        <v xml:space="preserve"> </v>
      </c>
      <c r="BP127" s="30"/>
      <c r="BQ127" s="30"/>
      <c r="BR127" s="30"/>
      <c r="BS127" s="29" t="str">
        <f t="shared" ref="BS127:BS143" si="683">IF(BQ127&lt;=0," ",IF(BP127&lt;=0," ",IF(BQ127/BP127*100&gt;200,"СВ.200",BQ127/BP127)))</f>
        <v xml:space="preserve"> </v>
      </c>
      <c r="BT127" s="29" t="str">
        <f t="shared" si="378"/>
        <v xml:space="preserve"> </v>
      </c>
      <c r="BU127" s="46">
        <v>100000</v>
      </c>
      <c r="BV127" s="46">
        <v>41215.11</v>
      </c>
      <c r="BW127" s="46">
        <v>28575.4</v>
      </c>
      <c r="BX127" s="29">
        <f t="shared" si="659"/>
        <v>0.41215109999999999</v>
      </c>
      <c r="BY127" s="29">
        <f t="shared" si="380"/>
        <v>1.4423283663570763</v>
      </c>
      <c r="BZ127" s="30"/>
      <c r="CA127" s="30"/>
      <c r="CB127" s="30"/>
      <c r="CC127" s="29" t="str">
        <f t="shared" si="609"/>
        <v xml:space="preserve"> </v>
      </c>
      <c r="CD127" s="29" t="str">
        <f t="shared" si="381"/>
        <v xml:space="preserve"> </v>
      </c>
      <c r="CE127" s="46">
        <v>0</v>
      </c>
      <c r="CF127" s="34"/>
      <c r="CG127" s="34"/>
      <c r="CH127" s="51" t="str">
        <f t="shared" si="383"/>
        <v xml:space="preserve"> </v>
      </c>
      <c r="CI127" s="29" t="str">
        <f t="shared" si="404"/>
        <v xml:space="preserve"> </v>
      </c>
      <c r="CJ127" s="30"/>
      <c r="CK127" s="30"/>
      <c r="CL127" s="30"/>
      <c r="CM127" s="29" t="str">
        <f t="shared" si="384"/>
        <v xml:space="preserve"> </v>
      </c>
      <c r="CN127" s="29" t="str">
        <f t="shared" si="405"/>
        <v xml:space="preserve"> </v>
      </c>
      <c r="CO127" s="46"/>
      <c r="CP127" s="30"/>
      <c r="CQ127" s="30"/>
      <c r="CR127" s="29" t="str">
        <f t="shared" si="386"/>
        <v xml:space="preserve"> </v>
      </c>
      <c r="CS127" s="29" t="str">
        <f t="shared" si="387"/>
        <v xml:space="preserve"> </v>
      </c>
      <c r="CT127" s="30"/>
      <c r="CU127" s="30"/>
      <c r="CV127" s="30"/>
      <c r="CW127" s="29" t="str">
        <f t="shared" si="406"/>
        <v xml:space="preserve"> </v>
      </c>
      <c r="CX127" s="29" t="str">
        <f t="shared" si="407"/>
        <v xml:space="preserve"> </v>
      </c>
      <c r="CY127" s="30"/>
      <c r="CZ127" s="30"/>
      <c r="DA127" s="30"/>
      <c r="DB127" s="29" t="str">
        <f t="shared" ref="DB127:DB143" si="684">IF(CZ127&lt;=0," ",IF(CY127&lt;=0," ",IF(CZ127/CY127*100&gt;200,"СВ.200",CZ127/CY127)))</f>
        <v xml:space="preserve"> </v>
      </c>
      <c r="DC127" s="29" t="str">
        <f t="shared" si="390"/>
        <v xml:space="preserve"> </v>
      </c>
      <c r="DD127" s="30"/>
      <c r="DE127" s="37"/>
      <c r="DF127" s="30"/>
      <c r="DG127" s="29" t="str">
        <f t="shared" ref="DG127:DG143" si="685">IF(DE127&lt;=0," ",IF(DD127&lt;=0," ",IF(DE127/DD127*100&gt;200,"СВ.200",DE127/DD127)))</f>
        <v xml:space="preserve"> </v>
      </c>
      <c r="DH127" s="29" t="str">
        <f t="shared" si="392"/>
        <v xml:space="preserve"> </v>
      </c>
      <c r="DI127" s="30"/>
      <c r="DJ127" s="30"/>
      <c r="DK127" s="29" t="str">
        <f t="shared" si="662"/>
        <v xml:space="preserve"> </v>
      </c>
      <c r="DL127" s="30"/>
      <c r="DM127" s="30"/>
      <c r="DN127" s="30"/>
      <c r="DO127" s="29" t="str">
        <f t="shared" ref="DO127:DO143" si="686">IF(DM127&lt;=0," ",IF(DL127&lt;=0," ",IF(DM127/DL127*100&gt;200,"СВ.200",DM127/DL127)))</f>
        <v xml:space="preserve"> </v>
      </c>
      <c r="DP127" s="29" t="str">
        <f t="shared" si="663"/>
        <v xml:space="preserve"> </v>
      </c>
    </row>
    <row r="128" spans="1:120" s="19" customFormat="1" ht="15.75" hidden="1" customHeight="1" outlineLevel="1" x14ac:dyDescent="0.25">
      <c r="A128" s="18">
        <f t="shared" si="672"/>
        <v>104</v>
      </c>
      <c r="B128" s="8" t="s">
        <v>92</v>
      </c>
      <c r="C128" s="28">
        <f t="shared" si="664"/>
        <v>4834000</v>
      </c>
      <c r="D128" s="28">
        <f t="shared" si="664"/>
        <v>1127616.9500000002</v>
      </c>
      <c r="E128" s="28">
        <f t="shared" si="664"/>
        <v>976885.54</v>
      </c>
      <c r="F128" s="29">
        <f t="shared" si="673"/>
        <v>0.23326788374017382</v>
      </c>
      <c r="G128" s="29">
        <f t="shared" ref="G128:G145" si="687">IF(E128=0," ",IF(D128/E128*100&gt;200,"св.200",D128/E128))</f>
        <v>1.1542979231732717</v>
      </c>
      <c r="H128" s="17">
        <f t="shared" si="665"/>
        <v>4004000</v>
      </c>
      <c r="I128" s="24">
        <f t="shared" si="665"/>
        <v>1074275.8400000001</v>
      </c>
      <c r="J128" s="17">
        <f t="shared" si="665"/>
        <v>767667.9</v>
      </c>
      <c r="K128" s="29">
        <f t="shared" si="674"/>
        <v>0.26830065934065939</v>
      </c>
      <c r="L128" s="29">
        <f t="shared" ref="L128:L143" si="688">IF(J128=0," ",IF(I128/J128*100&gt;200,"св.200",I128/J128))</f>
        <v>1.3994017986163028</v>
      </c>
      <c r="M128" s="46">
        <v>930000</v>
      </c>
      <c r="N128" s="46">
        <v>199998.51</v>
      </c>
      <c r="O128" s="46">
        <v>196172.32</v>
      </c>
      <c r="P128" s="29">
        <f t="shared" si="675"/>
        <v>0.21505216129032259</v>
      </c>
      <c r="Q128" s="29">
        <f t="shared" ref="Q128:Q143" si="689">IF(O128=0," ",IF(N128/O128*100&gt;200,"св.200",N128/O128))</f>
        <v>1.01950422975066</v>
      </c>
      <c r="R128" s="30"/>
      <c r="S128" s="30"/>
      <c r="T128" s="30"/>
      <c r="U128" s="29" t="str">
        <f t="shared" si="676"/>
        <v xml:space="preserve"> </v>
      </c>
      <c r="V128" s="29" t="str">
        <f t="shared" si="668"/>
        <v xml:space="preserve"> </v>
      </c>
      <c r="W128" s="46">
        <v>144000</v>
      </c>
      <c r="X128" s="46">
        <v>0</v>
      </c>
      <c r="Y128" s="46">
        <v>0</v>
      </c>
      <c r="Z128" s="29" t="str">
        <f t="shared" si="677"/>
        <v xml:space="preserve"> </v>
      </c>
      <c r="AA128" s="29" t="str">
        <f>IF(X128=0," ",IF(X128/Y128*100&gt;200,"св.200",X128/Y128))</f>
        <v xml:space="preserve"> </v>
      </c>
      <c r="AB128" s="46">
        <v>190000</v>
      </c>
      <c r="AC128" s="46">
        <v>52187.35</v>
      </c>
      <c r="AD128" s="46">
        <v>2903.62</v>
      </c>
      <c r="AE128" s="29">
        <f t="shared" si="678"/>
        <v>0.27467026315789472</v>
      </c>
      <c r="AF128" s="29" t="str">
        <f t="shared" ref="AF128:AF143" si="690">IF(AD128=0," ",IF(AC128/AD128*100&gt;200,"св.200",AC128/AD128))</f>
        <v>св.200</v>
      </c>
      <c r="AG128" s="46">
        <v>2710000</v>
      </c>
      <c r="AH128" s="46">
        <v>807869.98</v>
      </c>
      <c r="AI128" s="46">
        <v>551724.96</v>
      </c>
      <c r="AJ128" s="29">
        <f t="shared" si="679"/>
        <v>0.2981070036900369</v>
      </c>
      <c r="AK128" s="29">
        <f t="shared" ref="AK128:AK143" si="691">IF(AI128=0," ",IF(AH128/AI128*100&gt;200,"св.200",AH128/AI128))</f>
        <v>1.4642621569993861</v>
      </c>
      <c r="AL128" s="46">
        <v>30000</v>
      </c>
      <c r="AM128" s="46">
        <v>14220</v>
      </c>
      <c r="AN128" s="46">
        <v>16867</v>
      </c>
      <c r="AO128" s="29">
        <f t="shared" si="653"/>
        <v>0.47399999999999998</v>
      </c>
      <c r="AP128" s="29">
        <f t="shared" ref="AP128:AP143" si="692">IF(AN128=0," ",IF(AM128/AN128*100&gt;200,"св.200",AM128/AN128))</f>
        <v>0.84306634256239998</v>
      </c>
      <c r="AQ128" s="9">
        <f t="shared" si="669"/>
        <v>830000</v>
      </c>
      <c r="AR128" s="9">
        <f t="shared" si="670"/>
        <v>53341.11</v>
      </c>
      <c r="AS128" s="9">
        <f t="shared" si="671"/>
        <v>209217.64</v>
      </c>
      <c r="AT128" s="29">
        <f t="shared" si="680"/>
        <v>6.4266397590361443E-2</v>
      </c>
      <c r="AU128" s="29">
        <f t="shared" ref="AU128:AU143" si="693">IF(AS128=0," ",IF(AR128/AS128*100&gt;200,"св.200",AR128/AS128))</f>
        <v>0.25495512711069679</v>
      </c>
      <c r="AV128" s="9"/>
      <c r="AW128" s="9"/>
      <c r="AX128" s="30"/>
      <c r="AY128" s="29" t="str">
        <f t="shared" si="681"/>
        <v xml:space="preserve"> </v>
      </c>
      <c r="AZ128" s="29" t="str">
        <f t="shared" ref="AZ128:AZ143" si="694">IF(AX128=0," ",IF(AW128/AX128*100&gt;200,"св.200",AW128/AX128))</f>
        <v xml:space="preserve"> </v>
      </c>
      <c r="BA128" s="46">
        <v>115612</v>
      </c>
      <c r="BB128" s="30">
        <v>11341.11</v>
      </c>
      <c r="BC128" s="30"/>
      <c r="BD128" s="29">
        <f t="shared" ref="BD128:BD143" si="695">IF(BB128&lt;=0," ",IF(BA128&lt;=0," ",IF(BB128/BA128*100&gt;200,"СВ.200",BB128/BA128)))</f>
        <v>9.8096304881846175E-2</v>
      </c>
      <c r="BE128" s="29" t="str">
        <f t="shared" ref="BE128:BE143" si="696">IF(BC128=0," ",IF(BB128/BC128*100&gt;200,"св.200",BB128/BC128))</f>
        <v xml:space="preserve"> </v>
      </c>
      <c r="BF128" s="46">
        <v>30000</v>
      </c>
      <c r="BG128" s="46">
        <v>42000</v>
      </c>
      <c r="BH128" s="46">
        <v>1152.04</v>
      </c>
      <c r="BI128" s="29">
        <f t="shared" si="682"/>
        <v>1.4</v>
      </c>
      <c r="BJ128" s="29" t="str">
        <f t="shared" ref="BJ128:BJ143" si="697">IF(BH128=0," ",IF(BG128/BH128*100&gt;200,"св.200",BG128/BH128))</f>
        <v>св.200</v>
      </c>
      <c r="BK128" s="30"/>
      <c r="BL128" s="30"/>
      <c r="BM128" s="30"/>
      <c r="BN128" s="29" t="str">
        <f t="shared" si="641"/>
        <v xml:space="preserve"> </v>
      </c>
      <c r="BO128" s="29" t="str">
        <f t="shared" ref="BO128:BO143" si="698">IF(BM128=0," ",IF(BL128/BM128*100&gt;200,"св.200",BL128/BM128))</f>
        <v xml:space="preserve"> </v>
      </c>
      <c r="BP128" s="30">
        <v>144388</v>
      </c>
      <c r="BQ128" s="30"/>
      <c r="BR128" s="30"/>
      <c r="BS128" s="29" t="str">
        <f t="shared" si="683"/>
        <v xml:space="preserve"> </v>
      </c>
      <c r="BT128" s="29" t="str">
        <f t="shared" ref="BT128:BT143" si="699">IF(BR128=0," ",IF(BQ128/BR128*100&gt;200,"св.200",BQ128/BR128))</f>
        <v xml:space="preserve"> </v>
      </c>
      <c r="BU128" s="46">
        <v>6000</v>
      </c>
      <c r="BV128" s="30"/>
      <c r="BW128" s="30"/>
      <c r="BX128" s="29" t="str">
        <f t="shared" si="659"/>
        <v xml:space="preserve"> </v>
      </c>
      <c r="BY128" s="29" t="str">
        <f t="shared" ref="BY128:BY143" si="700">IF(BW128=0," ",IF(BV128/BW128*100&gt;200,"св.200",BV128/BW128))</f>
        <v xml:space="preserve"> </v>
      </c>
      <c r="BZ128" s="46">
        <v>416000</v>
      </c>
      <c r="CA128" s="30"/>
      <c r="CB128" s="30"/>
      <c r="CC128" s="29" t="str">
        <f t="shared" si="609"/>
        <v xml:space="preserve"> </v>
      </c>
      <c r="CD128" s="29" t="str">
        <f t="shared" ref="CD128:CD143" si="701">IF(CB128=0," ",IF(CA128/CB128*100&gt;200,"св.200",CA128/CB128))</f>
        <v xml:space="preserve"> </v>
      </c>
      <c r="CE128" s="46">
        <v>118000</v>
      </c>
      <c r="CF128" s="46"/>
      <c r="CG128" s="46">
        <v>208065.6</v>
      </c>
      <c r="CH128" s="51" t="str">
        <f t="shared" ref="CH128:CH143" si="702">IF(CF128&lt;=0," ",IF(CE128&lt;=0," ",IF(CF128/CE128*100&gt;200,"СВ.200",CF128/CE128)))</f>
        <v xml:space="preserve"> </v>
      </c>
      <c r="CI128" s="29">
        <f t="shared" ref="CI128:CI143" si="703">IF(CG128=0," ",IF(CF128/CG128*100&gt;200,"св.200",CF128/CG128))</f>
        <v>0</v>
      </c>
      <c r="CJ128" s="30"/>
      <c r="CK128" s="30"/>
      <c r="CL128" s="30"/>
      <c r="CM128" s="29" t="str">
        <f t="shared" ref="CM128:CM143" si="704">IF(CK128&lt;=0," ",IF(CJ128&lt;=0," ",IF(CK128/CJ128*100&gt;200,"СВ.200",CK128/CJ128)))</f>
        <v xml:space="preserve"> </v>
      </c>
      <c r="CN128" s="29" t="str">
        <f t="shared" ref="CN128:CN143" si="705">IF(CL128=0," ",IF(CK128/CL128*100&gt;200,"св.200",CK128/CL128))</f>
        <v xml:space="preserve"> </v>
      </c>
      <c r="CO128" s="46">
        <v>118000</v>
      </c>
      <c r="CP128" s="46"/>
      <c r="CQ128" s="46">
        <v>208065.6</v>
      </c>
      <c r="CR128" s="29" t="str">
        <f t="shared" ref="CR128:CR143" si="706">IF(CP128&lt;=0," ",IF(CO128&lt;=0," ",IF(CP128/CO128*100&gt;200,"СВ.200",CP128/CO128)))</f>
        <v xml:space="preserve"> </v>
      </c>
      <c r="CS128" s="29">
        <f t="shared" ref="CS128:CS143" si="707">IF(CQ128=0," ",IF(CP128/CQ128*100&gt;200,"св.200",CP128/CQ128))</f>
        <v>0</v>
      </c>
      <c r="CT128" s="30"/>
      <c r="CU128" s="30"/>
      <c r="CV128" s="30"/>
      <c r="CW128" s="29" t="str">
        <f t="shared" si="406"/>
        <v xml:space="preserve"> </v>
      </c>
      <c r="CX128" s="29" t="str">
        <f t="shared" si="407"/>
        <v xml:space="preserve"> </v>
      </c>
      <c r="CY128" s="30"/>
      <c r="CZ128" s="30"/>
      <c r="DA128" s="30"/>
      <c r="DB128" s="29" t="str">
        <f t="shared" si="684"/>
        <v xml:space="preserve"> </v>
      </c>
      <c r="DC128" s="29" t="str">
        <f t="shared" ref="DC128:DC143" si="708">IF(DA128=0," ",IF(CZ128/DA128*100&gt;200,"св.200",CZ128/DA128))</f>
        <v xml:space="preserve"> </v>
      </c>
      <c r="DD128" s="30"/>
      <c r="DE128" s="37"/>
      <c r="DF128" s="30"/>
      <c r="DG128" s="29" t="str">
        <f>IF(DE128&lt;=0," ",IF(DF128&lt;=0," ",IF(DE128/DF128*100&gt;200,"СВ.200",DE128/DF128)))</f>
        <v xml:space="preserve"> </v>
      </c>
      <c r="DH128" s="29" t="str">
        <f t="shared" si="392"/>
        <v xml:space="preserve"> </v>
      </c>
      <c r="DI128" s="30"/>
      <c r="DJ128" s="30"/>
      <c r="DK128" s="29" t="str">
        <f t="shared" si="662"/>
        <v xml:space="preserve"> </v>
      </c>
      <c r="DL128" s="30"/>
      <c r="DM128" s="30"/>
      <c r="DN128" s="30"/>
      <c r="DO128" s="29" t="str">
        <f t="shared" si="686"/>
        <v xml:space="preserve"> </v>
      </c>
      <c r="DP128" s="29" t="str">
        <f t="shared" si="663"/>
        <v xml:space="preserve"> </v>
      </c>
    </row>
    <row r="129" spans="1:120" s="19" customFormat="1" ht="17.25" hidden="1" customHeight="1" outlineLevel="1" x14ac:dyDescent="0.25">
      <c r="A129" s="18">
        <f t="shared" si="672"/>
        <v>105</v>
      </c>
      <c r="B129" s="8" t="s">
        <v>36</v>
      </c>
      <c r="C129" s="28">
        <f t="shared" si="664"/>
        <v>1000000</v>
      </c>
      <c r="D129" s="28">
        <f t="shared" si="664"/>
        <v>241529</v>
      </c>
      <c r="E129" s="28">
        <f t="shared" si="664"/>
        <v>190955.55999999997</v>
      </c>
      <c r="F129" s="29">
        <f t="shared" si="673"/>
        <v>0.24152899999999999</v>
      </c>
      <c r="G129" s="29">
        <f t="shared" si="687"/>
        <v>1.2648440296789476</v>
      </c>
      <c r="H129" s="17">
        <f t="shared" si="665"/>
        <v>861000</v>
      </c>
      <c r="I129" s="24">
        <f t="shared" si="665"/>
        <v>206789</v>
      </c>
      <c r="J129" s="17">
        <f t="shared" si="665"/>
        <v>156215.55999999997</v>
      </c>
      <c r="K129" s="29">
        <f t="shared" si="674"/>
        <v>0.24017305458768873</v>
      </c>
      <c r="L129" s="29">
        <f t="shared" si="688"/>
        <v>1.323741373778643</v>
      </c>
      <c r="M129" s="46">
        <v>205000</v>
      </c>
      <c r="N129" s="46">
        <v>49553.58</v>
      </c>
      <c r="O129" s="46">
        <v>47117.58</v>
      </c>
      <c r="P129" s="29">
        <f t="shared" si="675"/>
        <v>0.24172478048780488</v>
      </c>
      <c r="Q129" s="29">
        <f t="shared" si="689"/>
        <v>1.0517004481129972</v>
      </c>
      <c r="R129" s="30"/>
      <c r="S129" s="30"/>
      <c r="T129" s="30"/>
      <c r="U129" s="29" t="str">
        <f t="shared" si="676"/>
        <v xml:space="preserve"> </v>
      </c>
      <c r="V129" s="29" t="str">
        <f t="shared" si="668"/>
        <v xml:space="preserve"> </v>
      </c>
      <c r="W129" s="46">
        <v>200000</v>
      </c>
      <c r="X129" s="46">
        <v>75603</v>
      </c>
      <c r="Y129" s="46">
        <v>61937.1</v>
      </c>
      <c r="Z129" s="29">
        <f t="shared" si="677"/>
        <v>0.37801499999999999</v>
      </c>
      <c r="AA129" s="29">
        <f t="shared" ref="AA129:AA143" si="709">IF(Y129=0," ",IF(X129/Y129*100&gt;200,"св.200",X129/Y129))</f>
        <v>1.2206415863836053</v>
      </c>
      <c r="AB129" s="46">
        <v>22000</v>
      </c>
      <c r="AC129" s="46">
        <v>1296.24</v>
      </c>
      <c r="AD129" s="46">
        <v>939.02</v>
      </c>
      <c r="AE129" s="29">
        <f t="shared" si="678"/>
        <v>5.892E-2</v>
      </c>
      <c r="AF129" s="29">
        <f t="shared" si="690"/>
        <v>1.3804178824732167</v>
      </c>
      <c r="AG129" s="46">
        <v>432000</v>
      </c>
      <c r="AH129" s="46">
        <v>79636.179999999993</v>
      </c>
      <c r="AI129" s="46">
        <v>46121.86</v>
      </c>
      <c r="AJ129" s="29">
        <f t="shared" si="679"/>
        <v>0.18434300925925926</v>
      </c>
      <c r="AK129" s="29">
        <f t="shared" si="691"/>
        <v>1.7266471907247452</v>
      </c>
      <c r="AL129" s="46">
        <v>2000</v>
      </c>
      <c r="AM129" s="46">
        <v>700</v>
      </c>
      <c r="AN129" s="46">
        <v>100</v>
      </c>
      <c r="AO129" s="29">
        <f t="shared" si="653"/>
        <v>0.35</v>
      </c>
      <c r="AP129" s="29" t="str">
        <f t="shared" si="692"/>
        <v>св.200</v>
      </c>
      <c r="AQ129" s="9">
        <f t="shared" si="669"/>
        <v>139000</v>
      </c>
      <c r="AR129" s="9">
        <f t="shared" si="670"/>
        <v>34740</v>
      </c>
      <c r="AS129" s="9">
        <f t="shared" si="671"/>
        <v>34740</v>
      </c>
      <c r="AT129" s="29">
        <f t="shared" si="680"/>
        <v>0.24992805755395683</v>
      </c>
      <c r="AU129" s="29">
        <f t="shared" si="693"/>
        <v>1</v>
      </c>
      <c r="AV129" s="9"/>
      <c r="AW129" s="9"/>
      <c r="AX129" s="30"/>
      <c r="AY129" s="29" t="str">
        <f t="shared" si="681"/>
        <v xml:space="preserve"> </v>
      </c>
      <c r="AZ129" s="29" t="str">
        <f t="shared" si="694"/>
        <v xml:space="preserve"> </v>
      </c>
      <c r="BA129" s="30">
        <v>0</v>
      </c>
      <c r="BB129" s="30"/>
      <c r="BC129" s="36"/>
      <c r="BD129" s="29" t="str">
        <f t="shared" si="695"/>
        <v xml:space="preserve"> </v>
      </c>
      <c r="BE129" s="29" t="str">
        <f t="shared" si="696"/>
        <v xml:space="preserve"> </v>
      </c>
      <c r="BF129" s="46">
        <v>0</v>
      </c>
      <c r="BG129" s="46">
        <v>0</v>
      </c>
      <c r="BH129" s="46">
        <v>0</v>
      </c>
      <c r="BI129" s="29" t="str">
        <f t="shared" si="682"/>
        <v xml:space="preserve"> </v>
      </c>
      <c r="BJ129" s="29" t="str">
        <f t="shared" si="697"/>
        <v xml:space="preserve"> </v>
      </c>
      <c r="BK129" s="30"/>
      <c r="BL129" s="30"/>
      <c r="BM129" s="30"/>
      <c r="BN129" s="29" t="str">
        <f t="shared" si="641"/>
        <v xml:space="preserve"> </v>
      </c>
      <c r="BO129" s="29" t="str">
        <f t="shared" si="698"/>
        <v xml:space="preserve"> </v>
      </c>
      <c r="BP129" s="46">
        <v>139000</v>
      </c>
      <c r="BQ129" s="46">
        <v>34740</v>
      </c>
      <c r="BR129" s="46">
        <v>34740</v>
      </c>
      <c r="BS129" s="29">
        <f t="shared" si="683"/>
        <v>0.24992805755395683</v>
      </c>
      <c r="BT129" s="29">
        <f t="shared" si="699"/>
        <v>1</v>
      </c>
      <c r="BU129" s="46"/>
      <c r="BV129" s="30"/>
      <c r="BW129" s="30"/>
      <c r="BX129" s="29" t="str">
        <f t="shared" si="659"/>
        <v xml:space="preserve"> </v>
      </c>
      <c r="BY129" s="29" t="str">
        <f t="shared" si="700"/>
        <v xml:space="preserve"> </v>
      </c>
      <c r="BZ129" s="30"/>
      <c r="CA129" s="30"/>
      <c r="CB129" s="30"/>
      <c r="CC129" s="29" t="str">
        <f t="shared" si="609"/>
        <v xml:space="preserve"> </v>
      </c>
      <c r="CD129" s="29" t="str">
        <f t="shared" si="701"/>
        <v xml:space="preserve"> </v>
      </c>
      <c r="CE129" s="34"/>
      <c r="CF129" s="34"/>
      <c r="CG129" s="30"/>
      <c r="CH129" s="51" t="str">
        <f t="shared" si="702"/>
        <v xml:space="preserve"> </v>
      </c>
      <c r="CI129" s="29" t="str">
        <f t="shared" si="703"/>
        <v xml:space="preserve"> </v>
      </c>
      <c r="CJ129" s="30"/>
      <c r="CK129" s="30"/>
      <c r="CL129" s="30"/>
      <c r="CM129" s="29" t="str">
        <f t="shared" si="704"/>
        <v xml:space="preserve"> </v>
      </c>
      <c r="CN129" s="29" t="str">
        <f t="shared" si="705"/>
        <v xml:space="preserve"> </v>
      </c>
      <c r="CO129" s="30"/>
      <c r="CP129" s="30"/>
      <c r="CQ129" s="30"/>
      <c r="CR129" s="29" t="str">
        <f t="shared" si="706"/>
        <v xml:space="preserve"> </v>
      </c>
      <c r="CS129" s="29" t="str">
        <f t="shared" si="707"/>
        <v xml:space="preserve"> </v>
      </c>
      <c r="CT129" s="30"/>
      <c r="CU129" s="30"/>
      <c r="CV129" s="30"/>
      <c r="CW129" s="29" t="str">
        <f t="shared" si="406"/>
        <v xml:space="preserve"> </v>
      </c>
      <c r="CX129" s="29" t="str">
        <f t="shared" si="407"/>
        <v xml:space="preserve"> </v>
      </c>
      <c r="CY129" s="30"/>
      <c r="CZ129" s="30"/>
      <c r="DA129" s="30"/>
      <c r="DB129" s="29" t="str">
        <f t="shared" si="684"/>
        <v xml:space="preserve"> </v>
      </c>
      <c r="DC129" s="29" t="str">
        <f t="shared" si="708"/>
        <v xml:space="preserve"> </v>
      </c>
      <c r="DD129" s="30"/>
      <c r="DE129" s="37"/>
      <c r="DF129" s="37"/>
      <c r="DG129" s="29" t="str">
        <f t="shared" si="685"/>
        <v xml:space="preserve"> </v>
      </c>
      <c r="DH129" s="29" t="str">
        <f>IF(DE129=0," ",IF(DE129/DF129*100&gt;200,"св.200",DE129/DF129))</f>
        <v xml:space="preserve"> </v>
      </c>
      <c r="DI129" s="30"/>
      <c r="DJ129" s="30"/>
      <c r="DK129" s="29" t="str">
        <f t="shared" ref="DK129:DK146" si="710">IF(DJ129=0," ",IF(DI129/DJ129*100&gt;200,"св.200",DI129/DJ129))</f>
        <v xml:space="preserve"> </v>
      </c>
      <c r="DL129" s="30"/>
      <c r="DM129" s="30"/>
      <c r="DN129" s="30"/>
      <c r="DO129" s="29" t="str">
        <f t="shared" si="686"/>
        <v xml:space="preserve"> </v>
      </c>
      <c r="DP129" s="29" t="str">
        <f t="shared" si="663"/>
        <v xml:space="preserve"> </v>
      </c>
    </row>
    <row r="130" spans="1:120" s="19" customFormat="1" ht="15.75" hidden="1" customHeight="1" outlineLevel="1" x14ac:dyDescent="0.25">
      <c r="A130" s="18">
        <f t="shared" si="672"/>
        <v>106</v>
      </c>
      <c r="B130" s="8" t="s">
        <v>84</v>
      </c>
      <c r="C130" s="28">
        <f t="shared" si="664"/>
        <v>2604131</v>
      </c>
      <c r="D130" s="28">
        <f t="shared" si="664"/>
        <v>385833.77999999997</v>
      </c>
      <c r="E130" s="28">
        <f t="shared" si="664"/>
        <v>455938.61</v>
      </c>
      <c r="F130" s="29">
        <f t="shared" si="673"/>
        <v>0.14816220074950145</v>
      </c>
      <c r="G130" s="29">
        <f t="shared" si="687"/>
        <v>0.84624063752793377</v>
      </c>
      <c r="H130" s="17">
        <f t="shared" si="665"/>
        <v>2415200</v>
      </c>
      <c r="I130" s="24">
        <f t="shared" si="665"/>
        <v>357007.06</v>
      </c>
      <c r="J130" s="17">
        <f t="shared" si="665"/>
        <v>431970.23</v>
      </c>
      <c r="K130" s="29">
        <f t="shared" si="674"/>
        <v>0.1478167687976151</v>
      </c>
      <c r="L130" s="29">
        <f t="shared" si="688"/>
        <v>0.82646218467416144</v>
      </c>
      <c r="M130" s="46">
        <v>753000</v>
      </c>
      <c r="N130" s="46">
        <v>208553.4</v>
      </c>
      <c r="O130" s="46">
        <v>154576.07999999999</v>
      </c>
      <c r="P130" s="29">
        <f t="shared" si="675"/>
        <v>0.27696334661354582</v>
      </c>
      <c r="Q130" s="29">
        <f t="shared" si="689"/>
        <v>1.3491958134790325</v>
      </c>
      <c r="R130" s="30"/>
      <c r="S130" s="30"/>
      <c r="T130" s="30"/>
      <c r="U130" s="29" t="str">
        <f t="shared" si="676"/>
        <v xml:space="preserve"> </v>
      </c>
      <c r="V130" s="29" t="str">
        <f t="shared" si="668"/>
        <v xml:space="preserve"> </v>
      </c>
      <c r="W130" s="9">
        <v>0</v>
      </c>
      <c r="X130" s="9">
        <v>0</v>
      </c>
      <c r="Y130" s="9"/>
      <c r="Z130" s="29" t="str">
        <f t="shared" si="677"/>
        <v xml:space="preserve"> </v>
      </c>
      <c r="AA130" s="29" t="str">
        <f t="shared" si="709"/>
        <v xml:space="preserve"> </v>
      </c>
      <c r="AB130" s="46">
        <v>340000</v>
      </c>
      <c r="AC130" s="46">
        <v>9752.92</v>
      </c>
      <c r="AD130" s="46">
        <v>17727.990000000002</v>
      </c>
      <c r="AE130" s="29">
        <f t="shared" si="678"/>
        <v>2.8685058823529411E-2</v>
      </c>
      <c r="AF130" s="29">
        <f t="shared" si="690"/>
        <v>0.55014245833848052</v>
      </c>
      <c r="AG130" s="46">
        <v>1318000</v>
      </c>
      <c r="AH130" s="46">
        <v>138305.74</v>
      </c>
      <c r="AI130" s="46">
        <v>258066.16</v>
      </c>
      <c r="AJ130" s="29">
        <f t="shared" si="679"/>
        <v>0.1049360698027314</v>
      </c>
      <c r="AK130" s="29">
        <f t="shared" si="691"/>
        <v>0.53593132861743664</v>
      </c>
      <c r="AL130" s="46">
        <v>4200</v>
      </c>
      <c r="AM130" s="46">
        <v>395</v>
      </c>
      <c r="AN130" s="46">
        <v>1600</v>
      </c>
      <c r="AO130" s="29">
        <f t="shared" si="653"/>
        <v>9.4047619047619047E-2</v>
      </c>
      <c r="AP130" s="29">
        <f t="shared" si="692"/>
        <v>0.24687500000000001</v>
      </c>
      <c r="AQ130" s="9">
        <f t="shared" si="669"/>
        <v>188931</v>
      </c>
      <c r="AR130" s="9">
        <f t="shared" si="670"/>
        <v>28826.719999999998</v>
      </c>
      <c r="AS130" s="9">
        <f t="shared" si="671"/>
        <v>23968.38</v>
      </c>
      <c r="AT130" s="29">
        <f t="shared" si="680"/>
        <v>0.15257803113305915</v>
      </c>
      <c r="AU130" s="29">
        <f t="shared" si="693"/>
        <v>1.2026978878005103</v>
      </c>
      <c r="AV130" s="9"/>
      <c r="AW130" s="9"/>
      <c r="AX130" s="30"/>
      <c r="AY130" s="29" t="str">
        <f t="shared" si="681"/>
        <v xml:space="preserve"> </v>
      </c>
      <c r="AZ130" s="29" t="str">
        <f t="shared" si="694"/>
        <v xml:space="preserve"> </v>
      </c>
      <c r="BA130" s="30">
        <v>76757</v>
      </c>
      <c r="BB130" s="30"/>
      <c r="BC130" s="36"/>
      <c r="BD130" s="29" t="str">
        <f t="shared" si="695"/>
        <v xml:space="preserve"> </v>
      </c>
      <c r="BE130" s="29" t="str">
        <f t="shared" si="696"/>
        <v xml:space="preserve"> </v>
      </c>
      <c r="BF130" s="46">
        <v>106174</v>
      </c>
      <c r="BG130" s="46">
        <v>26543.37</v>
      </c>
      <c r="BH130" s="46">
        <v>23968.38</v>
      </c>
      <c r="BI130" s="29">
        <f t="shared" si="682"/>
        <v>0.24999877559477837</v>
      </c>
      <c r="BJ130" s="29">
        <f t="shared" si="697"/>
        <v>1.1074327927043879</v>
      </c>
      <c r="BK130" s="30"/>
      <c r="BL130" s="30"/>
      <c r="BM130" s="30"/>
      <c r="BN130" s="29" t="str">
        <f t="shared" si="641"/>
        <v xml:space="preserve"> </v>
      </c>
      <c r="BO130" s="29" t="str">
        <f t="shared" si="698"/>
        <v xml:space="preserve"> </v>
      </c>
      <c r="BP130" s="30"/>
      <c r="BQ130" s="30"/>
      <c r="BR130" s="30"/>
      <c r="BS130" s="29" t="str">
        <f t="shared" si="683"/>
        <v xml:space="preserve"> </v>
      </c>
      <c r="BT130" s="29" t="str">
        <f t="shared" si="699"/>
        <v xml:space="preserve"> </v>
      </c>
      <c r="BU130" s="46">
        <v>6000</v>
      </c>
      <c r="BV130" s="9">
        <v>2283.35</v>
      </c>
      <c r="BW130" s="9"/>
      <c r="BX130" s="29">
        <f t="shared" si="659"/>
        <v>0.38055833333333333</v>
      </c>
      <c r="BY130" s="29" t="str">
        <f t="shared" si="700"/>
        <v xml:space="preserve"> </v>
      </c>
      <c r="BZ130" s="30"/>
      <c r="CA130" s="30"/>
      <c r="CB130" s="30"/>
      <c r="CC130" s="29" t="str">
        <f t="shared" si="609"/>
        <v xml:space="preserve"> </v>
      </c>
      <c r="CD130" s="29" t="str">
        <f t="shared" si="701"/>
        <v xml:space="preserve"> </v>
      </c>
      <c r="CE130" s="34"/>
      <c r="CF130" s="34"/>
      <c r="CG130" s="30"/>
      <c r="CH130" s="51" t="str">
        <f t="shared" si="702"/>
        <v xml:space="preserve"> </v>
      </c>
      <c r="CI130" s="29" t="str">
        <f t="shared" si="703"/>
        <v xml:space="preserve"> </v>
      </c>
      <c r="CJ130" s="30"/>
      <c r="CK130" s="30"/>
      <c r="CL130" s="30"/>
      <c r="CM130" s="29" t="str">
        <f t="shared" si="704"/>
        <v xml:space="preserve"> </v>
      </c>
      <c r="CN130" s="29" t="str">
        <f t="shared" si="705"/>
        <v xml:space="preserve"> </v>
      </c>
      <c r="CO130" s="30"/>
      <c r="CP130" s="30"/>
      <c r="CQ130" s="30"/>
      <c r="CR130" s="29" t="str">
        <f t="shared" si="706"/>
        <v xml:space="preserve"> </v>
      </c>
      <c r="CS130" s="29" t="str">
        <f t="shared" si="707"/>
        <v xml:space="preserve"> </v>
      </c>
      <c r="CT130" s="30"/>
      <c r="CU130" s="30"/>
      <c r="CV130" s="30"/>
      <c r="CW130" s="29" t="str">
        <f t="shared" si="406"/>
        <v xml:space="preserve"> </v>
      </c>
      <c r="CX130" s="29" t="str">
        <f t="shared" si="407"/>
        <v xml:space="preserve"> </v>
      </c>
      <c r="CY130" s="30"/>
      <c r="CZ130" s="30"/>
      <c r="DA130" s="30"/>
      <c r="DB130" s="29" t="str">
        <f t="shared" si="684"/>
        <v xml:space="preserve"> </v>
      </c>
      <c r="DC130" s="29" t="str">
        <f t="shared" si="708"/>
        <v xml:space="preserve"> </v>
      </c>
      <c r="DD130" s="30"/>
      <c r="DE130" s="37"/>
      <c r="DF130" s="30"/>
      <c r="DG130" s="29" t="str">
        <f t="shared" si="685"/>
        <v xml:space="preserve"> </v>
      </c>
      <c r="DH130" s="29" t="str">
        <f t="shared" ref="DH130:DH139" si="711">IF(DF130=0," ",IF(DE130/DF130*100&gt;200,"св.200",DE130/DF130))</f>
        <v xml:space="preserve"> </v>
      </c>
      <c r="DI130" s="30"/>
      <c r="DJ130" s="30"/>
      <c r="DK130" s="29" t="str">
        <f t="shared" si="710"/>
        <v xml:space="preserve"> </v>
      </c>
      <c r="DL130" s="30"/>
      <c r="DM130" s="30"/>
      <c r="DN130" s="30"/>
      <c r="DO130" s="29" t="str">
        <f t="shared" si="686"/>
        <v xml:space="preserve"> </v>
      </c>
      <c r="DP130" s="29" t="str">
        <f t="shared" si="663"/>
        <v xml:space="preserve"> </v>
      </c>
    </row>
    <row r="131" spans="1:120" s="21" customFormat="1" ht="32.1" customHeight="1" collapsed="1" x14ac:dyDescent="0.25">
      <c r="A131" s="20"/>
      <c r="B131" s="7" t="s">
        <v>156</v>
      </c>
      <c r="C131" s="35">
        <f>SUM(C132:C137)</f>
        <v>45920788.109999999</v>
      </c>
      <c r="D131" s="35">
        <f>SUM(D132:D137)</f>
        <v>11431654.209999999</v>
      </c>
      <c r="E131" s="35">
        <f>SUM(E132:E134,E135:E137)</f>
        <v>11003225.410000002</v>
      </c>
      <c r="F131" s="26">
        <f t="shared" si="673"/>
        <v>0.24894290103680886</v>
      </c>
      <c r="G131" s="26">
        <f t="shared" si="687"/>
        <v>1.0389366557564685</v>
      </c>
      <c r="H131" s="25">
        <f>SUM(H132:H137)</f>
        <v>44324392.829999998</v>
      </c>
      <c r="I131" s="25">
        <f>SUM(I132:I137)</f>
        <v>10385666.949999999</v>
      </c>
      <c r="J131" s="25">
        <f>SUM(J132:J134,J135:J137)</f>
        <v>9812903.9700000007</v>
      </c>
      <c r="K131" s="26">
        <f t="shared" si="674"/>
        <v>0.23431041661039262</v>
      </c>
      <c r="L131" s="26">
        <f t="shared" si="688"/>
        <v>1.0583683465925122</v>
      </c>
      <c r="M131" s="25">
        <f>SUM(M132:M137)</f>
        <v>36813858.909999996</v>
      </c>
      <c r="N131" s="25">
        <f>SUM(N132:N137)</f>
        <v>8763966.2800000012</v>
      </c>
      <c r="O131" s="25">
        <f>SUM(O132:O134,O135:O137)</f>
        <v>8060509.0499999998</v>
      </c>
      <c r="P131" s="26">
        <f t="shared" si="675"/>
        <v>0.23806160341477775</v>
      </c>
      <c r="Q131" s="26">
        <f t="shared" si="689"/>
        <v>1.0872720600692087</v>
      </c>
      <c r="R131" s="25">
        <f>SUM(R132:R137)</f>
        <v>1728786.46</v>
      </c>
      <c r="S131" s="25">
        <f>SUM(S132:S137)</f>
        <v>526250.21</v>
      </c>
      <c r="T131" s="25">
        <f>SUM(T132:T134,T135:T137)</f>
        <v>403808.8</v>
      </c>
      <c r="U131" s="26">
        <f t="shared" si="676"/>
        <v>0.30440440284336795</v>
      </c>
      <c r="V131" s="26">
        <f t="shared" ref="V131:V143" si="712">IF(T131=0," ",IF(S131/T131*100&gt;200,"св.200",S131/T131))</f>
        <v>1.3032162993971403</v>
      </c>
      <c r="W131" s="25">
        <f>SUM(W132:W137)</f>
        <v>1200</v>
      </c>
      <c r="X131" s="25">
        <f>SUM(X132:X137)</f>
        <v>887.78</v>
      </c>
      <c r="Y131" s="25">
        <f>SUM(Y132:Y134,Y135:Y137)</f>
        <v>5164.5</v>
      </c>
      <c r="Z131" s="26">
        <f t="shared" si="677"/>
        <v>0.73981666666666668</v>
      </c>
      <c r="AA131" s="26">
        <f t="shared" si="709"/>
        <v>0.17190047439248718</v>
      </c>
      <c r="AB131" s="25">
        <f>SUM(AB132:AB137)</f>
        <v>765000</v>
      </c>
      <c r="AC131" s="25">
        <f>SUM(AC132:AC137)</f>
        <v>74997.309999999983</v>
      </c>
      <c r="AD131" s="25">
        <f>SUM(AD132:AD134,AD135:AD137)</f>
        <v>253035.21999999997</v>
      </c>
      <c r="AE131" s="26">
        <f t="shared" si="678"/>
        <v>9.80356993464052E-2</v>
      </c>
      <c r="AF131" s="26">
        <f t="shared" si="690"/>
        <v>0.29639079492570242</v>
      </c>
      <c r="AG131" s="25">
        <f>SUM(AG132:AG137)</f>
        <v>5004547.46</v>
      </c>
      <c r="AH131" s="25">
        <f>SUM(AH132:AH137)</f>
        <v>1019565.3699999999</v>
      </c>
      <c r="AI131" s="25">
        <f>SUM(AI132:AI134,AI135:AI137)</f>
        <v>1090386.3999999999</v>
      </c>
      <c r="AJ131" s="26">
        <f t="shared" si="679"/>
        <v>0.20372778520917451</v>
      </c>
      <c r="AK131" s="26">
        <f t="shared" si="691"/>
        <v>0.93504960259959213</v>
      </c>
      <c r="AL131" s="25">
        <f>SUM(AL132:AL137)</f>
        <v>11000</v>
      </c>
      <c r="AM131" s="25">
        <f>SUM(AM132:AM137)</f>
        <v>0</v>
      </c>
      <c r="AN131" s="25">
        <f>SUM(AN132:AN134,AN135:AN137)</f>
        <v>0</v>
      </c>
      <c r="AO131" s="26" t="str">
        <f t="shared" si="653"/>
        <v xml:space="preserve"> </v>
      </c>
      <c r="AP131" s="26" t="str">
        <f t="shared" si="692"/>
        <v xml:space="preserve"> </v>
      </c>
      <c r="AQ131" s="25">
        <f>SUM(AQ132:AQ137)</f>
        <v>1596395.28</v>
      </c>
      <c r="AR131" s="25">
        <f>SUM(AR132:AR137)</f>
        <v>1045987.2600000001</v>
      </c>
      <c r="AS131" s="25">
        <f>SUM(AS132:AS134,AS135:AS137)</f>
        <v>1190321.4399999997</v>
      </c>
      <c r="AT131" s="26">
        <f t="shared" si="680"/>
        <v>0.65521821136930458</v>
      </c>
      <c r="AU131" s="26">
        <f t="shared" si="693"/>
        <v>0.87874352662252342</v>
      </c>
      <c r="AV131" s="25">
        <f>SUM(AV132:AV137)</f>
        <v>700000</v>
      </c>
      <c r="AW131" s="25">
        <f>SUM(AW132:AW137)</f>
        <v>145176.22</v>
      </c>
      <c r="AX131" s="25">
        <f>SUM(AX132:AX134,AX135:AX137)</f>
        <v>245038.44</v>
      </c>
      <c r="AY131" s="26">
        <f t="shared" si="681"/>
        <v>0.20739460000000001</v>
      </c>
      <c r="AZ131" s="26">
        <f t="shared" si="694"/>
        <v>0.59246304375754266</v>
      </c>
      <c r="BA131" s="27">
        <f>SUM(BA132:BA137)</f>
        <v>152902.74</v>
      </c>
      <c r="BB131" s="27">
        <f>SUM(BB132:BB137)</f>
        <v>77012.320000000007</v>
      </c>
      <c r="BC131" s="27">
        <f>SUM(BC132:BC134,BC135:BC137)</f>
        <v>140978.38999999998</v>
      </c>
      <c r="BD131" s="26">
        <f t="shared" si="695"/>
        <v>0.50366867199371324</v>
      </c>
      <c r="BE131" s="26">
        <f t="shared" si="696"/>
        <v>0.54627038938379147</v>
      </c>
      <c r="BF131" s="27">
        <f>SUM(BF132:BF137)</f>
        <v>517000</v>
      </c>
      <c r="BG131" s="27">
        <f>SUM(BG132:BG137)</f>
        <v>788440.51</v>
      </c>
      <c r="BH131" s="27">
        <f>SUM(BH132:BH134,BH135:BH137)</f>
        <v>683881.91</v>
      </c>
      <c r="BI131" s="26">
        <f t="shared" si="682"/>
        <v>1.5250300000000001</v>
      </c>
      <c r="BJ131" s="26">
        <f t="shared" si="697"/>
        <v>1.152889846143174</v>
      </c>
      <c r="BK131" s="27">
        <f>SUM(BK132:BK137)</f>
        <v>0</v>
      </c>
      <c r="BL131" s="27">
        <f>SUM(BL132:BL137)</f>
        <v>0</v>
      </c>
      <c r="BM131" s="27">
        <f>SUM(BM132:BM134,BM135:BM137)</f>
        <v>0</v>
      </c>
      <c r="BN131" s="26" t="str">
        <f>IF(BL131&lt;=0," ",IF(BK131&lt;=0," ",IF(BL131/BK131*100&gt;200,"СВ.200",BL131/BK131)))</f>
        <v xml:space="preserve"> </v>
      </c>
      <c r="BO131" s="26" t="str">
        <f t="shared" si="698"/>
        <v xml:space="preserve"> </v>
      </c>
      <c r="BP131" s="25">
        <f>SUM(BP132:BP137)</f>
        <v>0</v>
      </c>
      <c r="BQ131" s="25">
        <f>SUM(BQ132:BQ137)</f>
        <v>0</v>
      </c>
      <c r="BR131" s="25">
        <f>SUM(BR132:BR134,BR135:BR137)</f>
        <v>0</v>
      </c>
      <c r="BS131" s="26" t="str">
        <f t="shared" si="683"/>
        <v xml:space="preserve"> </v>
      </c>
      <c r="BT131" s="26" t="str">
        <f t="shared" si="699"/>
        <v xml:space="preserve"> </v>
      </c>
      <c r="BU131" s="25">
        <f>SUM(BU132:BU137)</f>
        <v>105000</v>
      </c>
      <c r="BV131" s="25">
        <f>SUM(BV132:BV137)</f>
        <v>0</v>
      </c>
      <c r="BW131" s="25">
        <f>SUM(BW132:BW134,BW135:BW137)</f>
        <v>11560</v>
      </c>
      <c r="BX131" s="26" t="str">
        <f t="shared" si="659"/>
        <v xml:space="preserve"> </v>
      </c>
      <c r="BY131" s="26">
        <f t="shared" si="700"/>
        <v>0</v>
      </c>
      <c r="BZ131" s="25">
        <f>SUM(BZ132:BZ137)</f>
        <v>0</v>
      </c>
      <c r="CA131" s="25">
        <f>SUM(CA132:CA137)</f>
        <v>0</v>
      </c>
      <c r="CB131" s="25">
        <f>SUM(CB132:CB134,CB135:CB137)</f>
        <v>50000</v>
      </c>
      <c r="CC131" s="26" t="str">
        <f t="shared" si="609"/>
        <v xml:space="preserve"> </v>
      </c>
      <c r="CD131" s="26">
        <f t="shared" si="701"/>
        <v>0</v>
      </c>
      <c r="CE131" s="52">
        <f>SUM(CE132:CE137)</f>
        <v>100000</v>
      </c>
      <c r="CF131" s="52">
        <f>SUM(CF132:CF137)</f>
        <v>8279.31</v>
      </c>
      <c r="CG131" s="52">
        <f>SUM(CG132:CG134,CG135:CG137)</f>
        <v>58862.7</v>
      </c>
      <c r="CH131" s="26">
        <f t="shared" si="702"/>
        <v>8.2793099999999994E-2</v>
      </c>
      <c r="CI131" s="26">
        <f t="shared" si="703"/>
        <v>0.14065460809646857</v>
      </c>
      <c r="CJ131" s="27">
        <f>SUM(CJ132:CJ137)</f>
        <v>100000</v>
      </c>
      <c r="CK131" s="27">
        <f>SUM(CK132:CK137)</f>
        <v>8279.31</v>
      </c>
      <c r="CL131" s="27">
        <f>SUM(CL132:CL134,CL135:CL137)</f>
        <v>58862.7</v>
      </c>
      <c r="CM131" s="26">
        <f t="shared" si="704"/>
        <v>8.2793099999999994E-2</v>
      </c>
      <c r="CN131" s="26">
        <f t="shared" si="705"/>
        <v>0.14065460809646857</v>
      </c>
      <c r="CO131" s="27">
        <f>SUM(CO132:CO137)</f>
        <v>0</v>
      </c>
      <c r="CP131" s="27">
        <f>SUM(CP132:CP137)</f>
        <v>0</v>
      </c>
      <c r="CQ131" s="27">
        <f>SUM(CQ132:CQ134,CQ135:CQ137)</f>
        <v>0</v>
      </c>
      <c r="CR131" s="26" t="str">
        <f t="shared" si="706"/>
        <v xml:space="preserve"> </v>
      </c>
      <c r="CS131" s="26" t="str">
        <f t="shared" si="707"/>
        <v xml:space="preserve"> </v>
      </c>
      <c r="CT131" s="27">
        <f>SUM(CT132:CT137)</f>
        <v>0</v>
      </c>
      <c r="CU131" s="27">
        <f>SUM(CU132:CU137)</f>
        <v>0</v>
      </c>
      <c r="CV131" s="27">
        <f>SUM(CV132:CV137)</f>
        <v>0</v>
      </c>
      <c r="CW131" s="69" t="str">
        <f t="shared" si="406"/>
        <v xml:space="preserve"> </v>
      </c>
      <c r="CX131" s="69" t="str">
        <f t="shared" si="407"/>
        <v xml:space="preserve"> </v>
      </c>
      <c r="CY131" s="25">
        <f>SUM(CY132:CY137)</f>
        <v>0</v>
      </c>
      <c r="CZ131" s="25">
        <f>SUM(CZ132:CZ137)</f>
        <v>0</v>
      </c>
      <c r="DA131" s="25">
        <f>SUM(DA132:DA134,DA135:DA137)</f>
        <v>0</v>
      </c>
      <c r="DB131" s="26" t="str">
        <f t="shared" si="684"/>
        <v xml:space="preserve"> </v>
      </c>
      <c r="DC131" s="26" t="str">
        <f t="shared" si="708"/>
        <v xml:space="preserve"> </v>
      </c>
      <c r="DD131" s="25">
        <f>SUM(DD132:DD137)</f>
        <v>21492.54</v>
      </c>
      <c r="DE131" s="25">
        <f>SUM(DE132:DE137)</f>
        <v>21492.54</v>
      </c>
      <c r="DF131" s="25">
        <f>SUM(DF132:DF134,DF135:DF137)</f>
        <v>0</v>
      </c>
      <c r="DG131" s="26">
        <f t="shared" si="685"/>
        <v>1</v>
      </c>
      <c r="DH131" s="26" t="str">
        <f t="shared" si="711"/>
        <v xml:space="preserve"> </v>
      </c>
      <c r="DI131" s="25">
        <f>SUM(DI132:DI137)</f>
        <v>0</v>
      </c>
      <c r="DJ131" s="25">
        <f>SUM(DJ132:DJ134,DJ135:DJ137)</f>
        <v>0</v>
      </c>
      <c r="DK131" s="26" t="str">
        <f t="shared" ref="DK131:DK142" si="713">IF(DI131=0," ",IF(DI131/DJ131*100&gt;200,"св.200",DI131/DJ131))</f>
        <v xml:space="preserve"> </v>
      </c>
      <c r="DL131" s="25">
        <f>SUM(DL132:DL137)</f>
        <v>0</v>
      </c>
      <c r="DM131" s="25">
        <f>SUM(DM132:DM137)</f>
        <v>5586.36</v>
      </c>
      <c r="DN131" s="25">
        <f>SUM(DN132:DN134,DN135:DN137)</f>
        <v>0</v>
      </c>
      <c r="DO131" s="26" t="str">
        <f t="shared" si="686"/>
        <v xml:space="preserve"> </v>
      </c>
      <c r="DP131" s="26" t="e">
        <f t="shared" si="663"/>
        <v>#DIV/0!</v>
      </c>
    </row>
    <row r="132" spans="1:120" s="19" customFormat="1" ht="15.75" hidden="1" customHeight="1" outlineLevel="1" x14ac:dyDescent="0.25">
      <c r="A132" s="18">
        <v>107</v>
      </c>
      <c r="B132" s="8" t="s">
        <v>107</v>
      </c>
      <c r="C132" s="28">
        <f t="shared" ref="C132:E137" si="714">H132+AQ132</f>
        <v>41787885.369999997</v>
      </c>
      <c r="D132" s="28">
        <f t="shared" si="714"/>
        <v>10800513.68</v>
      </c>
      <c r="E132" s="28">
        <f t="shared" si="714"/>
        <v>9982585.4500000011</v>
      </c>
      <c r="F132" s="29">
        <f t="shared" si="673"/>
        <v>0.25846040268297021</v>
      </c>
      <c r="G132" s="29">
        <f t="shared" si="687"/>
        <v>1.081935510003573</v>
      </c>
      <c r="H132" s="17">
        <f t="shared" ref="H132:J133" si="715">W132++AG132+M132+AB132+AL132+R132</f>
        <v>40376392.829999998</v>
      </c>
      <c r="I132" s="24">
        <f t="shared" si="715"/>
        <v>9758331.0199999996</v>
      </c>
      <c r="J132" s="17">
        <f t="shared" si="715"/>
        <v>8864860.8900000006</v>
      </c>
      <c r="K132" s="29">
        <f t="shared" si="674"/>
        <v>0.24168407170710599</v>
      </c>
      <c r="L132" s="29">
        <f t="shared" si="688"/>
        <v>1.1007878342465449</v>
      </c>
      <c r="M132" s="46">
        <v>34356058.909999996</v>
      </c>
      <c r="N132" s="46">
        <v>8264651.7800000003</v>
      </c>
      <c r="O132" s="46">
        <v>7386112.2400000002</v>
      </c>
      <c r="P132" s="29">
        <f t="shared" si="675"/>
        <v>0.24055878474449854</v>
      </c>
      <c r="Q132" s="29">
        <f t="shared" si="689"/>
        <v>1.1189447860326585</v>
      </c>
      <c r="R132" s="46">
        <v>1728786.46</v>
      </c>
      <c r="S132" s="46">
        <v>526250.21</v>
      </c>
      <c r="T132" s="46">
        <v>403808.8</v>
      </c>
      <c r="U132" s="29">
        <f t="shared" si="676"/>
        <v>0.30440440284336795</v>
      </c>
      <c r="V132" s="29">
        <f t="shared" si="712"/>
        <v>1.3032162993971403</v>
      </c>
      <c r="W132" s="9"/>
      <c r="X132" s="46">
        <v>325</v>
      </c>
      <c r="Y132" s="46">
        <v>4500</v>
      </c>
      <c r="Z132" s="29" t="str">
        <f t="shared" si="677"/>
        <v xml:space="preserve"> </v>
      </c>
      <c r="AA132" s="29">
        <f t="shared" si="709"/>
        <v>7.2222222222222215E-2</v>
      </c>
      <c r="AB132" s="46">
        <v>595000</v>
      </c>
      <c r="AC132" s="46">
        <v>68123.58</v>
      </c>
      <c r="AD132" s="46">
        <v>186365.02</v>
      </c>
      <c r="AE132" s="29">
        <f t="shared" si="678"/>
        <v>0.11449341176470589</v>
      </c>
      <c r="AF132" s="29">
        <f t="shared" si="690"/>
        <v>0.36553844707552957</v>
      </c>
      <c r="AG132" s="46">
        <v>3696547.46</v>
      </c>
      <c r="AH132" s="46">
        <v>898980.45</v>
      </c>
      <c r="AI132" s="46">
        <v>884074.83</v>
      </c>
      <c r="AJ132" s="29">
        <f t="shared" si="679"/>
        <v>0.24319461868886702</v>
      </c>
      <c r="AK132" s="29">
        <f t="shared" si="691"/>
        <v>1.0168601338870829</v>
      </c>
      <c r="AL132" s="9"/>
      <c r="AM132" s="9"/>
      <c r="AN132" s="9"/>
      <c r="AO132" s="29" t="str">
        <f t="shared" si="653"/>
        <v xml:space="preserve"> </v>
      </c>
      <c r="AP132" s="29" t="str">
        <f t="shared" si="692"/>
        <v xml:space="preserve"> </v>
      </c>
      <c r="AQ132" s="9">
        <f>AV132+BA132+BF132+BK132+BP132+BU132+BZ132+CE132+CY132+DD132+DL132+CT132</f>
        <v>1411492.54</v>
      </c>
      <c r="AR132" s="9">
        <f t="shared" ref="AR132" si="716">AW132+BB132+BG132+BL132+BQ132+BV132+CA132+CF132+CZ132+DE132+DM132+CU132+DI132</f>
        <v>1042182.6600000001</v>
      </c>
      <c r="AS132" s="9">
        <f t="shared" ref="AS132" si="717">AX132+BC132+BH132+BM132+BR132+BW132+CB132+CG132+DA132+DF132+DN132+CV132+DJ132</f>
        <v>1117724.5599999998</v>
      </c>
      <c r="AT132" s="29">
        <f t="shared" si="680"/>
        <v>0.7383550606650745</v>
      </c>
      <c r="AU132" s="29">
        <f t="shared" si="693"/>
        <v>0.93241456553482216</v>
      </c>
      <c r="AV132" s="46">
        <v>700000</v>
      </c>
      <c r="AW132" s="46">
        <v>145176.22</v>
      </c>
      <c r="AX132" s="46">
        <v>245038.44</v>
      </c>
      <c r="AY132" s="29">
        <f>IF(AW132&lt;=0," ",IF(AV132&lt;=0," ",IF(AW132/AV132*100&gt;200,"СВ.200",AW132/AV132)))</f>
        <v>0.20739460000000001</v>
      </c>
      <c r="AZ132" s="29">
        <f t="shared" si="694"/>
        <v>0.59246304375754266</v>
      </c>
      <c r="BA132" s="46">
        <v>90000</v>
      </c>
      <c r="BB132" s="46">
        <v>77012.320000000007</v>
      </c>
      <c r="BC132" s="46">
        <v>139471.9</v>
      </c>
      <c r="BD132" s="29">
        <f t="shared" si="695"/>
        <v>0.85569244444444448</v>
      </c>
      <c r="BE132" s="29">
        <f t="shared" si="696"/>
        <v>0.5521708673933603</v>
      </c>
      <c r="BF132" s="46">
        <v>500000</v>
      </c>
      <c r="BG132" s="46">
        <v>784635.91</v>
      </c>
      <c r="BH132" s="46">
        <v>674351.52</v>
      </c>
      <c r="BI132" s="29">
        <f t="shared" si="682"/>
        <v>1.56927182</v>
      </c>
      <c r="BJ132" s="29">
        <f t="shared" si="697"/>
        <v>1.1635413975192048</v>
      </c>
      <c r="BK132" s="30"/>
      <c r="BL132" s="30"/>
      <c r="BM132" s="30"/>
      <c r="BN132" s="29" t="str">
        <f>IF(BL132&lt;=0," ",IF(BK132&lt;=0," ",IF(BL132/BK132*100&gt;200,"СВ.200",BL132/BK132)))</f>
        <v xml:space="preserve"> </v>
      </c>
      <c r="BO132" s="29" t="str">
        <f>IF(BM132=0," ",IF(BL132/BM132*100&gt;200,"св.200",BL132/BM132))</f>
        <v xml:space="preserve"> </v>
      </c>
      <c r="BP132" s="30"/>
      <c r="BQ132" s="30"/>
      <c r="BR132" s="30"/>
      <c r="BS132" s="29" t="str">
        <f t="shared" si="683"/>
        <v xml:space="preserve"> </v>
      </c>
      <c r="BT132" s="29" t="str">
        <f t="shared" si="699"/>
        <v xml:space="preserve"> </v>
      </c>
      <c r="BU132" s="9"/>
      <c r="BV132" s="9"/>
      <c r="BW132" s="9"/>
      <c r="BX132" s="29" t="str">
        <f t="shared" si="659"/>
        <v xml:space="preserve"> </v>
      </c>
      <c r="BY132" s="29" t="str">
        <f t="shared" si="700"/>
        <v xml:space="preserve"> </v>
      </c>
      <c r="BZ132" s="30"/>
      <c r="CA132" s="30"/>
      <c r="CB132" s="30"/>
      <c r="CC132" s="29" t="str">
        <f t="shared" si="609"/>
        <v xml:space="preserve"> </v>
      </c>
      <c r="CD132" s="29" t="str">
        <f t="shared" si="701"/>
        <v xml:space="preserve"> </v>
      </c>
      <c r="CE132" s="46">
        <v>100000</v>
      </c>
      <c r="CF132" s="46">
        <v>8279.31</v>
      </c>
      <c r="CG132" s="46">
        <v>58862.7</v>
      </c>
      <c r="CH132" s="51">
        <f t="shared" si="702"/>
        <v>8.2793099999999994E-2</v>
      </c>
      <c r="CI132" s="29">
        <f t="shared" si="703"/>
        <v>0.14065460809646857</v>
      </c>
      <c r="CJ132" s="46">
        <v>100000</v>
      </c>
      <c r="CK132" s="46">
        <v>8279.31</v>
      </c>
      <c r="CL132" s="46">
        <v>58862.7</v>
      </c>
      <c r="CM132" s="29">
        <f t="shared" si="704"/>
        <v>8.2793099999999994E-2</v>
      </c>
      <c r="CN132" s="29">
        <f t="shared" si="705"/>
        <v>0.14065460809646857</v>
      </c>
      <c r="CO132" s="30"/>
      <c r="CP132" s="30"/>
      <c r="CQ132" s="30"/>
      <c r="CR132" s="29" t="str">
        <f t="shared" si="706"/>
        <v xml:space="preserve"> </v>
      </c>
      <c r="CS132" s="29" t="str">
        <f t="shared" si="707"/>
        <v xml:space="preserve"> </v>
      </c>
      <c r="CT132" s="30"/>
      <c r="CU132" s="30"/>
      <c r="CV132" s="30"/>
      <c r="CW132" s="29" t="str">
        <f t="shared" si="406"/>
        <v xml:space="preserve"> </v>
      </c>
      <c r="CX132" s="29" t="str">
        <f t="shared" si="407"/>
        <v xml:space="preserve"> </v>
      </c>
      <c r="CY132" s="30"/>
      <c r="CZ132" s="30"/>
      <c r="DA132" s="30"/>
      <c r="DB132" s="29" t="str">
        <f t="shared" si="684"/>
        <v xml:space="preserve"> </v>
      </c>
      <c r="DC132" s="29" t="str">
        <f t="shared" si="708"/>
        <v xml:space="preserve"> </v>
      </c>
      <c r="DD132" s="9">
        <v>21492.54</v>
      </c>
      <c r="DE132" s="39">
        <v>21492.54</v>
      </c>
      <c r="DF132" s="30"/>
      <c r="DG132" s="29">
        <f t="shared" si="685"/>
        <v>1</v>
      </c>
      <c r="DH132" s="29" t="str">
        <f t="shared" si="711"/>
        <v xml:space="preserve"> </v>
      </c>
      <c r="DI132" s="9"/>
      <c r="DJ132" s="30"/>
      <c r="DK132" s="29" t="str">
        <f t="shared" si="713"/>
        <v xml:space="preserve"> </v>
      </c>
      <c r="DL132" s="30"/>
      <c r="DM132" s="30">
        <v>5586.36</v>
      </c>
      <c r="DN132" s="30"/>
      <c r="DO132" s="29" t="str">
        <f t="shared" si="686"/>
        <v xml:space="preserve"> </v>
      </c>
      <c r="DP132" s="29" t="str">
        <f t="shared" ref="DP132:DP143" si="718">IF(DN132=0," ",IF(DM132/DN132*100&gt;200,"св.200",DM132/DN132))</f>
        <v xml:space="preserve"> </v>
      </c>
    </row>
    <row r="133" spans="1:120" s="19" customFormat="1" ht="15.75" hidden="1" customHeight="1" outlineLevel="1" x14ac:dyDescent="0.25">
      <c r="A133" s="18">
        <v>108</v>
      </c>
      <c r="B133" s="8" t="s">
        <v>81</v>
      </c>
      <c r="C133" s="28">
        <f t="shared" si="714"/>
        <v>148000</v>
      </c>
      <c r="D133" s="28">
        <f t="shared" si="714"/>
        <v>43858.17</v>
      </c>
      <c r="E133" s="28">
        <f t="shared" si="714"/>
        <v>34872.629999999997</v>
      </c>
      <c r="F133" s="29">
        <f t="shared" ref="F133:F137" si="719">IF(D133&lt;=0," ",IF(D133/C133*100&gt;200,"СВ.200",D133/C133))</f>
        <v>0.29633898648648649</v>
      </c>
      <c r="G133" s="29">
        <f t="shared" ref="G133:G137" si="720">IF(E133=0," ",IF(D133/E133*100&gt;200,"св.200",D133/E133))</f>
        <v>1.257667402774038</v>
      </c>
      <c r="H133" s="17">
        <f t="shared" si="715"/>
        <v>148000</v>
      </c>
      <c r="I133" s="24">
        <f t="shared" si="715"/>
        <v>43858.17</v>
      </c>
      <c r="J133" s="17">
        <f t="shared" si="715"/>
        <v>33680.25</v>
      </c>
      <c r="K133" s="29">
        <f t="shared" ref="K133:K137" si="721">IF(I133&lt;=0," ",IF(I133/H133*100&gt;200,"СВ.200",I133/H133))</f>
        <v>0.29633898648648649</v>
      </c>
      <c r="L133" s="29">
        <f t="shared" ref="L133:L137" si="722">IF(J133=0," ",IF(I133/J133*100&gt;200,"св.200",I133/J133))</f>
        <v>1.302192531231211</v>
      </c>
      <c r="M133" s="46">
        <v>40000</v>
      </c>
      <c r="N133" s="46">
        <v>7208.75</v>
      </c>
      <c r="O133" s="46">
        <v>6248.14</v>
      </c>
      <c r="P133" s="29">
        <f t="shared" ref="P133:P137" si="723">IF(N133&lt;=0," ",IF(M133&lt;=0," ",IF(N133/M133*100&gt;200,"СВ.200",N133/M133)))</f>
        <v>0.18021875000000001</v>
      </c>
      <c r="Q133" s="29">
        <f t="shared" ref="Q133:Q136" si="724">IF(O133=0," ",IF(N133/O133*100&gt;200,"св.200",N133/O133))</f>
        <v>1.1537433540221569</v>
      </c>
      <c r="R133" s="30"/>
      <c r="S133" s="30"/>
      <c r="T133" s="30"/>
      <c r="U133" s="29" t="str">
        <f t="shared" ref="U133:U137" si="725">IF(S133&lt;=0," ",IF(R133&lt;=0," ",IF(S133/R133*100&gt;200,"СВ.200",S133/R133)))</f>
        <v xml:space="preserve"> </v>
      </c>
      <c r="V133" s="29" t="str">
        <f t="shared" ref="V133:V137" si="726">IF(S133=0," ",IF(S133/T133*100&gt;200,"св.200",S133/T133))</f>
        <v xml:space="preserve"> </v>
      </c>
      <c r="W133" s="9"/>
      <c r="X133" s="46">
        <v>487.74</v>
      </c>
      <c r="Y133" s="46">
        <v>633.9</v>
      </c>
      <c r="Z133" s="29" t="str">
        <f t="shared" ref="Z133:Z137" si="727">IF(X133&lt;=0," ",IF(W133&lt;=0," ",IF(X133/W133*100&gt;200,"СВ.200",X133/W133)))</f>
        <v xml:space="preserve"> </v>
      </c>
      <c r="AA133" s="29">
        <f t="shared" ref="AA133:AA137" si="728">IF(Y133=0," ",IF(X133/Y133*100&gt;200,"св.200",X133/Y133))</f>
        <v>0.76942735447231425</v>
      </c>
      <c r="AB133" s="46">
        <v>8000</v>
      </c>
      <c r="AC133" s="46">
        <v>755.49</v>
      </c>
      <c r="AD133" s="46">
        <v>1614.25</v>
      </c>
      <c r="AE133" s="29">
        <f t="shared" ref="AE133:AE137" si="729">IF(AC133&lt;=0," ",IF(AB133&lt;=0," ",IF(AC133/AB133*100&gt;200,"СВ.200",AC133/AB133)))</f>
        <v>9.4436249999999999E-2</v>
      </c>
      <c r="AF133" s="29">
        <f t="shared" ref="AF133:AF137" si="730">IF(AD133=0," ",IF(AC133/AD133*100&gt;200,"св.200",AC133/AD133))</f>
        <v>0.46801300913737032</v>
      </c>
      <c r="AG133" s="46">
        <v>100000</v>
      </c>
      <c r="AH133" s="46">
        <v>35406.19</v>
      </c>
      <c r="AI133" s="46">
        <v>25183.96</v>
      </c>
      <c r="AJ133" s="29">
        <f t="shared" ref="AJ133:AJ137" si="731">IF(AH133&lt;=0," ",IF(AG133&lt;=0," ",IF(AH133/AG133*100&gt;200,"СВ.200",AH133/AG133)))</f>
        <v>0.35406190000000004</v>
      </c>
      <c r="AK133" s="29">
        <f t="shared" ref="AK133:AK137" si="732">IF(AI133=0," ",IF(AH133/AI133*100&gt;200,"св.200",AH133/AI133))</f>
        <v>1.4059024077230111</v>
      </c>
      <c r="AL133" s="9"/>
      <c r="AM133" s="9"/>
      <c r="AN133" s="9"/>
      <c r="AO133" s="29" t="str">
        <f t="shared" ref="AO133:AO137" si="733">IF(AM133&lt;=0," ",IF(AL133&lt;=0," ",IF(AM133/AL133*100&gt;200,"СВ.200",AM133/AL133)))</f>
        <v xml:space="preserve"> </v>
      </c>
      <c r="AP133" s="29" t="str">
        <f t="shared" ref="AP133:AP137" si="734">IF(AN133=0," ",IF(AM133/AN133*100&gt;200,"св.200",AM133/AN133))</f>
        <v xml:space="preserve"> </v>
      </c>
      <c r="AQ133" s="9">
        <f t="shared" ref="AQ133:AQ137" si="735">AV133+BA133+BF133+BK133+BP133+BU133+BZ133+CE133+CY133+DD133+DL133+CT133</f>
        <v>0</v>
      </c>
      <c r="AR133" s="9">
        <f t="shared" ref="AR133:AR137" si="736">AW133+BB133+BG133+BL133+BQ133+BV133+CA133+CF133+CZ133+DE133+DM133+CU133+DI133</f>
        <v>0</v>
      </c>
      <c r="AS133" s="9">
        <f t="shared" ref="AS133:AS137" si="737">AX133+BC133+BH133+BM133+BR133+BW133+CB133+CG133+DA133+DF133+DN133+CV133+DJ133</f>
        <v>1192.3800000000001</v>
      </c>
      <c r="AT133" s="29" t="str">
        <f t="shared" ref="AT133:AT137" si="738">IF(AR133&lt;=0," ",IF(AQ133&lt;=0," ",IF(AR133/AQ133*100&gt;200,"СВ.200",AR133/AQ133)))</f>
        <v xml:space="preserve"> </v>
      </c>
      <c r="AU133" s="29">
        <f t="shared" ref="AU133:AU136" si="739">IF(AS133=0," ",IF(AR133/AS133*100&gt;200,"св.200",AR133/AS133))</f>
        <v>0</v>
      </c>
      <c r="AV133" s="9"/>
      <c r="AW133" s="9"/>
      <c r="AX133" s="30"/>
      <c r="AY133" s="29" t="str">
        <f t="shared" ref="AY133:AY137" si="740">IF(AW133&lt;=0," ",IF(AV133&lt;=0," ",IF(AW133/AV133*100&gt;200,"СВ.200",AW133/AV133)))</f>
        <v xml:space="preserve"> </v>
      </c>
      <c r="AZ133" s="29" t="str">
        <f t="shared" ref="AZ133:AZ137" si="741">IF(AX133=0," ",IF(AW133/AX133*100&gt;200,"св.200",AW133/AX133))</f>
        <v xml:space="preserve"> </v>
      </c>
      <c r="BA133" s="30"/>
      <c r="BB133" s="9"/>
      <c r="BC133" s="9"/>
      <c r="BD133" s="29" t="str">
        <f t="shared" ref="BD133:BD137" si="742">IF(BB133&lt;=0," ",IF(BA133&lt;=0," ",IF(BB133/BA133*100&gt;200,"СВ.200",BB133/BA133)))</f>
        <v xml:space="preserve"> </v>
      </c>
      <c r="BE133" s="29" t="str">
        <f t="shared" ref="BE133:BE137" si="743">IF(BC133=0," ",IF(BB133/BC133*100&gt;200,"св.200",BB133/BC133))</f>
        <v xml:space="preserve"> </v>
      </c>
      <c r="BF133" s="9"/>
      <c r="BG133" s="46"/>
      <c r="BH133" s="46">
        <v>1192.3800000000001</v>
      </c>
      <c r="BI133" s="29" t="str">
        <f t="shared" ref="BI133:BI137" si="744">IF(BG133&lt;=0," ",IF(BF133&lt;=0," ",IF(BG133/BF133*100&gt;200,"СВ.200",BG133/BF133)))</f>
        <v xml:space="preserve"> </v>
      </c>
      <c r="BJ133" s="29">
        <f t="shared" ref="BJ133:BJ137" si="745">IF(BH133=0," ",IF(BG133/BH133*100&gt;200,"св.200",BG133/BH133))</f>
        <v>0</v>
      </c>
      <c r="BK133" s="30"/>
      <c r="BL133" s="30"/>
      <c r="BM133" s="30"/>
      <c r="BN133" s="29" t="str">
        <f t="shared" ref="BN133:BN137" si="746">IF(BL133&lt;=0," ",IF(BK133&lt;=0," ",IF(BL133/BK133*100&gt;200,"СВ.200",BL133/BK133)))</f>
        <v xml:space="preserve"> </v>
      </c>
      <c r="BO133" s="29" t="str">
        <f t="shared" ref="BO133:BO137" si="747">IF(BM133=0," ",IF(BL133/BM133*100&gt;200,"св.200",BL133/BM133))</f>
        <v xml:space="preserve"> </v>
      </c>
      <c r="BP133" s="30"/>
      <c r="BQ133" s="30"/>
      <c r="BR133" s="30"/>
      <c r="BS133" s="29" t="str">
        <f t="shared" ref="BS133:BS137" si="748">IF(BQ133&lt;=0," ",IF(BP133&lt;=0," ",IF(BQ133/BP133*100&gt;200,"СВ.200",BQ133/BP133)))</f>
        <v xml:space="preserve"> </v>
      </c>
      <c r="BT133" s="29" t="str">
        <f t="shared" ref="BT133:BT137" si="749">IF(BR133=0," ",IF(BQ133/BR133*100&gt;200,"св.200",BQ133/BR133))</f>
        <v xml:space="preserve"> </v>
      </c>
      <c r="BU133" s="9"/>
      <c r="BV133" s="9"/>
      <c r="BW133" s="9"/>
      <c r="BX133" s="29" t="str">
        <f t="shared" ref="BX133:BX137" si="750">IF(BV133&lt;=0," ",IF(BU133&lt;=0," ",IF(BV133/BU133*100&gt;200,"СВ.200",BV133/BU133)))</f>
        <v xml:space="preserve"> </v>
      </c>
      <c r="BY133" s="29" t="str">
        <f t="shared" ref="BY133:BY137" si="751">IF(BW133=0," ",IF(BV133/BW133*100&gt;200,"св.200",BV133/BW133))</f>
        <v xml:space="preserve"> </v>
      </c>
      <c r="BZ133" s="30"/>
      <c r="CA133" s="30"/>
      <c r="CB133" s="30"/>
      <c r="CC133" s="29" t="str">
        <f t="shared" ref="CC133:CC137" si="752">IF(CA133&lt;=0," ",IF(BZ133&lt;=0," ",IF(CA133/BZ133*100&gt;200,"СВ.200",CA133/BZ133)))</f>
        <v xml:space="preserve"> </v>
      </c>
      <c r="CD133" s="29" t="str">
        <f t="shared" ref="CD133:CD137" si="753">IF(CB133=0," ",IF(CA133/CB133*100&gt;200,"св.200",CA133/CB133))</f>
        <v xml:space="preserve"> </v>
      </c>
      <c r="CE133" s="34"/>
      <c r="CF133" s="34"/>
      <c r="CG133" s="30"/>
      <c r="CH133" s="51" t="str">
        <f t="shared" ref="CH133:CH137" si="754">IF(CF133&lt;=0," ",IF(CE133&lt;=0," ",IF(CF133/CE133*100&gt;200,"СВ.200",CF133/CE133)))</f>
        <v xml:space="preserve"> </v>
      </c>
      <c r="CI133" s="29" t="str">
        <f t="shared" ref="CI133:CI137" si="755">IF(CG133=0," ",IF(CF133/CG133*100&gt;200,"св.200",CF133/CG133))</f>
        <v xml:space="preserve"> </v>
      </c>
      <c r="CJ133" s="30"/>
      <c r="CK133" s="30"/>
      <c r="CL133" s="30"/>
      <c r="CM133" s="29" t="str">
        <f t="shared" ref="CM133:CM137" si="756">IF(CK133&lt;=0," ",IF(CJ133&lt;=0," ",IF(CK133/CJ133*100&gt;200,"СВ.200",CK133/CJ133)))</f>
        <v xml:space="preserve"> </v>
      </c>
      <c r="CN133" s="29" t="str">
        <f t="shared" ref="CN133:CN137" si="757">IF(CL133=0," ",IF(CK133/CL133*100&gt;200,"св.200",CK133/CL133))</f>
        <v xml:space="preserve"> </v>
      </c>
      <c r="CO133" s="30"/>
      <c r="CP133" s="30"/>
      <c r="CQ133" s="30"/>
      <c r="CR133" s="29" t="str">
        <f t="shared" ref="CR133:CR137" si="758">IF(CP133&lt;=0," ",IF(CO133&lt;=0," ",IF(CP133/CO133*100&gt;200,"СВ.200",CP133/CO133)))</f>
        <v xml:space="preserve"> </v>
      </c>
      <c r="CS133" s="29" t="str">
        <f t="shared" ref="CS133:CS137" si="759">IF(CQ133=0," ",IF(CP133/CQ133*100&gt;200,"св.200",CP133/CQ133))</f>
        <v xml:space="preserve"> </v>
      </c>
      <c r="CT133" s="30"/>
      <c r="CU133" s="30"/>
      <c r="CV133" s="30"/>
      <c r="CW133" s="29" t="str">
        <f t="shared" si="406"/>
        <v xml:space="preserve"> </v>
      </c>
      <c r="CX133" s="29" t="str">
        <f t="shared" si="407"/>
        <v xml:space="preserve"> </v>
      </c>
      <c r="CY133" s="30"/>
      <c r="CZ133" s="30"/>
      <c r="DA133" s="30"/>
      <c r="DB133" s="29" t="str">
        <f t="shared" ref="DB133:DB137" si="760">IF(CZ133&lt;=0," ",IF(CY133&lt;=0," ",IF(CZ133/CY133*100&gt;200,"СВ.200",CZ133/CY133)))</f>
        <v xml:space="preserve"> </v>
      </c>
      <c r="DC133" s="29" t="str">
        <f t="shared" ref="DC133:DC137" si="761">IF(DA133=0," ",IF(CZ133/DA133*100&gt;200,"св.200",CZ133/DA133))</f>
        <v xml:space="preserve"> </v>
      </c>
      <c r="DD133" s="9"/>
      <c r="DE133" s="39"/>
      <c r="DF133" s="30"/>
      <c r="DG133" s="29" t="str">
        <f t="shared" ref="DG133:DG137" si="762">IF(DE133&lt;=0," ",IF(DD133&lt;=0," ",IF(DE133/DD133*100&gt;200,"СВ.200",DE133/DD133)))</f>
        <v xml:space="preserve"> </v>
      </c>
      <c r="DH133" s="29" t="str">
        <f t="shared" ref="DH133:DH137" si="763">IF(DF133=0," ",IF(DE133/DF133*100&gt;200,"св.200",DE133/DF133))</f>
        <v xml:space="preserve"> </v>
      </c>
      <c r="DI133" s="9"/>
      <c r="DJ133" s="30"/>
      <c r="DK133" s="29" t="str">
        <f t="shared" si="713"/>
        <v xml:space="preserve"> </v>
      </c>
      <c r="DL133" s="30"/>
      <c r="DM133" s="30"/>
      <c r="DN133" s="30"/>
      <c r="DO133" s="29" t="str">
        <f t="shared" ref="DO133:DO137" si="764">IF(DM133&lt;=0," ",IF(DL133&lt;=0," ",IF(DM133/DL133*100&gt;200,"СВ.200",DM133/DL133)))</f>
        <v xml:space="preserve"> </v>
      </c>
      <c r="DP133" s="29" t="str">
        <f t="shared" ref="DP133:DP136" si="765">IF(DN133=0," ",IF(DM133/DN133*100&gt;200,"св.200",DM133/DN133))</f>
        <v xml:space="preserve"> </v>
      </c>
    </row>
    <row r="134" spans="1:120" s="19" customFormat="1" ht="15.75" hidden="1" customHeight="1" outlineLevel="1" x14ac:dyDescent="0.25">
      <c r="A134" s="18">
        <v>109</v>
      </c>
      <c r="B134" s="8" t="s">
        <v>33</v>
      </c>
      <c r="C134" s="28">
        <f t="shared" si="714"/>
        <v>465000</v>
      </c>
      <c r="D134" s="28">
        <f t="shared" si="714"/>
        <v>34795.060000000005</v>
      </c>
      <c r="E134" s="28">
        <f t="shared" si="714"/>
        <v>46217.399999999994</v>
      </c>
      <c r="F134" s="29">
        <f>IF(D134&lt;=0," ",IF(D134/C134*100&gt;200,"СВ.200",D134/C134))</f>
        <v>7.4828086021505383E-2</v>
      </c>
      <c r="G134" s="29">
        <f t="shared" si="720"/>
        <v>0.75285628356419898</v>
      </c>
      <c r="H134" s="17">
        <f t="shared" ref="H134:I137" si="766">W134++AG134+M134+AB134+AL134+R134</f>
        <v>450000</v>
      </c>
      <c r="I134" s="24">
        <f t="shared" si="766"/>
        <v>34795.060000000005</v>
      </c>
      <c r="J134" s="17">
        <f>O134+T134+AD134+AI134</f>
        <v>46217.399999999994</v>
      </c>
      <c r="K134" s="29">
        <f t="shared" si="721"/>
        <v>7.7322355555555569E-2</v>
      </c>
      <c r="L134" s="29">
        <f t="shared" si="722"/>
        <v>0.75285628356419898</v>
      </c>
      <c r="M134" s="46">
        <v>95000</v>
      </c>
      <c r="N134" s="46">
        <v>12373.35</v>
      </c>
      <c r="O134" s="46">
        <v>17394.78</v>
      </c>
      <c r="P134" s="29">
        <f t="shared" si="723"/>
        <v>0.1302457894736842</v>
      </c>
      <c r="Q134" s="29">
        <f t="shared" si="724"/>
        <v>0.711325466605499</v>
      </c>
      <c r="R134" s="28"/>
      <c r="S134" s="28"/>
      <c r="T134" s="28"/>
      <c r="U134" s="29" t="str">
        <f t="shared" si="725"/>
        <v xml:space="preserve"> </v>
      </c>
      <c r="V134" s="29" t="str">
        <f t="shared" si="726"/>
        <v xml:space="preserve"> </v>
      </c>
      <c r="W134" s="28"/>
      <c r="X134" s="46">
        <v>0</v>
      </c>
      <c r="Y134" s="46">
        <v>0</v>
      </c>
      <c r="Z134" s="29" t="str">
        <f t="shared" si="727"/>
        <v xml:space="preserve"> </v>
      </c>
      <c r="AA134" s="29" t="str">
        <f t="shared" si="728"/>
        <v xml:space="preserve"> </v>
      </c>
      <c r="AB134" s="46">
        <v>50000</v>
      </c>
      <c r="AC134" s="46">
        <v>868.65</v>
      </c>
      <c r="AD134" s="46">
        <v>12585.64</v>
      </c>
      <c r="AE134" s="29">
        <f t="shared" si="729"/>
        <v>1.7373E-2</v>
      </c>
      <c r="AF134" s="29">
        <f t="shared" si="730"/>
        <v>6.9019136094787395E-2</v>
      </c>
      <c r="AG134" s="46">
        <v>305000</v>
      </c>
      <c r="AH134" s="46">
        <v>21553.06</v>
      </c>
      <c r="AI134" s="46">
        <v>16236.98</v>
      </c>
      <c r="AJ134" s="29">
        <f t="shared" si="731"/>
        <v>7.0665770491803281E-2</v>
      </c>
      <c r="AK134" s="29">
        <f t="shared" si="732"/>
        <v>1.3274057121459779</v>
      </c>
      <c r="AL134" s="28"/>
      <c r="AM134" s="28"/>
      <c r="AN134" s="28"/>
      <c r="AO134" s="29" t="str">
        <f t="shared" si="733"/>
        <v xml:space="preserve"> </v>
      </c>
      <c r="AP134" s="29" t="str">
        <f t="shared" si="734"/>
        <v xml:space="preserve"> </v>
      </c>
      <c r="AQ134" s="9">
        <f t="shared" si="735"/>
        <v>15000</v>
      </c>
      <c r="AR134" s="9">
        <f t="shared" si="736"/>
        <v>0</v>
      </c>
      <c r="AS134" s="9">
        <f t="shared" si="737"/>
        <v>0</v>
      </c>
      <c r="AT134" s="29" t="str">
        <f t="shared" si="738"/>
        <v xml:space="preserve"> </v>
      </c>
      <c r="AU134" s="29" t="str">
        <f>IF(AR134=0," ",IF(AR134/AS134*100&gt;200,"св.200",AR134/AS134))</f>
        <v xml:space="preserve"> </v>
      </c>
      <c r="AV134" s="28"/>
      <c r="AW134" s="28"/>
      <c r="AX134" s="28"/>
      <c r="AY134" s="29" t="str">
        <f t="shared" si="740"/>
        <v xml:space="preserve"> </v>
      </c>
      <c r="AZ134" s="29" t="str">
        <f t="shared" si="741"/>
        <v xml:space="preserve"> </v>
      </c>
      <c r="BA134" s="28"/>
      <c r="BB134" s="28"/>
      <c r="BC134" s="28"/>
      <c r="BD134" s="29" t="str">
        <f t="shared" si="742"/>
        <v xml:space="preserve"> </v>
      </c>
      <c r="BE134" s="29" t="str">
        <f t="shared" si="743"/>
        <v xml:space="preserve"> </v>
      </c>
      <c r="BF134" s="28"/>
      <c r="BG134" s="46"/>
      <c r="BH134" s="46">
        <v>0</v>
      </c>
      <c r="BI134" s="29" t="str">
        <f t="shared" si="744"/>
        <v xml:space="preserve"> </v>
      </c>
      <c r="BJ134" s="29" t="str">
        <f t="shared" si="745"/>
        <v xml:space="preserve"> </v>
      </c>
      <c r="BK134" s="28"/>
      <c r="BL134" s="28"/>
      <c r="BM134" s="28"/>
      <c r="BN134" s="29" t="str">
        <f t="shared" si="746"/>
        <v xml:space="preserve"> </v>
      </c>
      <c r="BO134" s="29" t="str">
        <f t="shared" si="747"/>
        <v xml:space="preserve"> </v>
      </c>
      <c r="BP134" s="28"/>
      <c r="BQ134" s="28"/>
      <c r="BR134" s="28"/>
      <c r="BS134" s="29" t="str">
        <f t="shared" si="748"/>
        <v xml:space="preserve"> </v>
      </c>
      <c r="BT134" s="29" t="str">
        <f t="shared" si="749"/>
        <v xml:space="preserve"> </v>
      </c>
      <c r="BU134" s="46">
        <v>15000</v>
      </c>
      <c r="BV134" s="28"/>
      <c r="BW134" s="28"/>
      <c r="BX134" s="29" t="str">
        <f t="shared" si="750"/>
        <v xml:space="preserve"> </v>
      </c>
      <c r="BY134" s="29" t="str">
        <f t="shared" ref="BY134" si="767">IF(BV134=0," ",IF(BV134/BW134*100&gt;200,"св.200",BV134/BW134))</f>
        <v xml:space="preserve"> </v>
      </c>
      <c r="BZ134" s="28"/>
      <c r="CA134" s="28"/>
      <c r="CB134" s="28"/>
      <c r="CC134" s="29" t="str">
        <f t="shared" si="752"/>
        <v xml:space="preserve"> </v>
      </c>
      <c r="CD134" s="29" t="str">
        <f t="shared" si="753"/>
        <v xml:space="preserve"> </v>
      </c>
      <c r="CE134" s="28"/>
      <c r="CF134" s="28"/>
      <c r="CG134" s="28"/>
      <c r="CH134" s="51" t="str">
        <f t="shared" si="754"/>
        <v xml:space="preserve"> </v>
      </c>
      <c r="CI134" s="29" t="str">
        <f t="shared" si="755"/>
        <v xml:space="preserve"> </v>
      </c>
      <c r="CJ134" s="28"/>
      <c r="CK134" s="28"/>
      <c r="CL134" s="28"/>
      <c r="CM134" s="29" t="str">
        <f t="shared" si="756"/>
        <v xml:space="preserve"> </v>
      </c>
      <c r="CN134" s="29" t="str">
        <f t="shared" si="757"/>
        <v xml:space="preserve"> </v>
      </c>
      <c r="CO134" s="28"/>
      <c r="CP134" s="28"/>
      <c r="CQ134" s="28"/>
      <c r="CR134" s="29" t="str">
        <f t="shared" si="758"/>
        <v xml:space="preserve"> </v>
      </c>
      <c r="CS134" s="29" t="str">
        <f t="shared" si="759"/>
        <v xml:space="preserve"> </v>
      </c>
      <c r="CT134" s="58"/>
      <c r="CU134" s="58"/>
      <c r="CV134" s="58"/>
      <c r="CW134" s="29" t="str">
        <f t="shared" ref="CW134:CW146" si="768">IF(CU134&lt;=0," ",IF(CT134&lt;=0," ",IF(CU134/CT134*100&gt;200,"СВ.200",CU134/CT134)))</f>
        <v xml:space="preserve"> </v>
      </c>
      <c r="CX134" s="29" t="str">
        <f t="shared" ref="CX134:CX146" si="769">IF(CV134=0," ",IF(CU134/CV134*100&gt;200,"св.200",CU134/CV134))</f>
        <v xml:space="preserve"> </v>
      </c>
      <c r="CY134" s="28"/>
      <c r="CZ134" s="28"/>
      <c r="DA134" s="28"/>
      <c r="DB134" s="29" t="str">
        <f t="shared" si="760"/>
        <v xml:space="preserve"> </v>
      </c>
      <c r="DC134" s="29" t="str">
        <f t="shared" si="761"/>
        <v xml:space="preserve"> </v>
      </c>
      <c r="DD134" s="28"/>
      <c r="DE134" s="28"/>
      <c r="DF134" s="28"/>
      <c r="DG134" s="29" t="str">
        <f t="shared" si="762"/>
        <v xml:space="preserve"> </v>
      </c>
      <c r="DH134" s="29" t="str">
        <f t="shared" si="763"/>
        <v xml:space="preserve"> </v>
      </c>
      <c r="DI134" s="28"/>
      <c r="DJ134" s="28"/>
      <c r="DK134" s="29" t="str">
        <f t="shared" si="713"/>
        <v xml:space="preserve"> </v>
      </c>
      <c r="DL134" s="71"/>
      <c r="DM134" s="71"/>
      <c r="DN134" s="71"/>
      <c r="DO134" s="29" t="str">
        <f t="shared" si="764"/>
        <v xml:space="preserve"> </v>
      </c>
      <c r="DP134" s="29" t="str">
        <f t="shared" si="765"/>
        <v xml:space="preserve"> </v>
      </c>
    </row>
    <row r="135" spans="1:120" s="19" customFormat="1" ht="15.75" hidden="1" customHeight="1" outlineLevel="1" x14ac:dyDescent="0.25">
      <c r="A135" s="18">
        <v>110</v>
      </c>
      <c r="B135" s="8" t="s">
        <v>168</v>
      </c>
      <c r="C135" s="28">
        <f t="shared" si="714"/>
        <v>2326000</v>
      </c>
      <c r="D135" s="28">
        <f t="shared" si="714"/>
        <v>435175.18</v>
      </c>
      <c r="E135" s="28">
        <f t="shared" si="714"/>
        <v>626715.6100000001</v>
      </c>
      <c r="F135" s="29">
        <f t="shared" si="719"/>
        <v>0.1870916509028375</v>
      </c>
      <c r="G135" s="29">
        <f t="shared" si="720"/>
        <v>0.69437424735598963</v>
      </c>
      <c r="H135" s="17">
        <f t="shared" si="766"/>
        <v>2209000</v>
      </c>
      <c r="I135" s="24">
        <f t="shared" si="766"/>
        <v>431370.58</v>
      </c>
      <c r="J135" s="17">
        <f>Y135++AI135+O135+AD135+AN135+T135</f>
        <v>618377.60000000009</v>
      </c>
      <c r="K135" s="29">
        <f t="shared" si="721"/>
        <v>0.19527866908103214</v>
      </c>
      <c r="L135" s="29">
        <f t="shared" si="722"/>
        <v>0.6975844209104598</v>
      </c>
      <c r="M135" s="56">
        <v>2001000</v>
      </c>
      <c r="N135" s="56">
        <v>427673.52</v>
      </c>
      <c r="O135" s="56">
        <v>581825.30000000005</v>
      </c>
      <c r="P135" s="29">
        <f t="shared" si="723"/>
        <v>0.21372989505247378</v>
      </c>
      <c r="Q135" s="29">
        <f>IF(O135=0," ",IF(N135/O135*100&gt;200,"св.200",N135/O135))</f>
        <v>0.73505486956308019</v>
      </c>
      <c r="R135" s="30"/>
      <c r="S135" s="30"/>
      <c r="T135" s="30"/>
      <c r="U135" s="29" t="str">
        <f t="shared" si="725"/>
        <v xml:space="preserve"> </v>
      </c>
      <c r="V135" s="29" t="str">
        <f t="shared" si="726"/>
        <v xml:space="preserve"> </v>
      </c>
      <c r="W135" s="9"/>
      <c r="X135" s="56">
        <v>0</v>
      </c>
      <c r="Y135" s="56">
        <v>0</v>
      </c>
      <c r="Z135" s="29" t="str">
        <f t="shared" si="727"/>
        <v xml:space="preserve"> </v>
      </c>
      <c r="AA135" s="29" t="str">
        <f t="shared" si="728"/>
        <v xml:space="preserve"> </v>
      </c>
      <c r="AB135" s="56">
        <v>60000</v>
      </c>
      <c r="AC135" s="56">
        <v>2005.37</v>
      </c>
      <c r="AD135" s="56">
        <v>33917.29</v>
      </c>
      <c r="AE135" s="29">
        <f t="shared" si="729"/>
        <v>3.3422833333333332E-2</v>
      </c>
      <c r="AF135" s="29">
        <f t="shared" si="730"/>
        <v>5.9125301579224042E-2</v>
      </c>
      <c r="AG135" s="56">
        <v>147000</v>
      </c>
      <c r="AH135" s="56">
        <v>1691.69</v>
      </c>
      <c r="AI135" s="56">
        <v>2635.01</v>
      </c>
      <c r="AJ135" s="29">
        <f t="shared" si="731"/>
        <v>1.1508095238095239E-2</v>
      </c>
      <c r="AK135" s="29">
        <f t="shared" si="732"/>
        <v>0.64200515368063116</v>
      </c>
      <c r="AL135" s="56">
        <v>1000</v>
      </c>
      <c r="AM135" s="9"/>
      <c r="AN135" s="9"/>
      <c r="AO135" s="29" t="str">
        <f t="shared" si="733"/>
        <v xml:space="preserve"> </v>
      </c>
      <c r="AP135" s="29" t="str">
        <f t="shared" si="734"/>
        <v xml:space="preserve"> </v>
      </c>
      <c r="AQ135" s="9">
        <f t="shared" si="735"/>
        <v>117000</v>
      </c>
      <c r="AR135" s="9">
        <f t="shared" si="736"/>
        <v>3804.6</v>
      </c>
      <c r="AS135" s="9">
        <f t="shared" si="737"/>
        <v>8338.01</v>
      </c>
      <c r="AT135" s="29">
        <f t="shared" si="738"/>
        <v>3.2517948717948719E-2</v>
      </c>
      <c r="AU135" s="29">
        <f t="shared" si="739"/>
        <v>0.4562959267259214</v>
      </c>
      <c r="AV135" s="9"/>
      <c r="AW135" s="9"/>
      <c r="AX135" s="30"/>
      <c r="AY135" s="29" t="str">
        <f t="shared" si="740"/>
        <v xml:space="preserve"> </v>
      </c>
      <c r="AZ135" s="29" t="str">
        <f t="shared" si="741"/>
        <v xml:space="preserve"> </v>
      </c>
      <c r="BA135" s="30">
        <v>50000</v>
      </c>
      <c r="BB135" s="9"/>
      <c r="BC135" s="9"/>
      <c r="BD135" s="29" t="str">
        <f t="shared" si="742"/>
        <v xml:space="preserve"> </v>
      </c>
      <c r="BE135" s="29" t="str">
        <f t="shared" si="743"/>
        <v xml:space="preserve"> </v>
      </c>
      <c r="BF135" s="56">
        <v>17000</v>
      </c>
      <c r="BG135" s="56">
        <v>3804.6</v>
      </c>
      <c r="BH135" s="56">
        <v>8338.01</v>
      </c>
      <c r="BI135" s="29">
        <f t="shared" si="744"/>
        <v>0.2238</v>
      </c>
      <c r="BJ135" s="29">
        <f t="shared" si="745"/>
        <v>0.4562959267259214</v>
      </c>
      <c r="BK135" s="30"/>
      <c r="BL135" s="30"/>
      <c r="BM135" s="30"/>
      <c r="BN135" s="29" t="str">
        <f t="shared" si="746"/>
        <v xml:space="preserve"> </v>
      </c>
      <c r="BO135" s="29" t="str">
        <f t="shared" si="747"/>
        <v xml:space="preserve"> </v>
      </c>
      <c r="BP135" s="56"/>
      <c r="BQ135" s="30"/>
      <c r="BR135" s="30"/>
      <c r="BS135" s="29" t="str">
        <f t="shared" si="748"/>
        <v xml:space="preserve"> </v>
      </c>
      <c r="BT135" s="29" t="str">
        <f t="shared" si="749"/>
        <v xml:space="preserve"> </v>
      </c>
      <c r="BU135" s="56">
        <v>50000</v>
      </c>
      <c r="BV135" s="9"/>
      <c r="BW135" s="9"/>
      <c r="BX135" s="29" t="str">
        <f t="shared" si="750"/>
        <v xml:space="preserve"> </v>
      </c>
      <c r="BY135" s="29" t="str">
        <f t="shared" si="751"/>
        <v xml:space="preserve"> </v>
      </c>
      <c r="BZ135" s="30"/>
      <c r="CA135" s="30"/>
      <c r="CB135" s="30"/>
      <c r="CC135" s="29" t="str">
        <f t="shared" si="752"/>
        <v xml:space="preserve"> </v>
      </c>
      <c r="CD135" s="29" t="str">
        <f t="shared" si="753"/>
        <v xml:space="preserve"> </v>
      </c>
      <c r="CE135" s="34"/>
      <c r="CF135" s="34"/>
      <c r="CG135" s="30"/>
      <c r="CH135" s="51" t="str">
        <f t="shared" si="754"/>
        <v xml:space="preserve"> </v>
      </c>
      <c r="CI135" s="29" t="str">
        <f t="shared" si="755"/>
        <v xml:space="preserve"> </v>
      </c>
      <c r="CJ135" s="30"/>
      <c r="CK135" s="30"/>
      <c r="CL135" s="30"/>
      <c r="CM135" s="29" t="str">
        <f t="shared" si="756"/>
        <v xml:space="preserve"> </v>
      </c>
      <c r="CN135" s="29" t="str">
        <f t="shared" si="757"/>
        <v xml:space="preserve"> </v>
      </c>
      <c r="CO135" s="30"/>
      <c r="CP135" s="30"/>
      <c r="CQ135" s="30"/>
      <c r="CR135" s="29" t="str">
        <f t="shared" si="758"/>
        <v xml:space="preserve"> </v>
      </c>
      <c r="CS135" s="29" t="str">
        <f t="shared" si="759"/>
        <v xml:space="preserve"> </v>
      </c>
      <c r="CT135" s="30"/>
      <c r="CU135" s="30"/>
      <c r="CV135" s="30"/>
      <c r="CW135" s="29" t="str">
        <f t="shared" si="768"/>
        <v xml:space="preserve"> </v>
      </c>
      <c r="CX135" s="29" t="str">
        <f t="shared" si="769"/>
        <v xml:space="preserve"> </v>
      </c>
      <c r="CY135" s="30"/>
      <c r="CZ135" s="30"/>
      <c r="DA135" s="30"/>
      <c r="DB135" s="29" t="str">
        <f t="shared" si="760"/>
        <v xml:space="preserve"> </v>
      </c>
      <c r="DC135" s="29" t="str">
        <f t="shared" si="761"/>
        <v xml:space="preserve"> </v>
      </c>
      <c r="DD135" s="9"/>
      <c r="DE135" s="39"/>
      <c r="DF135" s="30"/>
      <c r="DG135" s="29" t="str">
        <f t="shared" si="762"/>
        <v xml:space="preserve"> </v>
      </c>
      <c r="DH135" s="29" t="str">
        <f t="shared" si="763"/>
        <v xml:space="preserve"> </v>
      </c>
      <c r="DI135" s="9"/>
      <c r="DJ135" s="30"/>
      <c r="DK135" s="29" t="str">
        <f t="shared" si="713"/>
        <v xml:space="preserve"> </v>
      </c>
      <c r="DL135" s="30"/>
      <c r="DM135" s="30"/>
      <c r="DN135" s="30"/>
      <c r="DO135" s="29" t="str">
        <f t="shared" si="764"/>
        <v xml:space="preserve"> </v>
      </c>
      <c r="DP135" s="29" t="str">
        <f t="shared" si="765"/>
        <v xml:space="preserve"> </v>
      </c>
    </row>
    <row r="136" spans="1:120" s="19" customFormat="1" ht="15.75" hidden="1" customHeight="1" outlineLevel="1" x14ac:dyDescent="0.25">
      <c r="A136" s="18">
        <v>111</v>
      </c>
      <c r="B136" s="8" t="s">
        <v>47</v>
      </c>
      <c r="C136" s="28">
        <f t="shared" si="714"/>
        <v>818202.74</v>
      </c>
      <c r="D136" s="28">
        <f t="shared" si="714"/>
        <v>91031.78</v>
      </c>
      <c r="E136" s="28">
        <f t="shared" si="714"/>
        <v>92153.14</v>
      </c>
      <c r="F136" s="29">
        <f t="shared" si="719"/>
        <v>0.11125821944815291</v>
      </c>
      <c r="G136" s="29">
        <f t="shared" si="720"/>
        <v>0.98783155951061463</v>
      </c>
      <c r="H136" s="17">
        <f t="shared" si="766"/>
        <v>776000</v>
      </c>
      <c r="I136" s="24">
        <f t="shared" si="766"/>
        <v>91031.78</v>
      </c>
      <c r="J136" s="17">
        <f>Y136++AI136+O136+AD136+AN136+T136</f>
        <v>30593.139999999996</v>
      </c>
      <c r="K136" s="29">
        <f t="shared" si="721"/>
        <v>0.11730899484536082</v>
      </c>
      <c r="L136" s="29" t="str">
        <f t="shared" si="722"/>
        <v>св.200</v>
      </c>
      <c r="M136" s="46">
        <v>286800</v>
      </c>
      <c r="N136" s="46">
        <v>47903.58</v>
      </c>
      <c r="O136" s="46">
        <v>62704.84</v>
      </c>
      <c r="P136" s="29">
        <f t="shared" si="723"/>
        <v>0.16702782426778243</v>
      </c>
      <c r="Q136" s="29">
        <f t="shared" si="724"/>
        <v>0.76395346834470834</v>
      </c>
      <c r="R136" s="30"/>
      <c r="S136" s="30"/>
      <c r="T136" s="30"/>
      <c r="U136" s="29" t="str">
        <f t="shared" si="725"/>
        <v xml:space="preserve"> </v>
      </c>
      <c r="V136" s="29" t="str">
        <f t="shared" si="726"/>
        <v xml:space="preserve"> </v>
      </c>
      <c r="W136" s="46">
        <v>1200</v>
      </c>
      <c r="X136" s="46">
        <v>75.040000000000006</v>
      </c>
      <c r="Y136" s="46">
        <v>30.6</v>
      </c>
      <c r="Z136" s="29">
        <f t="shared" si="727"/>
        <v>6.2533333333333344E-2</v>
      </c>
      <c r="AA136" s="29" t="str">
        <f t="shared" si="728"/>
        <v>св.200</v>
      </c>
      <c r="AB136" s="46">
        <v>42000</v>
      </c>
      <c r="AC136" s="46">
        <v>1938.29</v>
      </c>
      <c r="AD136" s="46">
        <v>2277.02</v>
      </c>
      <c r="AE136" s="29">
        <f t="shared" si="729"/>
        <v>4.6149761904761902E-2</v>
      </c>
      <c r="AF136" s="29">
        <f t="shared" si="730"/>
        <v>0.85123977830673425</v>
      </c>
      <c r="AG136" s="46">
        <v>436000</v>
      </c>
      <c r="AH136" s="46">
        <v>41114.870000000003</v>
      </c>
      <c r="AI136" s="46">
        <v>-34419.32</v>
      </c>
      <c r="AJ136" s="29">
        <f t="shared" si="731"/>
        <v>9.4300160550458728E-2</v>
      </c>
      <c r="AK136" s="29">
        <f t="shared" si="732"/>
        <v>-1.1945288285765088</v>
      </c>
      <c r="AL136" s="46">
        <v>10000</v>
      </c>
      <c r="AM136" s="9"/>
      <c r="AN136" s="9"/>
      <c r="AO136" s="29" t="str">
        <f t="shared" si="733"/>
        <v xml:space="preserve"> </v>
      </c>
      <c r="AP136" s="29" t="str">
        <f>IF(AM136=0," ",IF(AM136/AN136*100&gt;200,"св.200",AM136/AN136))</f>
        <v xml:space="preserve"> </v>
      </c>
      <c r="AQ136" s="9">
        <f t="shared" si="735"/>
        <v>42202.74</v>
      </c>
      <c r="AR136" s="9">
        <f t="shared" si="736"/>
        <v>0</v>
      </c>
      <c r="AS136" s="9">
        <f t="shared" si="737"/>
        <v>61560</v>
      </c>
      <c r="AT136" s="29" t="str">
        <f t="shared" si="738"/>
        <v xml:space="preserve"> </v>
      </c>
      <c r="AU136" s="29">
        <f t="shared" si="739"/>
        <v>0</v>
      </c>
      <c r="AV136" s="9"/>
      <c r="AW136" s="9"/>
      <c r="AX136" s="30"/>
      <c r="AY136" s="29" t="str">
        <f t="shared" si="740"/>
        <v xml:space="preserve"> </v>
      </c>
      <c r="AZ136" s="29" t="str">
        <f t="shared" si="741"/>
        <v xml:space="preserve"> </v>
      </c>
      <c r="BA136" s="46">
        <v>2202.7399999999998</v>
      </c>
      <c r="BB136" s="9"/>
      <c r="BC136" s="9"/>
      <c r="BD136" s="29" t="str">
        <f t="shared" si="742"/>
        <v xml:space="preserve"> </v>
      </c>
      <c r="BE136" s="29" t="str">
        <f t="shared" si="743"/>
        <v xml:space="preserve"> </v>
      </c>
      <c r="BF136" s="9"/>
      <c r="BG136" s="9"/>
      <c r="BH136" s="30"/>
      <c r="BI136" s="29" t="str">
        <f t="shared" si="744"/>
        <v xml:space="preserve"> </v>
      </c>
      <c r="BJ136" s="29" t="str">
        <f t="shared" si="745"/>
        <v xml:space="preserve"> </v>
      </c>
      <c r="BK136" s="30"/>
      <c r="BL136" s="30"/>
      <c r="BM136" s="30"/>
      <c r="BN136" s="29" t="str">
        <f t="shared" si="746"/>
        <v xml:space="preserve"> </v>
      </c>
      <c r="BO136" s="29" t="str">
        <f t="shared" si="747"/>
        <v xml:space="preserve"> </v>
      </c>
      <c r="BP136" s="30"/>
      <c r="BQ136" s="30"/>
      <c r="BR136" s="30"/>
      <c r="BS136" s="29" t="str">
        <f t="shared" si="748"/>
        <v xml:space="preserve"> </v>
      </c>
      <c r="BT136" s="29" t="str">
        <f t="shared" si="749"/>
        <v xml:space="preserve"> </v>
      </c>
      <c r="BU136" s="46">
        <v>40000</v>
      </c>
      <c r="BV136" s="46"/>
      <c r="BW136" s="46">
        <v>11560</v>
      </c>
      <c r="BX136" s="29" t="str">
        <f t="shared" si="750"/>
        <v xml:space="preserve"> </v>
      </c>
      <c r="BY136" s="29">
        <f t="shared" si="751"/>
        <v>0</v>
      </c>
      <c r="BZ136" s="46"/>
      <c r="CA136" s="46"/>
      <c r="CB136" s="46">
        <v>50000</v>
      </c>
      <c r="CC136" s="29" t="str">
        <f t="shared" si="752"/>
        <v xml:space="preserve"> </v>
      </c>
      <c r="CD136" s="29">
        <f t="shared" si="753"/>
        <v>0</v>
      </c>
      <c r="CE136" s="34"/>
      <c r="CF136" s="34"/>
      <c r="CG136" s="30"/>
      <c r="CH136" s="51" t="str">
        <f t="shared" si="754"/>
        <v xml:space="preserve"> </v>
      </c>
      <c r="CI136" s="29" t="str">
        <f t="shared" si="755"/>
        <v xml:space="preserve"> </v>
      </c>
      <c r="CJ136" s="30"/>
      <c r="CK136" s="30"/>
      <c r="CL136" s="30"/>
      <c r="CM136" s="29" t="str">
        <f t="shared" si="756"/>
        <v xml:space="preserve"> </v>
      </c>
      <c r="CN136" s="29" t="str">
        <f t="shared" si="757"/>
        <v xml:space="preserve"> </v>
      </c>
      <c r="CO136" s="30"/>
      <c r="CP136" s="30"/>
      <c r="CQ136" s="30"/>
      <c r="CR136" s="29" t="str">
        <f t="shared" si="758"/>
        <v xml:space="preserve"> </v>
      </c>
      <c r="CS136" s="29" t="str">
        <f t="shared" si="759"/>
        <v xml:space="preserve"> </v>
      </c>
      <c r="CT136" s="30"/>
      <c r="CU136" s="30"/>
      <c r="CV136" s="30"/>
      <c r="CW136" s="29" t="str">
        <f t="shared" si="768"/>
        <v xml:space="preserve"> </v>
      </c>
      <c r="CX136" s="29" t="str">
        <f t="shared" si="769"/>
        <v xml:space="preserve"> </v>
      </c>
      <c r="CY136" s="30"/>
      <c r="CZ136" s="30"/>
      <c r="DA136" s="30"/>
      <c r="DB136" s="29" t="str">
        <f t="shared" si="760"/>
        <v xml:space="preserve"> </v>
      </c>
      <c r="DC136" s="29" t="str">
        <f t="shared" si="761"/>
        <v xml:space="preserve"> </v>
      </c>
      <c r="DD136" s="9"/>
      <c r="DE136" s="39"/>
      <c r="DF136" s="30"/>
      <c r="DG136" s="29" t="str">
        <f t="shared" si="762"/>
        <v xml:space="preserve"> </v>
      </c>
      <c r="DH136" s="29" t="str">
        <f t="shared" si="763"/>
        <v xml:space="preserve"> </v>
      </c>
      <c r="DI136" s="9"/>
      <c r="DJ136" s="9"/>
      <c r="DK136" s="29" t="str">
        <f t="shared" si="713"/>
        <v xml:space="preserve"> </v>
      </c>
      <c r="DL136" s="30"/>
      <c r="DM136" s="30"/>
      <c r="DN136" s="30"/>
      <c r="DO136" s="29" t="str">
        <f t="shared" si="764"/>
        <v xml:space="preserve"> </v>
      </c>
      <c r="DP136" s="29" t="str">
        <f t="shared" si="765"/>
        <v xml:space="preserve"> </v>
      </c>
    </row>
    <row r="137" spans="1:120" s="19" customFormat="1" ht="15.75" hidden="1" customHeight="1" outlineLevel="1" x14ac:dyDescent="0.25">
      <c r="A137" s="18">
        <f t="shared" ref="A137" si="770">A136+1</f>
        <v>112</v>
      </c>
      <c r="B137" s="8" t="s">
        <v>68</v>
      </c>
      <c r="C137" s="28">
        <f t="shared" si="714"/>
        <v>375700</v>
      </c>
      <c r="D137" s="28">
        <f t="shared" si="714"/>
        <v>26280.34</v>
      </c>
      <c r="E137" s="28">
        <f t="shared" si="714"/>
        <v>220681.18</v>
      </c>
      <c r="F137" s="29">
        <f t="shared" si="719"/>
        <v>6.9950332712270427E-2</v>
      </c>
      <c r="G137" s="29">
        <f t="shared" si="720"/>
        <v>0.11908736395192378</v>
      </c>
      <c r="H137" s="17">
        <f t="shared" si="766"/>
        <v>365000</v>
      </c>
      <c r="I137" s="24">
        <f t="shared" si="766"/>
        <v>26280.34</v>
      </c>
      <c r="J137" s="17">
        <f>Y137++AI137+O137+AD137+AN137+T137</f>
        <v>219174.69</v>
      </c>
      <c r="K137" s="29">
        <f t="shared" si="721"/>
        <v>7.2000931506849317E-2</v>
      </c>
      <c r="L137" s="29">
        <f t="shared" si="722"/>
        <v>0.11990590701873469</v>
      </c>
      <c r="M137" s="46">
        <v>35000</v>
      </c>
      <c r="N137" s="46">
        <v>4155.3</v>
      </c>
      <c r="O137" s="46">
        <v>6223.75</v>
      </c>
      <c r="P137" s="29">
        <f t="shared" si="723"/>
        <v>0.11872285714285714</v>
      </c>
      <c r="Q137" s="29">
        <f>IF(O137=0," ",IF(N137/O137*100&gt;200,"св.200",N137/O137))</f>
        <v>0.66765213898373166</v>
      </c>
      <c r="R137" s="30"/>
      <c r="S137" s="30"/>
      <c r="T137" s="30"/>
      <c r="U137" s="29" t="str">
        <f t="shared" si="725"/>
        <v xml:space="preserve"> </v>
      </c>
      <c r="V137" s="29" t="str">
        <f t="shared" si="726"/>
        <v xml:space="preserve"> </v>
      </c>
      <c r="W137" s="9"/>
      <c r="X137" s="9">
        <v>0</v>
      </c>
      <c r="Y137" s="30"/>
      <c r="Z137" s="29" t="str">
        <f t="shared" si="727"/>
        <v xml:space="preserve"> </v>
      </c>
      <c r="AA137" s="29" t="str">
        <f t="shared" si="728"/>
        <v xml:space="preserve"> </v>
      </c>
      <c r="AB137" s="46">
        <v>10000</v>
      </c>
      <c r="AC137" s="46">
        <v>1305.93</v>
      </c>
      <c r="AD137" s="46">
        <v>16276</v>
      </c>
      <c r="AE137" s="29">
        <f t="shared" si="729"/>
        <v>0.13059300000000001</v>
      </c>
      <c r="AF137" s="29">
        <f t="shared" si="730"/>
        <v>8.0236544605554197E-2</v>
      </c>
      <c r="AG137" s="46">
        <v>320000</v>
      </c>
      <c r="AH137" s="46">
        <v>20819.11</v>
      </c>
      <c r="AI137" s="46">
        <v>196674.94</v>
      </c>
      <c r="AJ137" s="29">
        <f t="shared" si="731"/>
        <v>6.5059718749999995E-2</v>
      </c>
      <c r="AK137" s="29">
        <f t="shared" si="732"/>
        <v>0.10585542825130645</v>
      </c>
      <c r="AL137" s="9"/>
      <c r="AM137" s="9"/>
      <c r="AN137" s="9"/>
      <c r="AO137" s="29" t="str">
        <f t="shared" si="733"/>
        <v xml:space="preserve"> </v>
      </c>
      <c r="AP137" s="29" t="str">
        <f t="shared" si="734"/>
        <v xml:space="preserve"> </v>
      </c>
      <c r="AQ137" s="9">
        <f t="shared" si="735"/>
        <v>10700</v>
      </c>
      <c r="AR137" s="9">
        <f t="shared" si="736"/>
        <v>0</v>
      </c>
      <c r="AS137" s="9">
        <f t="shared" si="737"/>
        <v>1506.49</v>
      </c>
      <c r="AT137" s="29" t="str">
        <f t="shared" si="738"/>
        <v xml:space="preserve"> </v>
      </c>
      <c r="AU137" s="29" t="str">
        <f>IF(AR137=0," ",IF(AR137/AS137*100&gt;200,"св.200",AR137/AS137))</f>
        <v xml:space="preserve"> </v>
      </c>
      <c r="AV137" s="9"/>
      <c r="AW137" s="9"/>
      <c r="AX137" s="30"/>
      <c r="AY137" s="29" t="str">
        <f t="shared" si="740"/>
        <v xml:space="preserve"> </v>
      </c>
      <c r="AZ137" s="29" t="str">
        <f t="shared" si="741"/>
        <v xml:space="preserve"> </v>
      </c>
      <c r="BA137" s="30">
        <v>10700</v>
      </c>
      <c r="BB137" s="46"/>
      <c r="BC137" s="46">
        <v>1506.49</v>
      </c>
      <c r="BD137" s="29" t="str">
        <f t="shared" si="742"/>
        <v xml:space="preserve"> </v>
      </c>
      <c r="BE137" s="29">
        <f t="shared" si="743"/>
        <v>0</v>
      </c>
      <c r="BF137" s="9"/>
      <c r="BG137" s="9"/>
      <c r="BH137" s="30"/>
      <c r="BI137" s="29" t="str">
        <f t="shared" si="744"/>
        <v xml:space="preserve"> </v>
      </c>
      <c r="BJ137" s="29" t="str">
        <f t="shared" si="745"/>
        <v xml:space="preserve"> </v>
      </c>
      <c r="BK137" s="30"/>
      <c r="BL137" s="30"/>
      <c r="BM137" s="30"/>
      <c r="BN137" s="29" t="str">
        <f t="shared" si="746"/>
        <v xml:space="preserve"> </v>
      </c>
      <c r="BO137" s="29" t="str">
        <f t="shared" si="747"/>
        <v xml:space="preserve"> </v>
      </c>
      <c r="BP137" s="30"/>
      <c r="BQ137" s="30"/>
      <c r="BR137" s="30"/>
      <c r="BS137" s="29" t="str">
        <f t="shared" si="748"/>
        <v xml:space="preserve"> </v>
      </c>
      <c r="BT137" s="29" t="str">
        <f t="shared" si="749"/>
        <v xml:space="preserve"> </v>
      </c>
      <c r="BU137" s="30"/>
      <c r="BV137" s="30"/>
      <c r="BW137" s="30"/>
      <c r="BX137" s="29" t="str">
        <f t="shared" si="750"/>
        <v xml:space="preserve"> </v>
      </c>
      <c r="BY137" s="29" t="str">
        <f t="shared" si="751"/>
        <v xml:space="preserve"> </v>
      </c>
      <c r="BZ137" s="30"/>
      <c r="CA137" s="30"/>
      <c r="CB137" s="30"/>
      <c r="CC137" s="29" t="str">
        <f t="shared" si="752"/>
        <v xml:space="preserve"> </v>
      </c>
      <c r="CD137" s="29" t="str">
        <f t="shared" si="753"/>
        <v xml:space="preserve"> </v>
      </c>
      <c r="CE137" s="34"/>
      <c r="CF137" s="34"/>
      <c r="CG137" s="30"/>
      <c r="CH137" s="51" t="str">
        <f t="shared" si="754"/>
        <v xml:space="preserve"> </v>
      </c>
      <c r="CI137" s="29" t="str">
        <f t="shared" si="755"/>
        <v xml:space="preserve"> </v>
      </c>
      <c r="CJ137" s="30"/>
      <c r="CK137" s="30"/>
      <c r="CL137" s="30"/>
      <c r="CM137" s="29" t="str">
        <f t="shared" si="756"/>
        <v xml:space="preserve"> </v>
      </c>
      <c r="CN137" s="29" t="str">
        <f t="shared" si="757"/>
        <v xml:space="preserve"> </v>
      </c>
      <c r="CO137" s="30"/>
      <c r="CP137" s="30"/>
      <c r="CQ137" s="30"/>
      <c r="CR137" s="29" t="str">
        <f t="shared" si="758"/>
        <v xml:space="preserve"> </v>
      </c>
      <c r="CS137" s="29" t="str">
        <f t="shared" si="759"/>
        <v xml:space="preserve"> </v>
      </c>
      <c r="CT137" s="30"/>
      <c r="CU137" s="30"/>
      <c r="CV137" s="30"/>
      <c r="CW137" s="29" t="str">
        <f t="shared" si="768"/>
        <v xml:space="preserve"> </v>
      </c>
      <c r="CX137" s="29" t="str">
        <f t="shared" si="769"/>
        <v xml:space="preserve"> </v>
      </c>
      <c r="CY137" s="30"/>
      <c r="CZ137" s="30"/>
      <c r="DA137" s="30"/>
      <c r="DB137" s="29" t="str">
        <f t="shared" si="760"/>
        <v xml:space="preserve"> </v>
      </c>
      <c r="DC137" s="29" t="str">
        <f t="shared" si="761"/>
        <v xml:space="preserve"> </v>
      </c>
      <c r="DD137" s="9"/>
      <c r="DE137" s="39"/>
      <c r="DF137" s="30"/>
      <c r="DG137" s="29" t="str">
        <f t="shared" si="762"/>
        <v xml:space="preserve"> </v>
      </c>
      <c r="DH137" s="29" t="str">
        <f t="shared" si="763"/>
        <v xml:space="preserve"> </v>
      </c>
      <c r="DI137" s="9"/>
      <c r="DJ137" s="30"/>
      <c r="DK137" s="29" t="str">
        <f t="shared" si="713"/>
        <v xml:space="preserve"> </v>
      </c>
      <c r="DL137" s="30"/>
      <c r="DM137" s="30"/>
      <c r="DN137" s="30"/>
      <c r="DO137" s="29" t="str">
        <f t="shared" si="764"/>
        <v xml:space="preserve"> </v>
      </c>
      <c r="DP137" s="29" t="str">
        <f>IF(DM137=0," ",IF(DM137/DN137*100&gt;200,"св.200",DM137/DN137))</f>
        <v xml:space="preserve"> </v>
      </c>
    </row>
    <row r="138" spans="1:120" s="21" customFormat="1" ht="32.1" customHeight="1" collapsed="1" x14ac:dyDescent="0.25">
      <c r="A138" s="20"/>
      <c r="B138" s="7" t="s">
        <v>157</v>
      </c>
      <c r="C138" s="35">
        <f>SUM(C139:C142)</f>
        <v>28495208.440000001</v>
      </c>
      <c r="D138" s="35">
        <f>SUM(D139:D142)</f>
        <v>5836699.3099999987</v>
      </c>
      <c r="E138" s="35">
        <f>SUM(E139:E140,E141,E142)</f>
        <v>5810722.9000000004</v>
      </c>
      <c r="F138" s="26">
        <f t="shared" si="673"/>
        <v>0.20483090419534403</v>
      </c>
      <c r="G138" s="26">
        <f t="shared" si="687"/>
        <v>1.0044704265625879</v>
      </c>
      <c r="H138" s="25">
        <f>SUM(H139:H142)</f>
        <v>27436168.440000001</v>
      </c>
      <c r="I138" s="25">
        <f>SUM(I139:I142)</f>
        <v>5420726.4199999981</v>
      </c>
      <c r="J138" s="25">
        <f>SUM(J139:J140,J141,J142)</f>
        <v>5308577.62</v>
      </c>
      <c r="K138" s="26">
        <f t="shared" si="674"/>
        <v>0.19757592726019865</v>
      </c>
      <c r="L138" s="26">
        <f t="shared" si="688"/>
        <v>1.0211259602906584</v>
      </c>
      <c r="M138" s="25">
        <f>SUM(M139:M142)</f>
        <v>19678025</v>
      </c>
      <c r="N138" s="25">
        <f>SUM(N139:N142)</f>
        <v>4107963.34</v>
      </c>
      <c r="O138" s="25">
        <f>SUM(O139:O140,O141,O142)</f>
        <v>4238361.1500000004</v>
      </c>
      <c r="P138" s="26">
        <f t="shared" si="675"/>
        <v>0.20875892473965246</v>
      </c>
      <c r="Q138" s="26">
        <f t="shared" si="689"/>
        <v>0.96923390778060514</v>
      </c>
      <c r="R138" s="25">
        <f>SUM(R139:R142)</f>
        <v>2420943.44</v>
      </c>
      <c r="S138" s="25">
        <f>SUM(S139:S142)</f>
        <v>653675.56000000006</v>
      </c>
      <c r="T138" s="25">
        <f>SUM(T139:T140,T141,T142)</f>
        <v>514215.08</v>
      </c>
      <c r="U138" s="26">
        <f t="shared" si="676"/>
        <v>0.27000860457937836</v>
      </c>
      <c r="V138" s="26">
        <f t="shared" si="712"/>
        <v>1.2712104047979302</v>
      </c>
      <c r="W138" s="25">
        <f>SUM(W139:W142)</f>
        <v>56200</v>
      </c>
      <c r="X138" s="25">
        <f>SUM(X139:X142)</f>
        <v>40520.080000000002</v>
      </c>
      <c r="Y138" s="25">
        <f>SUM(Y139:Y140,Y141,Y142)</f>
        <v>41515.800000000003</v>
      </c>
      <c r="Z138" s="26">
        <f t="shared" si="677"/>
        <v>0.72099786476868333</v>
      </c>
      <c r="AA138" s="26">
        <f t="shared" si="709"/>
        <v>0.97601587829212011</v>
      </c>
      <c r="AB138" s="25">
        <f>SUM(AB139:AB142)</f>
        <v>1406000</v>
      </c>
      <c r="AC138" s="25">
        <f>SUM(AC139:AC142)</f>
        <v>78297.069999999992</v>
      </c>
      <c r="AD138" s="25">
        <f>SUM(AD139:AD140,AD141,AD142)</f>
        <v>103623.2</v>
      </c>
      <c r="AE138" s="26">
        <f t="shared" si="678"/>
        <v>5.5687816500711231E-2</v>
      </c>
      <c r="AF138" s="26">
        <f t="shared" si="690"/>
        <v>0.75559401755591404</v>
      </c>
      <c r="AG138" s="25">
        <f>SUM(AG139:AG142)</f>
        <v>3875000</v>
      </c>
      <c r="AH138" s="25">
        <f>SUM(AH139:AH142)</f>
        <v>540270.37</v>
      </c>
      <c r="AI138" s="25">
        <f>SUM(AI139:AI140,AI141,AI142)</f>
        <v>410862.39</v>
      </c>
      <c r="AJ138" s="26">
        <f t="shared" si="679"/>
        <v>0.13942461161290323</v>
      </c>
      <c r="AK138" s="26">
        <f t="shared" si="691"/>
        <v>1.3149667215828638</v>
      </c>
      <c r="AL138" s="25">
        <f>SUM(AL139:AL142)</f>
        <v>0</v>
      </c>
      <c r="AM138" s="25">
        <f>SUM(AM139:AM142)</f>
        <v>0</v>
      </c>
      <c r="AN138" s="25">
        <f>SUM(AN139:AN140,AN141,AN142)</f>
        <v>0</v>
      </c>
      <c r="AO138" s="26" t="str">
        <f t="shared" si="653"/>
        <v xml:space="preserve"> </v>
      </c>
      <c r="AP138" s="26" t="str">
        <f t="shared" si="692"/>
        <v xml:space="preserve"> </v>
      </c>
      <c r="AQ138" s="25">
        <f>SUM(AQ139:AQ142)</f>
        <v>1059040</v>
      </c>
      <c r="AR138" s="25">
        <f>SUM(AR139:AR142)</f>
        <v>415972.89000000007</v>
      </c>
      <c r="AS138" s="25">
        <f>SUM(AS139:AS140,AS141,AS142)</f>
        <v>502145.28000000003</v>
      </c>
      <c r="AT138" s="26">
        <f t="shared" si="680"/>
        <v>0.39278298270131445</v>
      </c>
      <c r="AU138" s="26">
        <f t="shared" si="693"/>
        <v>0.82839151649498732</v>
      </c>
      <c r="AV138" s="25">
        <f>SUM(AV139:AV142)</f>
        <v>450000</v>
      </c>
      <c r="AW138" s="25">
        <f>SUM(AW139:AW142)</f>
        <v>58035.39</v>
      </c>
      <c r="AX138" s="25">
        <f>SUM(AX139:AX140,AX141,AX142)</f>
        <v>72234.89</v>
      </c>
      <c r="AY138" s="26">
        <f t="shared" si="681"/>
        <v>0.12896753333333333</v>
      </c>
      <c r="AZ138" s="26">
        <f t="shared" si="694"/>
        <v>0.80342601753806231</v>
      </c>
      <c r="BA138" s="27">
        <f>SUM(BA139:BA142)</f>
        <v>30000</v>
      </c>
      <c r="BB138" s="27">
        <f>SUM(BB139:BB142)</f>
        <v>0</v>
      </c>
      <c r="BC138" s="27">
        <f>SUM(BC139:BC140,BC141,BC142)</f>
        <v>0</v>
      </c>
      <c r="BD138" s="26" t="str">
        <f t="shared" si="695"/>
        <v xml:space="preserve"> </v>
      </c>
      <c r="BE138" s="26" t="str">
        <f t="shared" si="696"/>
        <v xml:space="preserve"> </v>
      </c>
      <c r="BF138" s="27">
        <f>SUM(BF139:BF142)</f>
        <v>58040</v>
      </c>
      <c r="BG138" s="27">
        <f>SUM(BG139:BG142)</f>
        <v>22151.63</v>
      </c>
      <c r="BH138" s="27">
        <f>SUM(BH139:BH140,BH141,BH142)</f>
        <v>14201.11</v>
      </c>
      <c r="BI138" s="26">
        <f t="shared" si="682"/>
        <v>0.38166144038594074</v>
      </c>
      <c r="BJ138" s="26">
        <f t="shared" si="697"/>
        <v>1.5598520115681098</v>
      </c>
      <c r="BK138" s="25">
        <f>SUM(BK139:BK142)</f>
        <v>0</v>
      </c>
      <c r="BL138" s="25">
        <f>SUM(BL139:BL142)</f>
        <v>0</v>
      </c>
      <c r="BM138" s="25">
        <f>SUM(BM139:BM140,BM141,BM142)</f>
        <v>0</v>
      </c>
      <c r="BN138" s="26" t="str">
        <f t="shared" si="641"/>
        <v xml:space="preserve"> </v>
      </c>
      <c r="BO138" s="26" t="str">
        <f t="shared" si="698"/>
        <v xml:space="preserve"> </v>
      </c>
      <c r="BP138" s="25">
        <f>SUM(BP139:BP142)</f>
        <v>0</v>
      </c>
      <c r="BQ138" s="25">
        <f>SUM(BQ139:BQ142)</f>
        <v>187833.39</v>
      </c>
      <c r="BR138" s="25">
        <f>SUM(BR139:BR140,BR141,BR142)</f>
        <v>194303.31</v>
      </c>
      <c r="BS138" s="26" t="str">
        <f t="shared" si="683"/>
        <v xml:space="preserve"> </v>
      </c>
      <c r="BT138" s="26">
        <f t="shared" si="699"/>
        <v>0.96670195685292248</v>
      </c>
      <c r="BU138" s="25">
        <f>SUM(BU139:BU142)</f>
        <v>200000</v>
      </c>
      <c r="BV138" s="25">
        <f>SUM(BV139:BV142)</f>
        <v>78128.7</v>
      </c>
      <c r="BW138" s="25">
        <f>SUM(BW139:BW140,BW141,BW142)</f>
        <v>47223.93</v>
      </c>
      <c r="BX138" s="26">
        <f t="shared" si="659"/>
        <v>0.39064349999999998</v>
      </c>
      <c r="BY138" s="26">
        <f t="shared" si="700"/>
        <v>1.6544302856623749</v>
      </c>
      <c r="BZ138" s="25">
        <f>SUM(BZ139:BZ142)</f>
        <v>1000</v>
      </c>
      <c r="CA138" s="25">
        <f>SUM(CA139:CA142)</f>
        <v>0</v>
      </c>
      <c r="CB138" s="25">
        <f>SUM(CB139:CB140,CB141,CB142)</f>
        <v>16815.330000000002</v>
      </c>
      <c r="CC138" s="26" t="str">
        <f t="shared" ref="CC138:CC143" si="771">IF(CA138&lt;=0," ",IF(BZ138&lt;=0," ",IF(CA138/BZ138*100&gt;200,"СВ.200",CA138/BZ138)))</f>
        <v xml:space="preserve"> </v>
      </c>
      <c r="CD138" s="26">
        <f t="shared" si="701"/>
        <v>0</v>
      </c>
      <c r="CE138" s="52">
        <f>SUM(CE139:CE142)</f>
        <v>320000</v>
      </c>
      <c r="CF138" s="52">
        <f>SUM(CF139:CF142)</f>
        <v>67470.78</v>
      </c>
      <c r="CG138" s="52">
        <f>SUM(CG139:CG140,CG141,CG142)</f>
        <v>148893.63</v>
      </c>
      <c r="CH138" s="26">
        <f t="shared" si="702"/>
        <v>0.2108461875</v>
      </c>
      <c r="CI138" s="26">
        <f t="shared" si="703"/>
        <v>0.45314752551872095</v>
      </c>
      <c r="CJ138" s="27">
        <f>SUM(CJ139:CJ142)</f>
        <v>320000</v>
      </c>
      <c r="CK138" s="27">
        <f>SUM(CK139:CK142)</f>
        <v>67470.78</v>
      </c>
      <c r="CL138" s="27">
        <f>SUM(CL139:CL140,CL141,CL142)</f>
        <v>148893.63</v>
      </c>
      <c r="CM138" s="26">
        <f t="shared" si="704"/>
        <v>0.2108461875</v>
      </c>
      <c r="CN138" s="26">
        <f t="shared" si="705"/>
        <v>0.45314752551872095</v>
      </c>
      <c r="CO138" s="27">
        <f>SUM(CO139:CO142)</f>
        <v>0</v>
      </c>
      <c r="CP138" s="27">
        <f>SUM(CP139:CP142)</f>
        <v>0</v>
      </c>
      <c r="CQ138" s="27">
        <f>SUM(CQ139:CQ140,CQ141,CQ142)</f>
        <v>0</v>
      </c>
      <c r="CR138" s="26" t="str">
        <f t="shared" si="706"/>
        <v xml:space="preserve"> </v>
      </c>
      <c r="CS138" s="26" t="str">
        <f t="shared" si="707"/>
        <v xml:space="preserve"> </v>
      </c>
      <c r="CT138" s="27">
        <f>SUM(CT139:CT142)</f>
        <v>0</v>
      </c>
      <c r="CU138" s="27">
        <f t="shared" ref="CU138:CV138" si="772">SUM(CU139:CU142)</f>
        <v>0</v>
      </c>
      <c r="CV138" s="27">
        <f t="shared" si="772"/>
        <v>0</v>
      </c>
      <c r="CW138" s="69" t="str">
        <f t="shared" si="768"/>
        <v xml:space="preserve"> </v>
      </c>
      <c r="CX138" s="69" t="str">
        <f t="shared" si="769"/>
        <v xml:space="preserve"> </v>
      </c>
      <c r="CY138" s="25">
        <f>SUM(CY139:CY142)</f>
        <v>0</v>
      </c>
      <c r="CZ138" s="25">
        <f>SUM(CZ139:CZ142)</f>
        <v>0</v>
      </c>
      <c r="DA138" s="25">
        <f>SUM(DA139:DA140,DA141,DA142)</f>
        <v>0</v>
      </c>
      <c r="DB138" s="26" t="str">
        <f t="shared" si="684"/>
        <v xml:space="preserve"> </v>
      </c>
      <c r="DC138" s="26" t="str">
        <f t="shared" si="708"/>
        <v xml:space="preserve"> </v>
      </c>
      <c r="DD138" s="25">
        <f>SUM(DD139:DD142)</f>
        <v>0</v>
      </c>
      <c r="DE138" s="25">
        <f>SUM(DE139:DE142)</f>
        <v>0</v>
      </c>
      <c r="DF138" s="25">
        <f>SUM(DF139:DF140,DF141,DF142)</f>
        <v>0</v>
      </c>
      <c r="DG138" s="26" t="str">
        <f t="shared" si="685"/>
        <v xml:space="preserve"> </v>
      </c>
      <c r="DH138" s="26" t="str">
        <f t="shared" si="711"/>
        <v xml:space="preserve"> </v>
      </c>
      <c r="DI138" s="25">
        <f>SUM(DI139:DI142)</f>
        <v>0</v>
      </c>
      <c r="DJ138" s="25">
        <f>SUM(DJ139:DJ140,DJ141,DJ142)</f>
        <v>0</v>
      </c>
      <c r="DK138" s="26" t="str">
        <f t="shared" si="713"/>
        <v xml:space="preserve"> </v>
      </c>
      <c r="DL138" s="25">
        <f>SUM(DL139:DL142)</f>
        <v>0</v>
      </c>
      <c r="DM138" s="25">
        <f>SUM(DM139:DM142)</f>
        <v>2353</v>
      </c>
      <c r="DN138" s="25">
        <f>SUM(DN139:DN140,DN141,DN142)</f>
        <v>8473.08</v>
      </c>
      <c r="DO138" s="26" t="str">
        <f t="shared" si="686"/>
        <v xml:space="preserve"> </v>
      </c>
      <c r="DP138" s="26">
        <f t="shared" si="718"/>
        <v>0.27770303124719703</v>
      </c>
    </row>
    <row r="139" spans="1:120" s="19" customFormat="1" ht="15.75" hidden="1" customHeight="1" outlineLevel="1" x14ac:dyDescent="0.25">
      <c r="A139" s="18">
        <v>113</v>
      </c>
      <c r="B139" s="8" t="s">
        <v>75</v>
      </c>
      <c r="C139" s="28">
        <f t="shared" ref="C139:E142" si="773">H139+AQ139</f>
        <v>25870193.440000001</v>
      </c>
      <c r="D139" s="28">
        <f t="shared" si="773"/>
        <v>5438055.5199999996</v>
      </c>
      <c r="E139" s="28">
        <f t="shared" si="773"/>
        <v>5415863.5899999999</v>
      </c>
      <c r="F139" s="29">
        <f t="shared" si="673"/>
        <v>0.21020544483412257</v>
      </c>
      <c r="G139" s="29">
        <f t="shared" si="687"/>
        <v>1.0040975792006608</v>
      </c>
      <c r="H139" s="17">
        <f>W139++AG139+M139+AB139+AL139+R139</f>
        <v>25100193.440000001</v>
      </c>
      <c r="I139" s="24">
        <f>X139++AH139+N139+AC139+AM139+S139</f>
        <v>5122362.959999999</v>
      </c>
      <c r="J139" s="17">
        <f>Y139++AI139+O139+AD139+AN139+T139</f>
        <v>4997434.46</v>
      </c>
      <c r="K139" s="29">
        <f t="shared" si="674"/>
        <v>0.20407663280542426</v>
      </c>
      <c r="L139" s="29">
        <f t="shared" si="688"/>
        <v>1.024998526944163</v>
      </c>
      <c r="M139" s="46">
        <v>19118250</v>
      </c>
      <c r="N139" s="46">
        <v>3994946.11</v>
      </c>
      <c r="O139" s="46">
        <v>4120008.93</v>
      </c>
      <c r="P139" s="29">
        <f t="shared" si="675"/>
        <v>0.20895982163639454</v>
      </c>
      <c r="Q139" s="29">
        <f t="shared" si="689"/>
        <v>0.96964501239564049</v>
      </c>
      <c r="R139" s="46">
        <v>2420943.44</v>
      </c>
      <c r="S139" s="46">
        <v>653675.56000000006</v>
      </c>
      <c r="T139" s="46">
        <v>514215.08</v>
      </c>
      <c r="U139" s="29">
        <f t="shared" si="676"/>
        <v>0.27000860457937836</v>
      </c>
      <c r="V139" s="29">
        <f t="shared" si="712"/>
        <v>1.2712104047979302</v>
      </c>
      <c r="W139" s="9"/>
      <c r="X139" s="9"/>
      <c r="Y139" s="30"/>
      <c r="Z139" s="29" t="str">
        <f t="shared" si="677"/>
        <v xml:space="preserve"> </v>
      </c>
      <c r="AA139" s="29" t="str">
        <f t="shared" si="709"/>
        <v xml:space="preserve"> </v>
      </c>
      <c r="AB139" s="9">
        <v>1210000</v>
      </c>
      <c r="AC139" s="9">
        <v>69183.09</v>
      </c>
      <c r="AD139" s="9">
        <v>94058.18</v>
      </c>
      <c r="AE139" s="29">
        <f t="shared" si="678"/>
        <v>5.7176107438016523E-2</v>
      </c>
      <c r="AF139" s="29">
        <f t="shared" si="690"/>
        <v>0.7355350698897215</v>
      </c>
      <c r="AG139" s="9">
        <v>2351000</v>
      </c>
      <c r="AH139" s="9">
        <v>404558.2</v>
      </c>
      <c r="AI139" s="9">
        <v>269152.27</v>
      </c>
      <c r="AJ139" s="29">
        <f t="shared" si="679"/>
        <v>0.17207920034028074</v>
      </c>
      <c r="AK139" s="29">
        <f t="shared" si="691"/>
        <v>1.5030829946186224</v>
      </c>
      <c r="AL139" s="30"/>
      <c r="AM139" s="30"/>
      <c r="AN139" s="30"/>
      <c r="AO139" s="29" t="str">
        <f t="shared" si="653"/>
        <v xml:space="preserve"> </v>
      </c>
      <c r="AP139" s="29" t="str">
        <f t="shared" si="692"/>
        <v xml:space="preserve"> </v>
      </c>
      <c r="AQ139" s="9">
        <f>AV139+BA139+BF139+BK139+BP139+BU139+BZ139+CE139+CY139+DD139+DL139+CT139</f>
        <v>770000</v>
      </c>
      <c r="AR139" s="9">
        <f t="shared" ref="AR139" si="774">AW139+BB139+BG139+BL139+BQ139+BV139+CA139+CF139+CZ139+DE139+DM139+CU139+DI139</f>
        <v>315692.56000000006</v>
      </c>
      <c r="AS139" s="9">
        <f t="shared" ref="AS139" si="775">AX139+BC139+BH139+BM139+BR139+BW139+CB139+CG139+DA139+DF139+DN139+CV139+DJ139</f>
        <v>418429.13</v>
      </c>
      <c r="AT139" s="29">
        <f t="shared" si="680"/>
        <v>0.40999033766233772</v>
      </c>
      <c r="AU139" s="29">
        <f t="shared" si="693"/>
        <v>0.75447079891402413</v>
      </c>
      <c r="AV139" s="9">
        <v>450000</v>
      </c>
      <c r="AW139" s="9">
        <v>58035.39</v>
      </c>
      <c r="AX139" s="9">
        <v>72234.89</v>
      </c>
      <c r="AY139" s="29">
        <f t="shared" si="681"/>
        <v>0.12896753333333333</v>
      </c>
      <c r="AZ139" s="29">
        <f t="shared" si="694"/>
        <v>0.80342601753806231</v>
      </c>
      <c r="BA139" s="30"/>
      <c r="BB139" s="30"/>
      <c r="BC139" s="36"/>
      <c r="BD139" s="29" t="str">
        <f t="shared" si="695"/>
        <v xml:space="preserve"> </v>
      </c>
      <c r="BE139" s="29" t="str">
        <f t="shared" si="696"/>
        <v xml:space="preserve"> </v>
      </c>
      <c r="BF139" s="9"/>
      <c r="BG139" s="9"/>
      <c r="BH139" s="9">
        <v>2997.3</v>
      </c>
      <c r="BI139" s="29" t="str">
        <f t="shared" si="682"/>
        <v xml:space="preserve"> </v>
      </c>
      <c r="BJ139" s="29">
        <f t="shared" si="697"/>
        <v>0</v>
      </c>
      <c r="BK139" s="30"/>
      <c r="BL139" s="30"/>
      <c r="BM139" s="30"/>
      <c r="BN139" s="29" t="str">
        <f t="shared" si="641"/>
        <v xml:space="preserve"> </v>
      </c>
      <c r="BO139" s="29" t="str">
        <f t="shared" si="698"/>
        <v xml:space="preserve"> </v>
      </c>
      <c r="BP139" s="30"/>
      <c r="BQ139" s="30">
        <v>187833.39</v>
      </c>
      <c r="BR139" s="30">
        <v>194303.31</v>
      </c>
      <c r="BS139" s="29" t="str">
        <f t="shared" si="683"/>
        <v xml:space="preserve"> </v>
      </c>
      <c r="BT139" s="29">
        <f t="shared" ref="BT139" si="776">IF(BR139=0," ",IF(BQ139/BR139*100&gt;200,"св.200",BQ139/BR139))</f>
        <v>0.96670195685292248</v>
      </c>
      <c r="BU139" s="9"/>
      <c r="BV139" s="9"/>
      <c r="BW139" s="9"/>
      <c r="BX139" s="29" t="str">
        <f t="shared" si="659"/>
        <v xml:space="preserve"> </v>
      </c>
      <c r="BY139" s="29" t="str">
        <f t="shared" si="700"/>
        <v xml:space="preserve"> </v>
      </c>
      <c r="BZ139" s="9"/>
      <c r="CA139" s="9"/>
      <c r="CB139" s="30"/>
      <c r="CC139" s="29" t="str">
        <f t="shared" si="771"/>
        <v xml:space="preserve"> </v>
      </c>
      <c r="CD139" s="29" t="str">
        <f t="shared" si="701"/>
        <v xml:space="preserve"> </v>
      </c>
      <c r="CE139" s="46">
        <v>320000</v>
      </c>
      <c r="CF139" s="46">
        <v>67470.78</v>
      </c>
      <c r="CG139" s="46">
        <v>148893.63</v>
      </c>
      <c r="CH139" s="51">
        <f t="shared" si="702"/>
        <v>0.2108461875</v>
      </c>
      <c r="CI139" s="29">
        <f t="shared" si="703"/>
        <v>0.45314752551872095</v>
      </c>
      <c r="CJ139" s="46">
        <v>320000</v>
      </c>
      <c r="CK139" s="46">
        <v>67470.78</v>
      </c>
      <c r="CL139" s="46">
        <v>148893.63</v>
      </c>
      <c r="CM139" s="29">
        <f t="shared" si="704"/>
        <v>0.2108461875</v>
      </c>
      <c r="CN139" s="29">
        <f t="shared" si="705"/>
        <v>0.45314752551872095</v>
      </c>
      <c r="CO139" s="30"/>
      <c r="CP139" s="30"/>
      <c r="CQ139" s="30"/>
      <c r="CR139" s="29" t="str">
        <f t="shared" si="706"/>
        <v xml:space="preserve"> </v>
      </c>
      <c r="CS139" s="29" t="str">
        <f t="shared" si="707"/>
        <v xml:space="preserve"> </v>
      </c>
      <c r="CT139" s="30"/>
      <c r="CU139" s="30"/>
      <c r="CV139" s="30"/>
      <c r="CW139" s="29" t="str">
        <f t="shared" si="768"/>
        <v xml:space="preserve"> </v>
      </c>
      <c r="CX139" s="29" t="str">
        <f t="shared" si="769"/>
        <v xml:space="preserve"> </v>
      </c>
      <c r="CY139" s="30"/>
      <c r="CZ139" s="30"/>
      <c r="DA139" s="30"/>
      <c r="DB139" s="29" t="str">
        <f t="shared" si="684"/>
        <v xml:space="preserve"> </v>
      </c>
      <c r="DC139" s="29" t="str">
        <f t="shared" si="708"/>
        <v xml:space="preserve"> </v>
      </c>
      <c r="DD139" s="30"/>
      <c r="DE139" s="39"/>
      <c r="DF139" s="30"/>
      <c r="DG139" s="29" t="str">
        <f t="shared" si="685"/>
        <v xml:space="preserve"> </v>
      </c>
      <c r="DH139" s="29" t="str">
        <f t="shared" si="711"/>
        <v xml:space="preserve"> </v>
      </c>
      <c r="DI139" s="9"/>
      <c r="DJ139" s="30"/>
      <c r="DK139" s="29" t="str">
        <f t="shared" si="713"/>
        <v xml:space="preserve"> </v>
      </c>
      <c r="DL139" s="9"/>
      <c r="DM139" s="9">
        <v>2353</v>
      </c>
      <c r="DN139" s="30"/>
      <c r="DO139" s="29" t="str">
        <f t="shared" si="686"/>
        <v xml:space="preserve"> </v>
      </c>
      <c r="DP139" s="29" t="str">
        <f t="shared" si="718"/>
        <v xml:space="preserve"> </v>
      </c>
    </row>
    <row r="140" spans="1:120" s="19" customFormat="1" ht="15.75" hidden="1" customHeight="1" outlineLevel="1" x14ac:dyDescent="0.25">
      <c r="A140" s="18">
        <v>114</v>
      </c>
      <c r="B140" s="8" t="s">
        <v>57</v>
      </c>
      <c r="C140" s="28">
        <f t="shared" si="773"/>
        <v>1406775</v>
      </c>
      <c r="D140" s="28">
        <f t="shared" si="773"/>
        <v>189439.39</v>
      </c>
      <c r="E140" s="28">
        <f t="shared" si="773"/>
        <v>190977.63</v>
      </c>
      <c r="F140" s="29">
        <f t="shared" ref="F140:F142" si="777">IF(D140&lt;=0," ",IF(D140/C140*100&gt;200,"СВ.200",D140/C140))</f>
        <v>0.13466218123011856</v>
      </c>
      <c r="G140" s="29">
        <f t="shared" ref="G140:G142" si="778">IF(E140=0," ",IF(D140/E140*100&gt;200,"св.200",D140/E140))</f>
        <v>0.99194544408159224</v>
      </c>
      <c r="H140" s="17">
        <f t="shared" ref="H140:I142" si="779">W140++AG140+M140+AB140+AL140+R140</f>
        <v>1234775</v>
      </c>
      <c r="I140" s="24">
        <f t="shared" si="779"/>
        <v>115919.06</v>
      </c>
      <c r="J140" s="17">
        <f>O140+T140+Y140+AD140+AI140</f>
        <v>141054.56</v>
      </c>
      <c r="K140" s="29">
        <f t="shared" ref="K140:K142" si="780">IF(I140&lt;=0," ",IF(I140/H140*100&gt;200,"СВ.200",I140/H140))</f>
        <v>9.387869044967706E-2</v>
      </c>
      <c r="L140" s="29">
        <f t="shared" ref="L140:L142" si="781">IF(J140=0," ",IF(I140/J140*100&gt;200,"св.200",I140/J140))</f>
        <v>0.82180299594710016</v>
      </c>
      <c r="M140" s="46">
        <v>299575</v>
      </c>
      <c r="N140" s="46">
        <v>52462.64</v>
      </c>
      <c r="O140" s="46">
        <v>64079.78</v>
      </c>
      <c r="P140" s="29">
        <f t="shared" ref="P140:P142" si="782">IF(N140&lt;=0," ",IF(M140&lt;=0," ",IF(N140/M140*100&gt;200,"СВ.200",N140/M140)))</f>
        <v>0.17512355837436369</v>
      </c>
      <c r="Q140" s="29">
        <f t="shared" ref="Q140:Q142" si="783">IF(O140=0," ",IF(N140/O140*100&gt;200,"св.200",N140/O140))</f>
        <v>0.81870817908550875</v>
      </c>
      <c r="R140" s="28"/>
      <c r="S140" s="28"/>
      <c r="T140" s="28"/>
      <c r="U140" s="29" t="str">
        <f t="shared" ref="U140:U142" si="784">IF(S140&lt;=0," ",IF(R140&lt;=0," ",IF(S140/R140*100&gt;200,"СВ.200",S140/R140)))</f>
        <v xml:space="preserve"> </v>
      </c>
      <c r="V140" s="29" t="str">
        <f t="shared" ref="V140:V142" si="785">IF(S140=0," ",IF(S140/T140*100&gt;200,"св.200",S140/T140))</f>
        <v xml:space="preserve"> </v>
      </c>
      <c r="W140" s="46">
        <v>46200</v>
      </c>
      <c r="X140" s="46">
        <v>40412.400000000001</v>
      </c>
      <c r="Y140" s="46">
        <v>41515.800000000003</v>
      </c>
      <c r="Z140" s="29">
        <f t="shared" ref="Z140:Z142" si="786">IF(X140&lt;=0," ",IF(W140&lt;=0," ",IF(X140/W140*100&gt;200,"СВ.200",X140/W140)))</f>
        <v>0.8747272727272728</v>
      </c>
      <c r="AA140" s="29">
        <f t="shared" ref="AA140:AA141" si="787">IF(Y140=0," ",IF(X140/Y140*100&gt;200,"св.200",X140/Y140))</f>
        <v>0.97342216698220918</v>
      </c>
      <c r="AB140" s="28">
        <v>85000</v>
      </c>
      <c r="AC140" s="28">
        <v>992.58</v>
      </c>
      <c r="AD140" s="28">
        <v>1589.03</v>
      </c>
      <c r="AE140" s="29">
        <f t="shared" ref="AE140:AE142" si="788">IF(AC140&lt;=0," ",IF(AB140&lt;=0," ",IF(AC140/AB140*100&gt;200,"СВ.200",AC140/AB140)))</f>
        <v>1.1677411764705882E-2</v>
      </c>
      <c r="AF140" s="29">
        <f t="shared" ref="AF140:AF141" si="789">IF(AD140=0," ",IF(AC140/AD140*100&gt;200,"св.200",AC140/AD140))</f>
        <v>0.62464522381578702</v>
      </c>
      <c r="AG140" s="28">
        <v>804000</v>
      </c>
      <c r="AH140" s="28">
        <v>22051.439999999999</v>
      </c>
      <c r="AI140" s="28">
        <v>33869.949999999997</v>
      </c>
      <c r="AJ140" s="29">
        <f t="shared" ref="AJ140:AJ142" si="790">IF(AH140&lt;=0," ",IF(AG140&lt;=0," ",IF(AH140/AG140*100&gt;200,"СВ.200",AH140/AG140)))</f>
        <v>2.7427164179104475E-2</v>
      </c>
      <c r="AK140" s="29">
        <f t="shared" ref="AK140:AK142" si="791">IF(AI140=0," ",IF(AH140/AI140*100&gt;200,"св.200",AH140/AI140))</f>
        <v>0.65106207715098485</v>
      </c>
      <c r="AL140" s="28"/>
      <c r="AM140" s="28"/>
      <c r="AN140" s="28"/>
      <c r="AO140" s="29" t="str">
        <f t="shared" ref="AO140:AO142" si="792">IF(AM140&lt;=0," ",IF(AL140&lt;=0," ",IF(AM140/AL140*100&gt;200,"СВ.200",AM140/AL140)))</f>
        <v xml:space="preserve"> </v>
      </c>
      <c r="AP140" s="29" t="str">
        <f t="shared" ref="AP140:AP142" si="793">IF(AN140=0," ",IF(AM140/AN140*100&gt;200,"св.200",AM140/AN140))</f>
        <v xml:space="preserve"> </v>
      </c>
      <c r="AQ140" s="9">
        <f t="shared" ref="AQ140:AQ142" si="794">AV140+BA140+BF140+BK140+BP140+BU140+BZ140+CE140+CY140+DD140+DL140+CT140</f>
        <v>172000</v>
      </c>
      <c r="AR140" s="9">
        <f t="shared" ref="AR140:AR142" si="795">AW140+BB140+BG140+BL140+BQ140+BV140+CA140+CF140+CZ140+DE140+DM140+CU140+DI140</f>
        <v>73520.33</v>
      </c>
      <c r="AS140" s="9">
        <f t="shared" ref="AS140:AS142" si="796">AX140+BC140+BH140+BM140+BR140+BW140+CB140+CG140+DA140+DF140+DN140+CV140+DJ140</f>
        <v>49923.07</v>
      </c>
      <c r="AT140" s="29">
        <f t="shared" ref="AT140:AT142" si="797">IF(AR140&lt;=0," ",IF(AQ140&lt;=0," ",IF(AR140/AQ140*100&gt;200,"СВ.200",AR140/AQ140)))</f>
        <v>0.42744377906976744</v>
      </c>
      <c r="AU140" s="29">
        <f t="shared" ref="AU140:AU142" si="798">IF(AS140=0," ",IF(AR140/AS140*100&gt;200,"св.200",AR140/AS140))</f>
        <v>1.4726724538374745</v>
      </c>
      <c r="AV140" s="9"/>
      <c r="AW140" s="9"/>
      <c r="AX140" s="9"/>
      <c r="AY140" s="29" t="str">
        <f t="shared" ref="AY140:AY142" si="799">IF(AW140&lt;=0," ",IF(AV140&lt;=0," ",IF(AW140/AV140*100&gt;200,"СВ.200",AW140/AV140)))</f>
        <v xml:space="preserve"> </v>
      </c>
      <c r="AZ140" s="29" t="str">
        <f t="shared" ref="AZ140:AZ142" si="800">IF(AX140=0," ",IF(AW140/AX140*100&gt;200,"св.200",AW140/AX140))</f>
        <v xml:space="preserve"> </v>
      </c>
      <c r="BA140" s="28">
        <v>30000</v>
      </c>
      <c r="BB140" s="28"/>
      <c r="BC140" s="28"/>
      <c r="BD140" s="29" t="str">
        <f t="shared" ref="BD140:BD142" si="801">IF(BB140&lt;=0," ",IF(BA140&lt;=0," ",IF(BB140/BA140*100&gt;200,"СВ.200",BB140/BA140)))</f>
        <v xml:space="preserve"> </v>
      </c>
      <c r="BE140" s="29" t="str">
        <f t="shared" ref="BE140:BE142" si="802">IF(BC140=0," ",IF(BB140/BC140*100&gt;200,"св.200",BB140/BC140))</f>
        <v xml:space="preserve"> </v>
      </c>
      <c r="BF140" s="28">
        <v>41000</v>
      </c>
      <c r="BG140" s="28">
        <v>17891.63</v>
      </c>
      <c r="BH140" s="28">
        <v>8683.81</v>
      </c>
      <c r="BI140" s="29">
        <f t="shared" ref="BI140:BI142" si="803">IF(BG140&lt;=0," ",IF(BF140&lt;=0," ",IF(BG140/BF140*100&gt;200,"СВ.200",BG140/BF140)))</f>
        <v>0.43638121951219516</v>
      </c>
      <c r="BJ140" s="29" t="str">
        <f t="shared" ref="BJ140:BJ142" si="804">IF(BH140=0," ",IF(BG140/BH140*100&gt;200,"св.200",BG140/BH140))</f>
        <v>св.200</v>
      </c>
      <c r="BK140" s="28"/>
      <c r="BL140" s="28"/>
      <c r="BM140" s="28"/>
      <c r="BN140" s="29" t="str">
        <f t="shared" ref="BN140:BN142" si="805">IF(BL140&lt;=0," ",IF(BK140&lt;=0," ",IF(BL140/BK140*100&gt;200,"СВ.200",BL140/BK140)))</f>
        <v xml:space="preserve"> </v>
      </c>
      <c r="BO140" s="29" t="str">
        <f t="shared" ref="BO140:BO142" si="806">IF(BM140=0," ",IF(BL140/BM140*100&gt;200,"св.200",BL140/BM140))</f>
        <v xml:space="preserve"> </v>
      </c>
      <c r="BP140" s="28"/>
      <c r="BQ140" s="28"/>
      <c r="BR140" s="28"/>
      <c r="BS140" s="29" t="str">
        <f t="shared" ref="BS140:BS142" si="807">IF(BQ140&lt;=0," ",IF(BP140&lt;=0," ",IF(BQ140/BP140*100&gt;200,"СВ.200",BQ140/BP140)))</f>
        <v xml:space="preserve"> </v>
      </c>
      <c r="BT140" s="29" t="str">
        <f t="shared" ref="BT140:BT142" si="808">IF(BR140=0," ",IF(BQ140/BR140*100&gt;200,"св.200",BQ140/BR140))</f>
        <v xml:space="preserve"> </v>
      </c>
      <c r="BU140" s="28">
        <v>100000</v>
      </c>
      <c r="BV140" s="28">
        <v>55628.7</v>
      </c>
      <c r="BW140" s="28">
        <v>24423.93</v>
      </c>
      <c r="BX140" s="29">
        <f t="shared" ref="BX140:BX142" si="809">IF(BV140&lt;=0," ",IF(BU140&lt;=0," ",IF(BV140/BU140*100&gt;200,"СВ.200",BV140/BU140)))</f>
        <v>0.55628699999999998</v>
      </c>
      <c r="BY140" s="29" t="str">
        <f>IF(BV140=0," ",IF(BV140/BW140*100&gt;200,"св.200",BV140/BW140))</f>
        <v>св.200</v>
      </c>
      <c r="BZ140" s="46">
        <v>1000</v>
      </c>
      <c r="CA140" s="46"/>
      <c r="CB140" s="46">
        <v>16815.330000000002</v>
      </c>
      <c r="CC140" s="29" t="str">
        <f t="shared" ref="CC140:CC142" si="810">IF(CA140&lt;=0," ",IF(BZ140&lt;=0," ",IF(CA140/BZ140*100&gt;200,"СВ.200",CA140/BZ140)))</f>
        <v xml:space="preserve"> </v>
      </c>
      <c r="CD140" s="29">
        <f t="shared" ref="CD140:CD142" si="811">IF(CB140=0," ",IF(CA140/CB140*100&gt;200,"св.200",CA140/CB140))</f>
        <v>0</v>
      </c>
      <c r="CE140" s="28"/>
      <c r="CF140" s="28"/>
      <c r="CG140" s="28"/>
      <c r="CH140" s="51" t="str">
        <f t="shared" ref="CH140:CH142" si="812">IF(CF140&lt;=0," ",IF(CE140&lt;=0," ",IF(CF140/CE140*100&gt;200,"СВ.200",CF140/CE140)))</f>
        <v xml:space="preserve"> </v>
      </c>
      <c r="CI140" s="29" t="str">
        <f t="shared" ref="CI140:CI142" si="813">IF(CG140=0," ",IF(CF140/CG140*100&gt;200,"св.200",CF140/CG140))</f>
        <v xml:space="preserve"> </v>
      </c>
      <c r="CJ140" s="28"/>
      <c r="CK140" s="28"/>
      <c r="CL140" s="28"/>
      <c r="CM140" s="29" t="str">
        <f t="shared" ref="CM140:CM142" si="814">IF(CK140&lt;=0," ",IF(CJ140&lt;=0," ",IF(CK140/CJ140*100&gt;200,"СВ.200",CK140/CJ140)))</f>
        <v xml:space="preserve"> </v>
      </c>
      <c r="CN140" s="29" t="str">
        <f t="shared" ref="CN140:CN142" si="815">IF(CL140=0," ",IF(CK140/CL140*100&gt;200,"св.200",CK140/CL140))</f>
        <v xml:space="preserve"> </v>
      </c>
      <c r="CO140" s="28"/>
      <c r="CP140" s="28"/>
      <c r="CQ140" s="28"/>
      <c r="CR140" s="29" t="str">
        <f t="shared" ref="CR140:CR142" si="816">IF(CP140&lt;=0," ",IF(CO140&lt;=0," ",IF(CP140/CO140*100&gt;200,"СВ.200",CP140/CO140)))</f>
        <v xml:space="preserve"> </v>
      </c>
      <c r="CS140" s="29" t="str">
        <f t="shared" ref="CS140:CS142" si="817">IF(CQ140=0," ",IF(CP140/CQ140*100&gt;200,"св.200",CP140/CQ140))</f>
        <v xml:space="preserve"> </v>
      </c>
      <c r="CT140" s="58"/>
      <c r="CU140" s="58"/>
      <c r="CV140" s="58"/>
      <c r="CW140" s="29" t="str">
        <f t="shared" si="768"/>
        <v xml:space="preserve"> </v>
      </c>
      <c r="CX140" s="29" t="str">
        <f t="shared" si="769"/>
        <v xml:space="preserve"> </v>
      </c>
      <c r="CY140" s="28"/>
      <c r="CZ140" s="28"/>
      <c r="DA140" s="28"/>
      <c r="DB140" s="29" t="str">
        <f t="shared" ref="DB140:DB142" si="818">IF(CZ140&lt;=0," ",IF(CY140&lt;=0," ",IF(CZ140/CY140*100&gt;200,"СВ.200",CZ140/CY140)))</f>
        <v xml:space="preserve"> </v>
      </c>
      <c r="DC140" s="29" t="str">
        <f t="shared" ref="DC140:DC142" si="819">IF(DA140=0," ",IF(CZ140/DA140*100&gt;200,"св.200",CZ140/DA140))</f>
        <v xml:space="preserve"> </v>
      </c>
      <c r="DD140" s="28"/>
      <c r="DE140" s="28"/>
      <c r="DF140" s="28"/>
      <c r="DG140" s="29" t="str">
        <f t="shared" ref="DG140:DG142" si="820">IF(DE140&lt;=0," ",IF(DD140&lt;=0," ",IF(DE140/DD140*100&gt;200,"СВ.200",DE140/DD140)))</f>
        <v xml:space="preserve"> </v>
      </c>
      <c r="DH140" s="29" t="str">
        <f t="shared" ref="DH140:DH142" si="821">IF(DF140=0," ",IF(DE140/DF140*100&gt;200,"св.200",DE140/DF140))</f>
        <v xml:space="preserve"> </v>
      </c>
      <c r="DI140" s="28"/>
      <c r="DJ140" s="28"/>
      <c r="DK140" s="29" t="str">
        <f t="shared" si="713"/>
        <v xml:space="preserve"> </v>
      </c>
      <c r="DL140" s="71"/>
      <c r="DM140" s="71"/>
      <c r="DN140" s="71"/>
      <c r="DO140" s="29" t="str">
        <f t="shared" ref="DO140:DO142" si="822">IF(DM140&lt;=0," ",IF(DL140&lt;=0," ",IF(DM140/DL140*100&gt;200,"СВ.200",DM140/DL140)))</f>
        <v xml:space="preserve"> </v>
      </c>
      <c r="DP140" s="29" t="str">
        <f t="shared" ref="DP140:DP142" si="823">IF(DN140=0," ",IF(DM140/DN140*100&gt;200,"св.200",DM140/DN140))</f>
        <v xml:space="preserve"> </v>
      </c>
    </row>
    <row r="141" spans="1:120" s="19" customFormat="1" ht="15.75" hidden="1" customHeight="1" outlineLevel="1" x14ac:dyDescent="0.25">
      <c r="A141" s="18">
        <v>115</v>
      </c>
      <c r="B141" s="8" t="s">
        <v>111</v>
      </c>
      <c r="C141" s="28">
        <f t="shared" si="773"/>
        <v>438160</v>
      </c>
      <c r="D141" s="28">
        <f t="shared" si="773"/>
        <v>55393.47</v>
      </c>
      <c r="E141" s="28">
        <f t="shared" si="773"/>
        <v>56645.9</v>
      </c>
      <c r="F141" s="29">
        <f t="shared" si="777"/>
        <v>0.12642292769764471</v>
      </c>
      <c r="G141" s="29">
        <f t="shared" si="778"/>
        <v>0.97789019152312873</v>
      </c>
      <c r="H141" s="17">
        <f t="shared" si="779"/>
        <v>431200</v>
      </c>
      <c r="I141" s="24">
        <f t="shared" si="779"/>
        <v>53653.47</v>
      </c>
      <c r="J141" s="17">
        <f>O141+T141+Y141+AD141+AI141</f>
        <v>48172.82</v>
      </c>
      <c r="K141" s="29">
        <f t="shared" si="780"/>
        <v>0.12442826994434138</v>
      </c>
      <c r="L141" s="29">
        <f t="shared" si="781"/>
        <v>1.1137705868163832</v>
      </c>
      <c r="M141" s="46">
        <v>80200</v>
      </c>
      <c r="N141" s="46">
        <v>22762.23</v>
      </c>
      <c r="O141" s="46">
        <v>18907.07</v>
      </c>
      <c r="P141" s="29">
        <f t="shared" si="782"/>
        <v>0.28381832917705735</v>
      </c>
      <c r="Q141" s="29">
        <f t="shared" si="783"/>
        <v>1.2039004457062887</v>
      </c>
      <c r="R141" s="28"/>
      <c r="S141" s="28"/>
      <c r="T141" s="28"/>
      <c r="U141" s="29" t="str">
        <f t="shared" si="784"/>
        <v xml:space="preserve"> </v>
      </c>
      <c r="V141" s="29" t="str">
        <f t="shared" si="785"/>
        <v xml:space="preserve"> </v>
      </c>
      <c r="W141" s="46">
        <v>0</v>
      </c>
      <c r="X141" s="28">
        <v>0</v>
      </c>
      <c r="Y141" s="28"/>
      <c r="Z141" s="29" t="str">
        <f t="shared" si="786"/>
        <v xml:space="preserve"> </v>
      </c>
      <c r="AA141" s="29" t="str">
        <f t="shared" si="787"/>
        <v xml:space="preserve"> </v>
      </c>
      <c r="AB141" s="28">
        <v>51000</v>
      </c>
      <c r="AC141" s="28">
        <v>5557.59</v>
      </c>
      <c r="AD141" s="28">
        <v>4436.82</v>
      </c>
      <c r="AE141" s="29">
        <f t="shared" si="788"/>
        <v>0.10897235294117648</v>
      </c>
      <c r="AF141" s="29">
        <f t="shared" si="789"/>
        <v>1.2526065966164956</v>
      </c>
      <c r="AG141" s="28">
        <v>300000</v>
      </c>
      <c r="AH141" s="28">
        <v>25333.65</v>
      </c>
      <c r="AI141" s="28">
        <v>24828.93</v>
      </c>
      <c r="AJ141" s="29">
        <f t="shared" si="790"/>
        <v>8.4445500000000007E-2</v>
      </c>
      <c r="AK141" s="29">
        <f t="shared" si="791"/>
        <v>1.0203278997524259</v>
      </c>
      <c r="AL141" s="28"/>
      <c r="AM141" s="28"/>
      <c r="AN141" s="28"/>
      <c r="AO141" s="29" t="str">
        <f t="shared" si="792"/>
        <v xml:space="preserve"> </v>
      </c>
      <c r="AP141" s="29" t="str">
        <f t="shared" si="793"/>
        <v xml:space="preserve"> </v>
      </c>
      <c r="AQ141" s="9">
        <f t="shared" si="794"/>
        <v>6960</v>
      </c>
      <c r="AR141" s="9">
        <f t="shared" si="795"/>
        <v>1740</v>
      </c>
      <c r="AS141" s="9">
        <f t="shared" si="796"/>
        <v>8473.08</v>
      </c>
      <c r="AT141" s="29">
        <f t="shared" si="797"/>
        <v>0.25</v>
      </c>
      <c r="AU141" s="29">
        <f t="shared" si="798"/>
        <v>0.20535625770085966</v>
      </c>
      <c r="AV141" s="9"/>
      <c r="AW141" s="9"/>
      <c r="AX141" s="9"/>
      <c r="AY141" s="29" t="str">
        <f t="shared" si="799"/>
        <v xml:space="preserve"> </v>
      </c>
      <c r="AZ141" s="29" t="str">
        <f t="shared" si="800"/>
        <v xml:space="preserve"> </v>
      </c>
      <c r="BA141" s="28"/>
      <c r="BB141" s="28"/>
      <c r="BC141" s="28"/>
      <c r="BD141" s="29" t="str">
        <f t="shared" si="801"/>
        <v xml:space="preserve"> </v>
      </c>
      <c r="BE141" s="29" t="str">
        <f t="shared" si="802"/>
        <v xml:space="preserve"> </v>
      </c>
      <c r="BF141" s="28">
        <v>6960</v>
      </c>
      <c r="BG141" s="28">
        <v>1740</v>
      </c>
      <c r="BH141" s="28">
        <v>0</v>
      </c>
      <c r="BI141" s="29">
        <f t="shared" si="803"/>
        <v>0.25</v>
      </c>
      <c r="BJ141" s="29" t="e">
        <f>IF(BG141=0," ",IF(BG141/BH141*100&gt;200,"св.200",BG141/BH141))</f>
        <v>#DIV/0!</v>
      </c>
      <c r="BK141" s="28"/>
      <c r="BL141" s="28"/>
      <c r="BM141" s="28"/>
      <c r="BN141" s="29" t="str">
        <f t="shared" si="805"/>
        <v xml:space="preserve"> </v>
      </c>
      <c r="BO141" s="29" t="str">
        <f t="shared" si="806"/>
        <v xml:space="preserve"> </v>
      </c>
      <c r="BP141" s="28"/>
      <c r="BQ141" s="28"/>
      <c r="BR141" s="28"/>
      <c r="BS141" s="29" t="str">
        <f t="shared" si="807"/>
        <v xml:space="preserve"> </v>
      </c>
      <c r="BT141" s="29" t="str">
        <f t="shared" si="808"/>
        <v xml:space="preserve"> </v>
      </c>
      <c r="BU141" s="28">
        <v>0</v>
      </c>
      <c r="BV141" s="28">
        <v>0</v>
      </c>
      <c r="BW141" s="28">
        <v>0</v>
      </c>
      <c r="BX141" s="29" t="str">
        <f t="shared" si="809"/>
        <v xml:space="preserve"> </v>
      </c>
      <c r="BY141" s="29" t="str">
        <f t="shared" ref="BY141:BY142" si="824">IF(BW141=0," ",IF(BV141/BW141*100&gt;200,"св.200",BV141/BW141))</f>
        <v xml:space="preserve"> </v>
      </c>
      <c r="BZ141" s="28"/>
      <c r="CA141" s="28"/>
      <c r="CB141" s="28"/>
      <c r="CC141" s="29" t="str">
        <f t="shared" si="810"/>
        <v xml:space="preserve"> </v>
      </c>
      <c r="CD141" s="29" t="str">
        <f t="shared" si="811"/>
        <v xml:space="preserve"> </v>
      </c>
      <c r="CE141" s="28"/>
      <c r="CF141" s="28"/>
      <c r="CG141" s="28"/>
      <c r="CH141" s="51" t="str">
        <f t="shared" si="812"/>
        <v xml:space="preserve"> </v>
      </c>
      <c r="CI141" s="29" t="str">
        <f t="shared" si="813"/>
        <v xml:space="preserve"> </v>
      </c>
      <c r="CJ141" s="28"/>
      <c r="CK141" s="28"/>
      <c r="CL141" s="28"/>
      <c r="CM141" s="29" t="str">
        <f t="shared" si="814"/>
        <v xml:space="preserve"> </v>
      </c>
      <c r="CN141" s="29" t="str">
        <f t="shared" si="815"/>
        <v xml:space="preserve"> </v>
      </c>
      <c r="CO141" s="28"/>
      <c r="CP141" s="28"/>
      <c r="CQ141" s="28"/>
      <c r="CR141" s="29" t="str">
        <f t="shared" si="816"/>
        <v xml:space="preserve"> </v>
      </c>
      <c r="CS141" s="29" t="str">
        <f t="shared" si="817"/>
        <v xml:space="preserve"> </v>
      </c>
      <c r="CT141" s="58"/>
      <c r="CU141" s="58"/>
      <c r="CV141" s="58"/>
      <c r="CW141" s="29" t="str">
        <f t="shared" si="768"/>
        <v xml:space="preserve"> </v>
      </c>
      <c r="CX141" s="29" t="str">
        <f t="shared" si="769"/>
        <v xml:space="preserve"> </v>
      </c>
      <c r="CY141" s="28"/>
      <c r="CZ141" s="28"/>
      <c r="DA141" s="28"/>
      <c r="DB141" s="29" t="str">
        <f t="shared" si="818"/>
        <v xml:space="preserve"> </v>
      </c>
      <c r="DC141" s="29" t="str">
        <f t="shared" si="819"/>
        <v xml:space="preserve"> </v>
      </c>
      <c r="DD141" s="28"/>
      <c r="DE141" s="28"/>
      <c r="DF141" s="28"/>
      <c r="DG141" s="29" t="str">
        <f t="shared" si="820"/>
        <v xml:space="preserve"> </v>
      </c>
      <c r="DH141" s="29" t="str">
        <f t="shared" si="821"/>
        <v xml:space="preserve"> </v>
      </c>
      <c r="DI141" s="28"/>
      <c r="DJ141" s="28"/>
      <c r="DK141" s="29" t="str">
        <f t="shared" si="713"/>
        <v xml:space="preserve"> </v>
      </c>
      <c r="DL141" s="71"/>
      <c r="DM141" s="46"/>
      <c r="DN141" s="46">
        <v>8473.08</v>
      </c>
      <c r="DO141" s="29" t="str">
        <f t="shared" si="822"/>
        <v xml:space="preserve"> </v>
      </c>
      <c r="DP141" s="29">
        <f t="shared" si="823"/>
        <v>0</v>
      </c>
    </row>
    <row r="142" spans="1:120" s="19" customFormat="1" ht="15.75" hidden="1" customHeight="1" outlineLevel="1" x14ac:dyDescent="0.25">
      <c r="A142" s="18">
        <v>116</v>
      </c>
      <c r="B142" s="8" t="s">
        <v>2</v>
      </c>
      <c r="C142" s="28">
        <f t="shared" si="773"/>
        <v>780080</v>
      </c>
      <c r="D142" s="28">
        <f t="shared" si="773"/>
        <v>153810.93</v>
      </c>
      <c r="E142" s="28">
        <f t="shared" si="773"/>
        <v>147235.78</v>
      </c>
      <c r="F142" s="29">
        <f t="shared" si="777"/>
        <v>0.19717327709978463</v>
      </c>
      <c r="G142" s="29">
        <f t="shared" si="778"/>
        <v>1.0446572837118804</v>
      </c>
      <c r="H142" s="17">
        <f t="shared" si="779"/>
        <v>670000</v>
      </c>
      <c r="I142" s="24">
        <f t="shared" si="779"/>
        <v>128790.93</v>
      </c>
      <c r="J142" s="17">
        <f>O142+T142+Y142+AD142+AI142</f>
        <v>121915.78</v>
      </c>
      <c r="K142" s="29">
        <f t="shared" si="780"/>
        <v>0.19222526865671641</v>
      </c>
      <c r="L142" s="29">
        <f t="shared" si="781"/>
        <v>1.056392617920338</v>
      </c>
      <c r="M142" s="46">
        <v>180000</v>
      </c>
      <c r="N142" s="46">
        <v>37792.36</v>
      </c>
      <c r="O142" s="46">
        <v>35365.370000000003</v>
      </c>
      <c r="P142" s="29">
        <f t="shared" si="782"/>
        <v>0.20995755555555556</v>
      </c>
      <c r="Q142" s="29">
        <f t="shared" si="783"/>
        <v>1.068626173004835</v>
      </c>
      <c r="R142" s="28"/>
      <c r="S142" s="28"/>
      <c r="T142" s="28"/>
      <c r="U142" s="29" t="str">
        <f t="shared" si="784"/>
        <v xml:space="preserve"> </v>
      </c>
      <c r="V142" s="29" t="str">
        <f t="shared" si="785"/>
        <v xml:space="preserve"> </v>
      </c>
      <c r="W142" s="46">
        <v>10000</v>
      </c>
      <c r="X142" s="28">
        <v>107.68</v>
      </c>
      <c r="Y142" s="28"/>
      <c r="Z142" s="29">
        <f t="shared" si="786"/>
        <v>1.0768000000000002E-2</v>
      </c>
      <c r="AA142" s="29" t="e">
        <f>IF(X142=0," ",IF(X142/Y142*100&gt;200,"св.200",X142/Y142))</f>
        <v>#DIV/0!</v>
      </c>
      <c r="AB142" s="28">
        <v>60000</v>
      </c>
      <c r="AC142" s="28">
        <v>2563.81</v>
      </c>
      <c r="AD142" s="28">
        <v>3539.17</v>
      </c>
      <c r="AE142" s="29">
        <f t="shared" si="788"/>
        <v>4.2730166666666666E-2</v>
      </c>
      <c r="AF142" s="29">
        <f>IF(AD142&lt;=0," ",IF(AC142/AD142*100&gt;200,"св.200",AC142/AD142))</f>
        <v>0.72440996052746831</v>
      </c>
      <c r="AG142" s="28">
        <v>420000</v>
      </c>
      <c r="AH142" s="28">
        <v>88327.08</v>
      </c>
      <c r="AI142" s="28">
        <v>83011.240000000005</v>
      </c>
      <c r="AJ142" s="29">
        <f t="shared" si="790"/>
        <v>0.21030257142857142</v>
      </c>
      <c r="AK142" s="29">
        <f t="shared" si="791"/>
        <v>1.0640375929813841</v>
      </c>
      <c r="AL142" s="28"/>
      <c r="AM142" s="28"/>
      <c r="AN142" s="28"/>
      <c r="AO142" s="29" t="str">
        <f t="shared" si="792"/>
        <v xml:space="preserve"> </v>
      </c>
      <c r="AP142" s="29" t="str">
        <f t="shared" si="793"/>
        <v xml:space="preserve"> </v>
      </c>
      <c r="AQ142" s="9">
        <f t="shared" si="794"/>
        <v>110080</v>
      </c>
      <c r="AR142" s="9">
        <f t="shared" si="795"/>
        <v>25020</v>
      </c>
      <c r="AS142" s="9">
        <f t="shared" si="796"/>
        <v>25320</v>
      </c>
      <c r="AT142" s="29">
        <f t="shared" si="797"/>
        <v>0.22728924418604651</v>
      </c>
      <c r="AU142" s="29">
        <f t="shared" si="798"/>
        <v>0.98815165876777256</v>
      </c>
      <c r="AV142" s="9"/>
      <c r="AW142" s="9"/>
      <c r="AX142" s="9"/>
      <c r="AY142" s="29" t="str">
        <f t="shared" si="799"/>
        <v xml:space="preserve"> </v>
      </c>
      <c r="AZ142" s="29" t="str">
        <f t="shared" si="800"/>
        <v xml:space="preserve"> </v>
      </c>
      <c r="BA142" s="28"/>
      <c r="BB142" s="28"/>
      <c r="BC142" s="28"/>
      <c r="BD142" s="29" t="str">
        <f t="shared" si="801"/>
        <v xml:space="preserve"> </v>
      </c>
      <c r="BE142" s="29" t="str">
        <f t="shared" si="802"/>
        <v xml:space="preserve"> </v>
      </c>
      <c r="BF142" s="28">
        <v>10080</v>
      </c>
      <c r="BG142" s="28">
        <v>2520</v>
      </c>
      <c r="BH142" s="28">
        <v>2520</v>
      </c>
      <c r="BI142" s="29">
        <f t="shared" si="803"/>
        <v>0.25</v>
      </c>
      <c r="BJ142" s="29">
        <f t="shared" si="804"/>
        <v>1</v>
      </c>
      <c r="BK142" s="28"/>
      <c r="BL142" s="28"/>
      <c r="BM142" s="28"/>
      <c r="BN142" s="29" t="str">
        <f t="shared" si="805"/>
        <v xml:space="preserve"> </v>
      </c>
      <c r="BO142" s="29" t="str">
        <f t="shared" si="806"/>
        <v xml:space="preserve"> </v>
      </c>
      <c r="BP142" s="28"/>
      <c r="BQ142" s="28"/>
      <c r="BR142" s="28"/>
      <c r="BS142" s="29" t="str">
        <f t="shared" si="807"/>
        <v xml:space="preserve"> </v>
      </c>
      <c r="BT142" s="29" t="str">
        <f t="shared" si="808"/>
        <v xml:space="preserve"> </v>
      </c>
      <c r="BU142" s="28">
        <v>100000</v>
      </c>
      <c r="BV142" s="28">
        <v>22500</v>
      </c>
      <c r="BW142" s="28">
        <v>22800</v>
      </c>
      <c r="BX142" s="29">
        <f t="shared" si="809"/>
        <v>0.22500000000000001</v>
      </c>
      <c r="BY142" s="29">
        <f t="shared" si="824"/>
        <v>0.98684210526315785</v>
      </c>
      <c r="BZ142" s="28"/>
      <c r="CA142" s="28"/>
      <c r="CB142" s="28"/>
      <c r="CC142" s="29" t="str">
        <f t="shared" si="810"/>
        <v xml:space="preserve"> </v>
      </c>
      <c r="CD142" s="29" t="str">
        <f t="shared" si="811"/>
        <v xml:space="preserve"> </v>
      </c>
      <c r="CE142" s="28"/>
      <c r="CF142" s="28"/>
      <c r="CG142" s="28"/>
      <c r="CH142" s="51" t="str">
        <f t="shared" si="812"/>
        <v xml:space="preserve"> </v>
      </c>
      <c r="CI142" s="29" t="str">
        <f t="shared" si="813"/>
        <v xml:space="preserve"> </v>
      </c>
      <c r="CJ142" s="28"/>
      <c r="CK142" s="28"/>
      <c r="CL142" s="28"/>
      <c r="CM142" s="29" t="str">
        <f t="shared" si="814"/>
        <v xml:space="preserve"> </v>
      </c>
      <c r="CN142" s="29" t="str">
        <f t="shared" si="815"/>
        <v xml:space="preserve"> </v>
      </c>
      <c r="CO142" s="28"/>
      <c r="CP142" s="28"/>
      <c r="CQ142" s="28"/>
      <c r="CR142" s="29" t="str">
        <f t="shared" si="816"/>
        <v xml:space="preserve"> </v>
      </c>
      <c r="CS142" s="29" t="str">
        <f t="shared" si="817"/>
        <v xml:space="preserve"> </v>
      </c>
      <c r="CT142" s="58"/>
      <c r="CU142" s="58"/>
      <c r="CV142" s="58"/>
      <c r="CW142" s="29" t="str">
        <f t="shared" si="768"/>
        <v xml:space="preserve"> </v>
      </c>
      <c r="CX142" s="29" t="str">
        <f t="shared" si="769"/>
        <v xml:space="preserve"> </v>
      </c>
      <c r="CY142" s="28"/>
      <c r="CZ142" s="28"/>
      <c r="DA142" s="28"/>
      <c r="DB142" s="29" t="str">
        <f t="shared" si="818"/>
        <v xml:space="preserve"> </v>
      </c>
      <c r="DC142" s="29" t="str">
        <f t="shared" si="819"/>
        <v xml:space="preserve"> </v>
      </c>
      <c r="DD142" s="28"/>
      <c r="DE142" s="28"/>
      <c r="DF142" s="28"/>
      <c r="DG142" s="29" t="str">
        <f t="shared" si="820"/>
        <v xml:space="preserve"> </v>
      </c>
      <c r="DH142" s="29" t="str">
        <f t="shared" si="821"/>
        <v xml:space="preserve"> </v>
      </c>
      <c r="DI142" s="28"/>
      <c r="DJ142" s="28"/>
      <c r="DK142" s="29" t="str">
        <f t="shared" si="713"/>
        <v xml:space="preserve"> </v>
      </c>
      <c r="DL142" s="71"/>
      <c r="DM142" s="71"/>
      <c r="DN142" s="71"/>
      <c r="DO142" s="29" t="str">
        <f t="shared" si="822"/>
        <v xml:space="preserve"> </v>
      </c>
      <c r="DP142" s="29" t="str">
        <f t="shared" si="823"/>
        <v xml:space="preserve"> </v>
      </c>
    </row>
    <row r="143" spans="1:120" s="10" customFormat="1" ht="32.1" customHeight="1" x14ac:dyDescent="0.25">
      <c r="A143" s="61"/>
      <c r="B143" s="59" t="s">
        <v>158</v>
      </c>
      <c r="C143" s="44">
        <f>C138+C131+C122+C115+C108+C101+C96+C90+C84+C80+C75+C69+C63+C56+C48+C42+C30+C24+C18+C11+C6</f>
        <v>1049682390.91</v>
      </c>
      <c r="D143" s="44">
        <f>D138+D131+D122+D115+D108+D101+D96+D90+D84+D80+D75+D69+D63+D56+D48+D42+D30+D24+D18+D11+D6</f>
        <v>251557939.72000003</v>
      </c>
      <c r="E143" s="44">
        <f>E138+E131+E122+E115+E108+E101+E96+E90+E84+E80+E75+E69+E63+E56+E48+E42+E30+E24+E18+E11+E6</f>
        <v>237570297.11999995</v>
      </c>
      <c r="F143" s="26">
        <f t="shared" si="673"/>
        <v>0.23965148115128157</v>
      </c>
      <c r="G143" s="26">
        <f t="shared" si="687"/>
        <v>1.0588779101157362</v>
      </c>
      <c r="H143" s="65">
        <f>H138+H131+H122+H115+H101+H96+H90+H84+H80+H75+H69+H63+H56+H48+H42+H30+H24+H18+H11+H6+H108</f>
        <v>991465377.25</v>
      </c>
      <c r="I143" s="65">
        <f>I138+I131+I122+I115+I101+I96+I90+I84+I80+I75+I69+I63+I56+I48+I42+I30+I24+I18+I11+I6+I108</f>
        <v>236792350.84000003</v>
      </c>
      <c r="J143" s="65">
        <f>J138+J131+J122+J115+J101+J96+J90+J84+J80+J75+J69+J63+J56+J48+J42+J30+J24+J18+J11+J6+J108</f>
        <v>220021130.48000002</v>
      </c>
      <c r="K143" s="26">
        <f t="shared" si="674"/>
        <v>0.23883068060004717</v>
      </c>
      <c r="L143" s="26">
        <f t="shared" si="688"/>
        <v>1.0762254985392166</v>
      </c>
      <c r="M143" s="65">
        <f>M6+M11+M18+M24+M30+M42+M48+M56+M63+M69+M75+M80+M84+M90+M96+M101+M108+M115+M122+M131+M138</f>
        <v>715060043.68999994</v>
      </c>
      <c r="N143" s="65">
        <f>N6+N11+N18+N24+N30+N42+N48+N56+N63+N69+N75+N80+N84+N90+N96+N101+N108+N115+N122+N131+N138</f>
        <v>167437627.38999999</v>
      </c>
      <c r="O143" s="65">
        <f>O138+O131+O122+O115+O101+O96+O90+O84+O80+O75+O69+O63+O56+O48+O42+O30+O24+O18+O11+O6+O108</f>
        <v>159207430.40000004</v>
      </c>
      <c r="P143" s="26">
        <f t="shared" si="675"/>
        <v>0.23415883584538424</v>
      </c>
      <c r="Q143" s="26">
        <f t="shared" si="689"/>
        <v>1.051694804503295</v>
      </c>
      <c r="R143" s="65">
        <f>R138+R131+R122+R115+R101+R96+R90+R84+R80+R75+R69+R63+R56+R48+R42+R30+R24+R18+R11+R6+R108</f>
        <v>30286110.789999999</v>
      </c>
      <c r="S143" s="65">
        <f>S138+S131+S122+S115+S101+S96+S90+S84+S80+S75+S69+S63+S56+S48+S42+S30+S24+S18+S11+S6+S108</f>
        <v>8290371.0799999991</v>
      </c>
      <c r="T143" s="65">
        <f>T138+T131+T122+T115+T101+T96+T90+T84+T80+T75+T69+T63+T56+T48+T42+T30+T24+T18+T11+T6+T108</f>
        <v>6464418.0700000003</v>
      </c>
      <c r="U143" s="26">
        <f t="shared" si="676"/>
        <v>0.27373508396255852</v>
      </c>
      <c r="V143" s="26">
        <f t="shared" si="712"/>
        <v>1.2824620855624826</v>
      </c>
      <c r="W143" s="65">
        <f>W138+W131+W122+W115+W101+W96+W90+W84+W80+W75+W69+W63+W56+W48+W42+W30+W24+W18+W11+W6+W108</f>
        <v>2823609</v>
      </c>
      <c r="X143" s="65">
        <f>X138+X131+X122+X115+X101+X96+X90+X84+X80+X75+X69+X63+X56+X48+X42+X30+X24+X18+X11+X6+X108</f>
        <v>2910468.4099999992</v>
      </c>
      <c r="Y143" s="65">
        <f>Y138+Y131+Y122+Y115+Y101+Y96+Y90+Y84+Y80+Y75+Y69+Y63+Y56+Y48+Y42+Y30+Y24+Y18+Y11+Y6+Y108</f>
        <v>414123.49000000005</v>
      </c>
      <c r="Z143" s="26">
        <f t="shared" si="677"/>
        <v>1.0307618406089509</v>
      </c>
      <c r="AA143" s="26" t="str">
        <f t="shared" si="709"/>
        <v>св.200</v>
      </c>
      <c r="AB143" s="65">
        <f>AB138+AB131+AB122+AB115+AB101+AB96+AB90+AB84+AB80+AB75+AB69+AB63+AB56+AB48+AB42+AB30+AB24+AB18+AB11+AB6+AB108</f>
        <v>35251417.450000003</v>
      </c>
      <c r="AC143" s="65">
        <f>AC138+AC131+AC122+AC115+AC101+AC96+AC90+AC84+AC80+AC75+AC69+AC63+AC56+AC48+AC42+AC30+AC24+AC18+AC11+AC6+AC108</f>
        <v>3012589.4099999997</v>
      </c>
      <c r="AD143" s="65">
        <f>AD138+AD131+AD122+AD115+AD101+AD96+AD90+AD84+AD80+AD75+AD69+AD63+AD56+AD48+AD42+AD30+AD24+AD18+AD11+AD6+AD108</f>
        <v>2756864.66</v>
      </c>
      <c r="AE143" s="26">
        <f t="shared" si="678"/>
        <v>8.5460092896207762E-2</v>
      </c>
      <c r="AF143" s="26">
        <f t="shared" si="690"/>
        <v>1.092759268784707</v>
      </c>
      <c r="AG143" s="65">
        <f>AG138+AG131+AG122+AG115+AG101+AG96+AG90+AG84+AG80+AG75+AG69+AG63+AG56+AG48+AG42+AG30+AG24+AG18+AG11+AG6+AG108</f>
        <v>207688595.68000001</v>
      </c>
      <c r="AH143" s="65">
        <f>AH138+AH131+AH122+AH115+AH101+AH96+AH90+AH84+AH80+AH75+AH69+AH63+AH56+AH48+AH42+AH30+AH24+AH18+AH11+AH6+AH108</f>
        <v>55047680.550000012</v>
      </c>
      <c r="AI143" s="65">
        <f>AI138+AI131+AI122+AI115+AI101+AI96+AI90+AI84+AI80+AI75+AI69+AI63+AI56+AI48+AI42+AI30+AI24+AI18+AI11+AI6+AI108</f>
        <v>51103167.789999992</v>
      </c>
      <c r="AJ143" s="26">
        <f t="shared" si="679"/>
        <v>0.26504912496406752</v>
      </c>
      <c r="AK143" s="26">
        <f t="shared" si="691"/>
        <v>1.0771872455384632</v>
      </c>
      <c r="AL143" s="65">
        <f>AL138+AL131+AL122+AL115+AL101+AL96+AL90+AL84+AL80+AL75+AL69+AL63+AL56+AL48+AL42+AL30+AL24+AL18+AL11+AL6+AL108</f>
        <v>355600.64000000001</v>
      </c>
      <c r="AM143" s="65">
        <f>AM138+AM131+AM122+AM115+AM101+AM96+AM90+AM84+AM80+AM75+AM69+AM63+AM56+AM48+AM42+AM30+AM24+AM18+AM11+AM6+AM108</f>
        <v>93614</v>
      </c>
      <c r="AN143" s="65">
        <f>AN138+AN131+AN122+AN115+AN101+AN96+AN90+AN84+AN80+AN75+AN69+AN63+AN56+AN48+AN42+AN30+AN24+AN18+AN11+AN6+AN108</f>
        <v>75202</v>
      </c>
      <c r="AO143" s="26">
        <f t="shared" si="653"/>
        <v>0.26325599413994305</v>
      </c>
      <c r="AP143" s="26">
        <f t="shared" si="692"/>
        <v>1.2448339139916491</v>
      </c>
      <c r="AQ143" s="15">
        <f>AQ6+AQ11+AQ18+AQ24+AQ30+AQ42+AQ48+AQ56+AQ63+AQ69+AQ75+AQ80+AQ84+AQ90+AQ96+AQ101+AQ108+AQ115+AQ122+AQ131+AQ138</f>
        <v>58217013.659999996</v>
      </c>
      <c r="AR143" s="15">
        <f>AR6+AR11+AR18+AR24+AR30+AR42+AR48+AR56+AR63+AR69+AR75+AR80+AR84+AR90+AR96+AR101+AR108+AR115+AR122+AR131+AR138</f>
        <v>14765588.879999999</v>
      </c>
      <c r="AS143" s="15">
        <f>AS6+AS11+AS18+AS24+AS30+AS42+AS48+AS56+AS63+AS69+AS75+AS80+AS84+AS90+AS96+AS101+AS108+AS115+AS122+AS131+AS138</f>
        <v>17549166.640000001</v>
      </c>
      <c r="AT143" s="26">
        <f t="shared" si="680"/>
        <v>0.25363013235674103</v>
      </c>
      <c r="AU143" s="26">
        <f t="shared" si="693"/>
        <v>0.84138404876415251</v>
      </c>
      <c r="AV143" s="65">
        <f>AV138+AV131+AV122+AV115+AV101+AV96+AV90+AV84+AV80+AV75+AV69+AV63+AV56+AV48+AV42+AV30+AV24+AV18+AV11+AV6+AV108</f>
        <v>14611938.73</v>
      </c>
      <c r="AW143" s="65">
        <f>AW138+AW131+AW122+AW115+AW101+AW96+AW90+AW84+AW80+AW75+AW69+AW63+AW56+AW48+AW42+AW30+AW24+AW18+AW11+AW6+AW108</f>
        <v>2716854.09</v>
      </c>
      <c r="AX143" s="65">
        <f>AX138+AX131+AX122+AX115+AX101+AX96+AX90+AX84+AX80+AX75+AX69+AX63+AX56+AX48+AX42+AX30+AX24+AX18+AX11+AX6+AX108</f>
        <v>4113485.85</v>
      </c>
      <c r="AY143" s="26">
        <f t="shared" si="681"/>
        <v>0.18593385451459526</v>
      </c>
      <c r="AZ143" s="26">
        <f t="shared" si="694"/>
        <v>0.66047488409374244</v>
      </c>
      <c r="BA143" s="65">
        <f>BA138+BA131+BA122+BA115+BA101+BA96+BA90+BA84+BA80+BA75+BA69+BA63+BA56+BA48+BA42+BA30+BA24+BA18+BA11+BA6+BA108</f>
        <v>1319956.6399999999</v>
      </c>
      <c r="BB143" s="65">
        <f>BB138+BB131+BB122+BB115+BB101+BB96+BB90+BB84+BB80+BB75+BB69+BB63+BB56+BB48+BB42+BB30+BB24+BB18+BB11+BB6+BB108</f>
        <v>198694.97</v>
      </c>
      <c r="BC143" s="65">
        <f>BC138+BC131+BC122+BC115+BC101+BC96+BC90+BC84+BC80+BC75+BC69+BC63+BC56+BC48+BC42+BC30+BC24+BC18+BC11+BC6+BC108</f>
        <v>190597.50999999998</v>
      </c>
      <c r="BD143" s="26">
        <f t="shared" si="695"/>
        <v>0.15053143715387501</v>
      </c>
      <c r="BE143" s="26">
        <f t="shared" si="696"/>
        <v>1.0424846053865029</v>
      </c>
      <c r="BF143" s="65">
        <f>BF138+BF131+BF122+BF115+BF101+BF96+BF90+BF84+BF80+BF75+BF69+BF63+BF56+BF48+BF42+BF30+BF24+BF18+BF11+BF6+BF108</f>
        <v>6336372.7299999995</v>
      </c>
      <c r="BG143" s="65">
        <f>BG138+BG131+BG122+BG115+BG101+BG96+BG90+BG84+BG80+BG75+BG69+BG63+BG56+BG48+BG42+BG30+BG24+BG18+BG11+BG6+BG108</f>
        <v>1777348.0499999998</v>
      </c>
      <c r="BH143" s="65">
        <f>BH138+BH131+BH122+BH115+BH101+BH96+BH90+BH84+BH80+BH75+BH69+BH63+BH56+BH48+BH42+BH30+BH24+BH18+BH11+BH6+BH108</f>
        <v>2110885.86</v>
      </c>
      <c r="BI143" s="26">
        <f t="shared" si="682"/>
        <v>0.28049928969377408</v>
      </c>
      <c r="BJ143" s="26">
        <f t="shared" si="697"/>
        <v>0.84199154662014741</v>
      </c>
      <c r="BK143" s="65">
        <f>BK138+BK131+BK122+BK115+BK101+BK96+BK90+BK84+BK80+BK75+BK69+BK63+BK56+BK48+BK42+BK30+BK24+BK18+BK11+BK6+BK108</f>
        <v>1427465.24</v>
      </c>
      <c r="BL143" s="65">
        <f>BL138+BL131+BL122+BL115+BL101+BL96+BL90+BL84+BL80+BL75+BL69+BL63+BL56+BL48+BL42+BL30+BL24+BL18+BL11+BL6+BL108</f>
        <v>256999.57</v>
      </c>
      <c r="BM143" s="65">
        <f>BM138+BM131+BM122+BM115+BM101+BM96+BM90+BM84+BM80+BM75+BM69+BM63+BM56+BM48+BM42+BM30+BM24+BM18+BM11+BM6+BM108</f>
        <v>276827.45</v>
      </c>
      <c r="BN143" s="26">
        <f t="shared" si="641"/>
        <v>0.1800391090433838</v>
      </c>
      <c r="BO143" s="26">
        <f t="shared" si="698"/>
        <v>0.92837458857494082</v>
      </c>
      <c r="BP143" s="65">
        <f>BP138+BP131+BP122+BP115+BP101+BP96+BP90+BP84+BP80+BP75+BP69+BP63+BP56+BP48+BP42+BP30+BP24+BP18+BP11+BP6+BP108</f>
        <v>11608073.15</v>
      </c>
      <c r="BQ143" s="65">
        <f>BQ138+BQ131+BQ122+BQ115+BQ101+BQ96+BQ90+BQ84+BQ80+BQ75+BQ69+BQ63+BQ56+BQ48+BQ42+BQ30+BQ24+BQ18+BQ11+BQ6+BQ108</f>
        <v>2836350.53</v>
      </c>
      <c r="BR143" s="65">
        <f>BR138+BR131+BR122+BR115+BR101+BR96+BR90+BR84+BR80+BR75+BR69+BR63+BR56+BR48+BR42+BR30+BR24+BR18+BR11+BR6+BR108</f>
        <v>2296161.1399999997</v>
      </c>
      <c r="BS143" s="26">
        <f t="shared" si="683"/>
        <v>0.2443429235281826</v>
      </c>
      <c r="BT143" s="26">
        <f t="shared" si="699"/>
        <v>1.235257613496586</v>
      </c>
      <c r="BU143" s="65">
        <f>BU138+BU131+BU122+BU115+BU101+BU96+BU90+BU84+BU80+BU75+BU69+BU63+BU56+BU48+BU42+BU30+BU24+BU18+BU11+BU6+BU108</f>
        <v>9717722.4400000013</v>
      </c>
      <c r="BV143" s="65">
        <f>BV138+BV131+BV122+BV115+BV101+BV96+BV90+BV84+BV80+BV75+BV69+BV63+BV56+BV48+BV42+BV30+BV24+BV18+BV11+BV6+BV108</f>
        <v>3107043.05</v>
      </c>
      <c r="BW143" s="65">
        <f>BW138+BW131+BW122+BW115+BW101+BW96+BW90+BW84+BW80+BW75+BW69+BW63+BW56+BW48+BW42+BW30+BW24+BW18+BW11+BW6+BW108</f>
        <v>4556456.4300000006</v>
      </c>
      <c r="BX143" s="26">
        <f t="shared" si="659"/>
        <v>0.31972955280249798</v>
      </c>
      <c r="BY143" s="26">
        <f t="shared" si="700"/>
        <v>0.68189899272228949</v>
      </c>
      <c r="BZ143" s="65">
        <f>BZ138+BZ131+BZ122+BZ115+BZ101+BZ96+BZ90+BZ84+BZ80+BZ75+BZ69+BZ63+BZ56+BZ48+BZ42+BZ30+BZ24+BZ18+BZ11+BZ6+BZ108</f>
        <v>4132400</v>
      </c>
      <c r="CA143" s="65">
        <f>CA138+CA131+CA122+CA115+CA101+CA96+CA90+CA84+CA80+CA75+CA69+CA63+CA56+CA48+CA42+CA30+CA24+CA18+CA11+CA6+CA108</f>
        <v>1111947.5</v>
      </c>
      <c r="CB143" s="65">
        <f>CB138+CB131+CB122+CB115+CB101+CB96+CB90+CB84+CB80+CB75+CB69+CB63+CB56+CB48+CB42+CB30+CB24+CB18+CB11+CB6+CB108</f>
        <v>683609.91</v>
      </c>
      <c r="CC143" s="26">
        <f t="shared" si="771"/>
        <v>0.26908031652308584</v>
      </c>
      <c r="CD143" s="26">
        <f t="shared" si="701"/>
        <v>1.6265818908330336</v>
      </c>
      <c r="CE143" s="65">
        <f>CE138+CE131+CE122+CE115+CE101+CE96+CE90+CE84+CE80+CE75+CE69+CE63+CE56+CE48+CE42+CE30+CE24+CE18+CE11+CE6+CE108</f>
        <v>7777926</v>
      </c>
      <c r="CF143" s="65">
        <f>CF138+CF131+CF122+CF115+CF101+CF96+CF90+CF84+CF80+CF75+CF69+CF63+CF56+CF48+CF42+CF30+CF24+CF18+CF11+CF6+CF108</f>
        <v>1672848.3300000003</v>
      </c>
      <c r="CG143" s="65">
        <f>CG138+CG131+CG122+CG115+CG101+CG96+CG90+CG84+CG80+CG75+CG69+CG63+CG56+CG48+CG42+CG30+CG24+CG18+CG11+CG6+CG108</f>
        <v>1627681.1300000001</v>
      </c>
      <c r="CH143" s="26">
        <f t="shared" si="702"/>
        <v>0.21507640082973281</v>
      </c>
      <c r="CI143" s="26">
        <f t="shared" si="703"/>
        <v>1.0277494155135902</v>
      </c>
      <c r="CJ143" s="27">
        <f>CJ6+CJ11+CJ18+CJ24+CJ30+CJ42+CJ48+CJ56+CJ63+CJ69+CJ75+CJ80+CJ84+CJ90+CJ96+CJ101+CJ108+CJ115+CJ122+CJ131+CJ138</f>
        <v>3987520</v>
      </c>
      <c r="CK143" s="27">
        <f>CK6+CK11+CK18+CK24+CK30+CK42+CK48+CK56+CK63+CK69+CK75+CK80+CK84+CK90+CK96+CK101+CK108+CK115+CK122+CK131+CK138</f>
        <v>1601178.6200000003</v>
      </c>
      <c r="CL143" s="27">
        <f>CL6+CL11+CL18+CL24+CL30+CL42+CL48+CL56+CL63+CL69+CL75+CL80+CL84+CL90+CL96+CL101+CL108+CL115+CL122+CL131+CL138</f>
        <v>1247872.79</v>
      </c>
      <c r="CM143" s="26">
        <f t="shared" si="704"/>
        <v>0.40154748314742006</v>
      </c>
      <c r="CN143" s="26">
        <f t="shared" si="705"/>
        <v>1.2831264795829072</v>
      </c>
      <c r="CO143" s="27">
        <f>CO6+CO11+CO18+CO24+CO30+CO42+CO48+CO56+CO63+CO69+CO75+CO80+CO84+CO90+CO96+CO101+CO108+CO115+CO122+CO131+CO138</f>
        <v>3790406</v>
      </c>
      <c r="CP143" s="27">
        <f>CP6+CP11+CP18+CP24+CP30+CP42+CP48+CP56+CP63+CP69+CP75+CP80+CP84+CP90+CP96+CP101+CP108+CP115+CP122+CP131+CP138</f>
        <v>71669.710000000006</v>
      </c>
      <c r="CQ143" s="27">
        <f>CQ6+CQ11+CQ18+CQ24+CQ30+CQ42+CQ48+CQ56+CQ63+CQ69+CQ75+CQ80+CQ84+CQ90+CQ96+CQ101+CQ108+CQ115+CQ122+CQ131+CQ138</f>
        <v>379808.33999999997</v>
      </c>
      <c r="CR143" s="26">
        <f t="shared" si="706"/>
        <v>1.8908188199364396E-2</v>
      </c>
      <c r="CS143" s="26">
        <f t="shared" si="707"/>
        <v>0.1886996741567076</v>
      </c>
      <c r="CT143" s="27">
        <f>CT6+CT11+CT18+CT24+CT30+CT42+CT48+CT56+CT63+CT69+CT75+CT80+CT84+CT90+CT96+CT101+CT108+CT115+CT122+CT131+CT138</f>
        <v>220000</v>
      </c>
      <c r="CU143" s="27">
        <f>CU6+CU11+CU18+CU24+CU30+CU42+CU48+CU56+CU63+CU69+CU75+CU80+CU84+CU90+CU96+CU101+CU108+CU115+CU122+CU131+CU138</f>
        <v>78578.430000000008</v>
      </c>
      <c r="CV143" s="27">
        <f>CV6+CV11+CV18+CV24+CV30+CV42+CV48+CV56+CV63+CV69+CV75+CV80+CV84+CV90+CV96+CV101+CV108+CV115+CV122+CV131+CV138</f>
        <v>79236.160000000003</v>
      </c>
      <c r="CW143" s="69">
        <f t="shared" si="768"/>
        <v>0.35717468181818185</v>
      </c>
      <c r="CX143" s="69">
        <f t="shared" si="769"/>
        <v>0.99169911818038636</v>
      </c>
      <c r="CY143" s="65">
        <f>CY138+CY131+CY122+CY115+CY101+CY96+CY90+CY84+CY80+CY75+CY69+CY63+CY56+CY48+CY42+CY30+CY24+CY18+CY11+CY6+CY108</f>
        <v>260000</v>
      </c>
      <c r="CZ143" s="65">
        <f>CZ138+CZ131+CZ122+CZ115+CZ101+CZ96+CZ90+CZ84+CZ80+CZ75+CZ69+CZ63+CZ56+CZ48+CZ42+CZ30+CZ24+CZ18+CZ11+CZ6+CZ108</f>
        <v>135042.26999999999</v>
      </c>
      <c r="DA143" s="65">
        <f>DA138+DA131+DA122+DA115+DA101+DA96+DA90+DA84+DA80+DA75+DA69+DA63+DA56+DA48+DA42+DA30+DA24+DA18+DA11+DA6+DA108</f>
        <v>80006.080000000002</v>
      </c>
      <c r="DB143" s="26">
        <f t="shared" si="684"/>
        <v>0.51939334615384614</v>
      </c>
      <c r="DC143" s="26">
        <f t="shared" si="708"/>
        <v>1.6879000945928109</v>
      </c>
      <c r="DD143" s="65">
        <f>DD138+DD131+DD122+DD115+DD101+DD96+DD90+DD84+DD80+DD75+DD69+DD63+DD56+DD48+DD42+DD30+DD24+DD18+DD11+DD6+DD108</f>
        <v>24492.54</v>
      </c>
      <c r="DE143" s="65">
        <f>DE138+DE131+DE122+DE115+DE101+DE96+DE90+DE84+DE80+DE75+DE69+DE63+DE56+DE48+DE42+DE30+DE24+DE18+DE11+DE6+DE108</f>
        <v>797420.02999999991</v>
      </c>
      <c r="DF143" s="65">
        <f>DF138+DF131+DF122+DF115+DF101+DF96+DF90+DF84+DF80+DF75+DF69+DF63+DF56+DF48+DF42+DF30+DF24+DF18+DF11+DF6+DF108</f>
        <v>516821.61</v>
      </c>
      <c r="DG143" s="26" t="str">
        <f t="shared" si="685"/>
        <v>СВ.200</v>
      </c>
      <c r="DH143" s="26">
        <f>IF(DE143&lt;=0," ",IF(DE143/DF143*100&gt;200,"св.200",DE143/DF143))</f>
        <v>1.5429308964073696</v>
      </c>
      <c r="DI143" s="65">
        <f>DI6+DI11+DI18+DI24+DI30+DI42+DI48+DI56+DI63+DI69+DI75+DI80+DI84+DI90+DI96+DI101+DI108+DI115+DI122+DI131+DI138</f>
        <v>-62779.710000000006</v>
      </c>
      <c r="DJ143" s="65">
        <f>DJ6+DJ11+DJ18+DJ24+DJ30+DJ42+DJ48+DJ56+DJ63+DJ69+DJ75+DJ80+DJ84+DJ90+DJ96+DJ101+DJ108+DJ115+DJ122+DJ131+DJ138</f>
        <v>10833.3</v>
      </c>
      <c r="DK143" s="26">
        <f t="shared" si="710"/>
        <v>-5.7950679848245699</v>
      </c>
      <c r="DL143" s="65">
        <f>DL138+DL131+DL122+DL115+DL101+DL96+DL90+DL84+DL80+DL75+DL69+DL63+DL56+DL48+DL42+DL30+DL24+DL18+DL11+DL6+DL108</f>
        <v>304756.19</v>
      </c>
      <c r="DM143" s="65">
        <f>DM138+DM131+DM122+DM115+DM101+DM96+DM90+DM84+DM80+DM75+DM69+DM63+DM56+DM48+DM42+DM30+DM24+DM18+DM11+DM6+DM108</f>
        <v>113241.77</v>
      </c>
      <c r="DN143" s="65">
        <f>DN138+DN131+DN122+DN115+DN101+DN96+DN90+DN84+DN80+DN75+DN69+DN63+DN56+DN48+DN42+DN30+DN24+DN18+DN11+DN6+DN108</f>
        <v>746164.21</v>
      </c>
      <c r="DO143" s="26">
        <f t="shared" si="686"/>
        <v>0.37158152554670015</v>
      </c>
      <c r="DP143" s="26">
        <f t="shared" si="718"/>
        <v>0.15176521264669074</v>
      </c>
    </row>
    <row r="144" spans="1:120" s="42" customFormat="1" ht="15.75" x14ac:dyDescent="0.25">
      <c r="A144" s="62"/>
      <c r="C144" s="47"/>
      <c r="D144" s="47"/>
      <c r="E144" s="47"/>
      <c r="F144" s="54"/>
      <c r="G144" s="54"/>
      <c r="H144" s="47"/>
      <c r="I144" s="47"/>
      <c r="J144" s="47"/>
      <c r="K144" s="54"/>
      <c r="L144" s="54"/>
      <c r="M144" s="47"/>
      <c r="N144" s="47"/>
      <c r="O144" s="47"/>
      <c r="P144" s="54"/>
      <c r="Q144" s="54"/>
      <c r="R144" s="47"/>
      <c r="S144" s="47"/>
      <c r="T144" s="47"/>
      <c r="U144" s="54"/>
      <c r="V144" s="54"/>
      <c r="W144" s="47"/>
      <c r="X144" s="47"/>
      <c r="Y144" s="47"/>
      <c r="Z144" s="54"/>
      <c r="AA144" s="54"/>
      <c r="AB144" s="47"/>
      <c r="AC144" s="47"/>
      <c r="AD144" s="47"/>
      <c r="AE144" s="54"/>
      <c r="AF144" s="54"/>
      <c r="AG144" s="47"/>
      <c r="AH144" s="47"/>
      <c r="AI144" s="47"/>
      <c r="AJ144" s="54"/>
      <c r="AK144" s="54"/>
      <c r="AL144" s="47"/>
      <c r="AM144" s="47"/>
      <c r="AN144" s="47"/>
      <c r="AO144" s="54"/>
      <c r="AP144" s="54"/>
      <c r="AQ144" s="47"/>
      <c r="AR144" s="47"/>
      <c r="AS144" s="47"/>
      <c r="AT144" s="54"/>
      <c r="AU144" s="54"/>
      <c r="AV144" s="47"/>
      <c r="AW144" s="47"/>
      <c r="AX144" s="47"/>
      <c r="AY144" s="54"/>
      <c r="AZ144" s="54"/>
      <c r="BA144" s="47"/>
      <c r="BB144" s="47"/>
      <c r="BC144" s="47"/>
      <c r="BD144" s="54"/>
      <c r="BE144" s="54"/>
      <c r="BF144" s="47"/>
      <c r="BG144" s="47"/>
      <c r="BH144" s="47"/>
      <c r="BI144" s="54"/>
      <c r="BJ144" s="54"/>
      <c r="BK144" s="47"/>
      <c r="BL144" s="47"/>
      <c r="BM144" s="47"/>
      <c r="BN144" s="54"/>
      <c r="BO144" s="54"/>
      <c r="BP144" s="47"/>
      <c r="BQ144" s="47"/>
      <c r="BR144" s="47"/>
      <c r="BS144" s="54"/>
      <c r="BT144" s="54"/>
      <c r="BU144" s="47"/>
      <c r="BV144" s="47"/>
      <c r="BW144" s="47"/>
      <c r="BX144" s="54"/>
      <c r="BY144" s="54"/>
      <c r="BZ144" s="47"/>
      <c r="CA144" s="47"/>
      <c r="CB144" s="47"/>
      <c r="CC144" s="54"/>
      <c r="CD144" s="54"/>
      <c r="CE144" s="47"/>
      <c r="CF144" s="47"/>
      <c r="CG144" s="47"/>
      <c r="CH144" s="54"/>
      <c r="CI144" s="54"/>
      <c r="CJ144" s="47"/>
      <c r="CK144" s="47"/>
      <c r="CL144" s="47"/>
      <c r="CM144" s="54"/>
      <c r="CN144" s="54"/>
      <c r="CO144" s="47"/>
      <c r="CP144" s="47"/>
      <c r="CQ144" s="47"/>
      <c r="CR144" s="54"/>
      <c r="CS144" s="54"/>
      <c r="CT144" s="54"/>
      <c r="CU144" s="54"/>
      <c r="CV144" s="54"/>
      <c r="CW144" s="70" t="str">
        <f t="shared" si="768"/>
        <v xml:space="preserve"> </v>
      </c>
      <c r="CX144" s="70" t="str">
        <f t="shared" si="769"/>
        <v xml:space="preserve"> </v>
      </c>
      <c r="CY144" s="47"/>
      <c r="CZ144" s="47"/>
      <c r="DA144" s="47"/>
      <c r="DB144" s="54"/>
      <c r="DC144" s="54"/>
      <c r="DD144" s="47"/>
      <c r="DE144" s="47"/>
      <c r="DF144" s="47"/>
      <c r="DG144" s="54"/>
      <c r="DH144" s="54"/>
      <c r="DI144" s="47"/>
      <c r="DJ144" s="47"/>
      <c r="DK144" s="54"/>
      <c r="DL144" s="47"/>
      <c r="DM144" s="47"/>
      <c r="DN144" s="47"/>
      <c r="DO144" s="54"/>
      <c r="DP144" s="54"/>
    </row>
    <row r="145" spans="1:120" s="41" customFormat="1" ht="15.75" x14ac:dyDescent="0.25">
      <c r="A145" s="63"/>
      <c r="B145" s="60" t="s">
        <v>163</v>
      </c>
      <c r="C145" s="74">
        <f>C7+C12+C13+C14+C19+C20+C25+C43+C49+C57+C64+C70+C76+C81+C85+C86+C91+C97+C102+C109+C116+C123+C132+C139</f>
        <v>843513396.10000002</v>
      </c>
      <c r="D145" s="74">
        <f>D7+D12+D13+D14+D19+D20+D25+D43+D49+D57+D64+D70+D76+D81+D85+D86+D91+D97+D102+D109+D116+D123+D132+D139</f>
        <v>203451606.91000006</v>
      </c>
      <c r="E145" s="74">
        <f>E7+E12+E13+E14+E19+E20+E25+E43+E49+E57+E64+E70+E76+E81+E85+E86+E91+E97+E102+E109+E116+E123+E132+E139</f>
        <v>195085899.06999999</v>
      </c>
      <c r="F145" s="68">
        <f>IF(D145&lt;=0," ",IF(D145/C145*100&gt;200,"СВ.200",D145/C145))</f>
        <v>0.24119546630873009</v>
      </c>
      <c r="G145" s="68">
        <f t="shared" si="687"/>
        <v>1.0428821759024127</v>
      </c>
      <c r="H145" s="74">
        <f>H7+H12+H13+H14+H19+H20+H25+H43+H49+H57+H64+H70+H76+H81+H85+H86+H91+H97+H102+H109+H116+H123+H132+H139</f>
        <v>807800961.14999998</v>
      </c>
      <c r="I145" s="74">
        <f>I7+I12+I13+I14+I19+I20+I25+I43+I49+I57+I64+I70+I76+I81+I85+I86+I91+I97+I102+I109+I116+I123+I132+I139</f>
        <v>192866408.75</v>
      </c>
      <c r="J145" s="74">
        <f>J7+J12+J13+J14+J19+J20+J25+J43+J49+J57+J64+J70+J76+J81+J85+J86+J91+J97+J102+J109+J116+J123+J132+J139</f>
        <v>182057655.25000003</v>
      </c>
      <c r="K145" s="68">
        <f t="shared" ref="K145" si="825">IF(I145&lt;=0," ",IF(I145/H145*100&gt;200,"СВ.200",I145/H145))</f>
        <v>0.23875486416286495</v>
      </c>
      <c r="L145" s="68">
        <f t="shared" ref="L145" si="826">IF(J145=0," ",IF(I145/J145*100&gt;200,"св.200",I145/J145))</f>
        <v>1.0593699478616128</v>
      </c>
      <c r="M145" s="74">
        <f>M7+M12+M13+M14+M19+M20+M25+M43+M49+M57+M64+M70+M76+M81+M85+M86+M91+M97+M102+M109+M116+M123+M132+M139</f>
        <v>666557519.85000002</v>
      </c>
      <c r="N145" s="74">
        <f>N7+N12+N13+N14+N19+N20+N25+N43+N49+N57+N64+N70+N76+N81+N85+N86+N91+N97+N102+N109+N116+N123+N132+N139</f>
        <v>156106555.17000002</v>
      </c>
      <c r="O145" s="74">
        <f>O7+O12+O13+O14+O19+O20+O25+O43+O49+O57+O64+O70+O76+O81+O85+O86+O91+O97+O102+O109+O116+O123+O132+O139</f>
        <v>147778765.36000001</v>
      </c>
      <c r="P145" s="68">
        <f t="shared" ref="P145" si="827">IF(N145&lt;=0," ",IF(M145&lt;=0," ",IF(N145/M145*100&gt;200,"СВ.200",N145/M145)))</f>
        <v>0.23419817573302562</v>
      </c>
      <c r="Q145" s="68">
        <f t="shared" ref="Q145" si="828">IF(O145=0," ",IF(N145/O145*100&gt;200,"св.200",N145/O145))</f>
        <v>1.0563530882783658</v>
      </c>
      <c r="R145" s="74">
        <f>R7+R12+R13+R14+R19+R20+R25+R43+R49+R57+R64+R70+R76+R81+R85+R86+R91+R97+R102+R109+R116+R123+R132+R139</f>
        <v>30286110.790000003</v>
      </c>
      <c r="S145" s="74">
        <f>S7+S12+S13+S14+S19+S20+S25+S43+S49+S57+S64+S70+S76+S81+S85+S86+S91+S97+S102+S109+S116+S123+S132+S139</f>
        <v>8290371.0800000001</v>
      </c>
      <c r="T145" s="74">
        <f>T7+T12+T13+T14+T19+T20+T25+T43+T49+T57+T64+T70+T76+T81+T85+T86+T91+T97+T102+T109+T116+T123+T132+T139</f>
        <v>6464418.0699999994</v>
      </c>
      <c r="U145" s="68">
        <f t="shared" ref="U145" si="829">IF(S145&lt;=0," ",IF(R145&lt;=0," ",IF(S145/R145*100&gt;200,"СВ.200",S145/R145)))</f>
        <v>0.27373508396255852</v>
      </c>
      <c r="V145" s="68">
        <f t="shared" ref="V145" si="830">IF(T145=0," ",IF(S145/T145*100&gt;200,"св.200",S145/T145))</f>
        <v>1.2824620855624829</v>
      </c>
      <c r="W145" s="74">
        <f>W7+W12+W13+W14+W19+W20+W25+W43+W49+W57+W64+W70+W76+W81+W85+W86+W91+W97+W102+W109+W116+W123+W132+W139</f>
        <v>597850</v>
      </c>
      <c r="X145" s="74">
        <f>X7+X12+X13+X14+X19+X20+X25+X43+X49+X57+X64+X70+X76+X81+X85+X86+X91+X97+X102+X109+X116+X123+X132+X139</f>
        <v>171099.4</v>
      </c>
      <c r="Y145" s="74">
        <f>Y7+Y12+Y13+Y14+Y19+Y20+Y25+Y43+Y49+Y57+Y64+Y70+Y76+Y81+Y85+Y86+Y91+Y97+Y102+Y109+Y116+Y123+Y132+Y139</f>
        <v>257207.89</v>
      </c>
      <c r="Z145" s="68">
        <f t="shared" ref="Z145" si="831">IF(X145&lt;=0," ",IF(W145&lt;=0," ",IF(X145/W145*100&gt;200,"СВ.200",X145/W145)))</f>
        <v>0.28619118507986951</v>
      </c>
      <c r="AA145" s="68">
        <f t="shared" ref="AA145" si="832">IF(Y145=0," ",IF(X145/Y145*100&gt;200,"св.200",X145/Y145))</f>
        <v>0.66521831814723875</v>
      </c>
      <c r="AB145" s="74">
        <f>AB7+AB12+AB13+AB14+AB19+AB20+AB25+AB43+AB49+AB57+AB64+AB70+AB76+AB81+AB85+AB86+AB91+AB97+AB102+AB109+AB116+AB123+AB132+AB139</f>
        <v>24623766</v>
      </c>
      <c r="AC145" s="74">
        <f>AC7+AC12+AC13+AC14+AC19+AC20+AC25+AC43+AC49+AC57+AC64+AC70+AC76+AC81+AC85+AC86+AC91+AC97+AC102+AC109+AC116+AC123+AC132+AC139</f>
        <v>1926240.38</v>
      </c>
      <c r="AD145" s="74">
        <f>AD7+AD12+AD13+AD14+AD19+AD20+AD25+AD43+AD49+AD57+AD64+AD70+AD76+AD81+AD85+AD86+AD91+AD97+AD102+AD109+AD116+AD123+AD132+AD139</f>
        <v>1700566.05</v>
      </c>
      <c r="AE145" s="68">
        <f t="shared" ref="AE145" si="833">IF(AC145&lt;=0," ",IF(AB145&lt;=0," ",IF(AC145/AB145*100&gt;200,"СВ.200",AC145/AB145)))</f>
        <v>7.8226879673889041E-2</v>
      </c>
      <c r="AF145" s="68">
        <f t="shared" ref="AF145" si="834">IF(AD145=0," ",IF(AC145/AD145*100&gt;200,"св.200",AC145/AD145))</f>
        <v>1.132705418880966</v>
      </c>
      <c r="AG145" s="74">
        <f>AG7+AG12+AG13+AG14+AG19+AG20+AG25+AG43+AG49+AG57+AG64+AG70+AG76+AG81+AG85+AG86+AG91+AG97+AG102+AG109+AG116+AG123+AG132+AG139</f>
        <v>85725414.50999999</v>
      </c>
      <c r="AH145" s="74">
        <f>AH7+AH12+AH13+AH14+AH19+AH20+AH25+AH43+AH49+AH57+AH64+AH70+AH76+AH81+AH85+AH86+AH91+AH97+AH102+AH109+AH116+AH123+AH132+AH139</f>
        <v>26370942.719999999</v>
      </c>
      <c r="AI145" s="74">
        <f>AI7+AI12+AI13+AI14+AI19+AI20+AI25+AI43+AI49+AI57+AI64+AI70+AI76+AI81+AI85+AI86+AI91+AI97+AI102+AI109+AI116+AI123+AI132+AI139</f>
        <v>25853577.879999995</v>
      </c>
      <c r="AJ145" s="68">
        <f t="shared" ref="AJ145" si="835">IF(AH145&lt;=0," ",IF(AG145&lt;=0," ",IF(AH145/AG145*100&gt;200,"СВ.200",AH145/AG145)))</f>
        <v>0.30762105812767798</v>
      </c>
      <c r="AK145" s="68">
        <f t="shared" ref="AK145" si="836">IF(AI145=0," ",IF(AH145/AI145*100&gt;200,"св.200",AH145/AI145))</f>
        <v>1.0200113439772771</v>
      </c>
      <c r="AL145" s="74">
        <f>AL7+AL12+AL13+AL14+AL19+AL20+AL25+AL43+AL49+AL57+AL64+AL70+AL76+AL81+AL85+AL86+AL91+AL97+AL102+AL109+AL116+AL123+AL132+AL139</f>
        <v>10300</v>
      </c>
      <c r="AM145" s="74">
        <f>AM7+AM12+AM13+AM14+AM19+AM20+AM25+AM43+AM49+AM57+AM64+AM70+AM76+AM81+AM85+AM86+AM91+AM97+AM102+AM109+AM116+AM123+AM132+AM139</f>
        <v>1200</v>
      </c>
      <c r="AN145" s="74">
        <f>AN7+AN12+AN13+AN14+AN19+AN20+AN25+AN43+AN49+AN57+AN64+AN70+AN76+AN81+AN85+AN86+AN91+AN97+AN102+AN109+AN116+AN123+AN132+AN139</f>
        <v>3120</v>
      </c>
      <c r="AO145" s="68">
        <f t="shared" ref="AO145" si="837">IF(AM145&lt;=0," ",IF(AL145&lt;=0," ",IF(AM145/AL145*100&gt;200,"СВ.200",AM145/AL145)))</f>
        <v>0.11650485436893204</v>
      </c>
      <c r="AP145" s="68">
        <f t="shared" ref="AP145" si="838">IF(AN145=0," ",IF(AM145/AN145*100&gt;200,"св.200",AM145/AN145))</f>
        <v>0.38461538461538464</v>
      </c>
      <c r="AQ145" s="74">
        <f>AQ7+AQ12+AQ13+AQ14+AQ19+AQ20+AQ25+AQ43+AQ49+AQ57+AQ64+AQ70+AQ76+AQ81+AQ85+AQ86+AQ91+AQ97+AQ102+AQ109+AQ116+AQ123+AQ132+AQ139</f>
        <v>35712434.950000003</v>
      </c>
      <c r="AR145" s="74">
        <f>AR7+AR12+AR13+AR14+AR19+AR20+AR25+AR43+AR49+AR57+AR64+AR70+AR76+AR81+AR85+AR86+AR91+AR97+AR102+AR109+AR116+AR123+AR132+AR139</f>
        <v>10585198.16</v>
      </c>
      <c r="AS145" s="74">
        <f>AS7+AS12+AS13+AS14+AS19+AS20+AS25+AS43+AS49+AS57+AS64+AS70+AS76+AS81+AS85+AS86+AS91+AS97+AS102+AS109+AS116+AS123+AS132+AS139</f>
        <v>13028243.820000002</v>
      </c>
      <c r="AT145" s="68">
        <f t="shared" ref="AT145" si="839">IF(AR145&lt;=0," ",IF(AQ145&lt;=0," ",IF(AR145/AQ145*100&gt;200,"СВ.200",AR145/AQ145)))</f>
        <v>0.29640090839003402</v>
      </c>
      <c r="AU145" s="68">
        <f t="shared" ref="AU145" si="840">IF(AS145=0," ",IF(AR145/AS145*100&gt;200,"св.200",AR145/AS145))</f>
        <v>0.81248081523853444</v>
      </c>
      <c r="AV145" s="74">
        <f>AV7+AV12+AV13+AV14+AV19+AV20+AV25+AV43+AV49+AV57+AV64+AV70+AV76+AV81+AV85+AV86+AV91+AV97+AV102+AV109+AV116+AV123+AV132+AV139</f>
        <v>14611938.73</v>
      </c>
      <c r="AW145" s="74">
        <f>AW7+AW12+AW13+AW14+AW19+AW20+AW25+AW43+AW49+AW57+AW64+AW70+AW76+AW81+AW85+AW86+AW91+AW97+AW102+AW109+AW116+AW123+AW132+AW139</f>
        <v>2716854.0900000008</v>
      </c>
      <c r="AX145" s="74">
        <f>AX7+AX12+AX13+AX14+AX19+AX20+AX25+AX43+AX49+AX57+AX64+AX70+AX76+AX81+AX85+AX86+AX91+AX97+AX102+AX109+AX116+AX123+AX132+AX139</f>
        <v>4113485.85</v>
      </c>
      <c r="AY145" s="68">
        <f t="shared" ref="AY145" si="841">IF(AW145&lt;=0," ",IF(AV145&lt;=0," ",IF(AW145/AV145*100&gt;200,"СВ.200",AW145/AV145)))</f>
        <v>0.18593385451459532</v>
      </c>
      <c r="AZ145" s="68">
        <f t="shared" ref="AZ145" si="842">IF(AX145=0," ",IF(AW145/AX145*100&gt;200,"св.200",AW145/AX145))</f>
        <v>0.66047488409374266</v>
      </c>
      <c r="BA145" s="74">
        <f>BA7+BA12+BA13+BA14+BA19+BA20+BA25+BA43+BA49+BA57+BA64+BA70+BA76+BA81+BA85+BA86+BA91+BA97+BA102+BA109+BA116+BA123+BA132+BA139</f>
        <v>145700</v>
      </c>
      <c r="BB145" s="74">
        <f>BB7+BB12+BB13+BB14+BB19+BB20+BB25+BB43+BB49+BB57+BB64+BB70+BB76+BB81+BB85+BB86+BB91+BB97+BB102+BB109+BB116+BB123+BB132+BB139</f>
        <v>95013.27</v>
      </c>
      <c r="BC145" s="74">
        <f>BC7+BC12+BC13+BC14+BC19+BC20+BC25+BC43+BC49+BC57+BC64+BC70+BC76+BC81+BC85+BC86+BC91+BC97+BC102+BC109+BC116+BC123+BC132+BC139</f>
        <v>172448.69</v>
      </c>
      <c r="BD145" s="68">
        <f t="shared" ref="BD145" si="843">IF(BB145&lt;=0," ",IF(BA145&lt;=0," ",IF(BB145/BA145*100&gt;200,"СВ.200",BB145/BA145)))</f>
        <v>0.65211578586135899</v>
      </c>
      <c r="BE145" s="68">
        <f t="shared" ref="BE145" si="844">IF(BC145=0," ",IF(BB145/BC145*100&gt;200,"св.200",BB145/BC145))</f>
        <v>0.55096544949109216</v>
      </c>
      <c r="BF145" s="74">
        <f>BF7+BF12+BF13+BF14+BF19+BF20+BF25+BF43+BF49+BF57+BF64+BF70+BF76+BF81+BF85+BF86+BF91+BF97+BF102+BF109+BF116+BF123+BF132+BF139</f>
        <v>1808797.68</v>
      </c>
      <c r="BG145" s="74">
        <f>BG7+BG12+BG13+BG14+BG19+BG20+BG25+BG43+BG49+BG57+BG64+BG70+BG76+BG81+BG85+BG86+BG91+BG97+BG102+BG109+BG116+BG123+BG132+BG139</f>
        <v>1141811.02</v>
      </c>
      <c r="BH145" s="74">
        <f>BH7+BH12+BH13+BH14+BH19+BH20+BH25+BH43+BH49+BH57+BH64+BH70+BH76+BH81+BH85+BH86+BH91+BH97+BH102+BH109+BH116+BH123+BH132+BH139</f>
        <v>1333677.01</v>
      </c>
      <c r="BI145" s="68">
        <f t="shared" ref="BI145" si="845">IF(BG145&lt;=0," ",IF(BF145&lt;=0," ",IF(BG145/BF145*100&gt;200,"СВ.200",BG145/BF145)))</f>
        <v>0.63125413783149043</v>
      </c>
      <c r="BJ145" s="68">
        <f t="shared" ref="BJ145" si="846">IF(BH145=0," ",IF(BG145/BH145*100&gt;200,"св.200",BG145/BH145))</f>
        <v>0.85613758911537363</v>
      </c>
      <c r="BK145" s="74">
        <f>BK7+BK12+BK13+BK14+BK19+BK20+BK25+BK43+BK49+BK57+BK64+BK70+BK76+BK81+BK85+BK86+BK91+BK97+BK102+BK109+BK116+BK123+BK132+BK139</f>
        <v>962900</v>
      </c>
      <c r="BL145" s="74">
        <f>BL7+BL12+BL13+BL14+BL19+BL20+BL25+BL43+BL49+BL57+BL64+BL70+BL76+BL81+BL85+BL86+BL91+BL97+BL102+BL109+BL116+BL123+BL132+BL139</f>
        <v>213858.72999999998</v>
      </c>
      <c r="BM145" s="74">
        <f>BM7+BM12+BM13+BM14+BM19+BM20+BM25+BM43+BM49+BM57+BM64+BM70+BM76+BM81+BM85+BM86+BM91+BM97+BM102+BM109+BM116+BM123+BM132+BM139</f>
        <v>223306.59</v>
      </c>
      <c r="BN145" s="68">
        <f t="shared" ref="BN145" si="847">IF(BL145&lt;=0," ",IF(BK145&lt;=0," ",IF(BL145/BK145*100&gt;200,"СВ.200",BL145/BK145)))</f>
        <v>0.22209858759995843</v>
      </c>
      <c r="BO145" s="68">
        <f t="shared" ref="BO145" si="848">IF(BM145=0," ",IF(BL145/BM145*100&gt;200,"св.200",BL145/BM145))</f>
        <v>0.95769108291877991</v>
      </c>
      <c r="BP145" s="74">
        <f>BP7+BP12+BP13+BP14+BP19+BP20+BP25+BP43+BP49+BP57+BP64+BP70+BP76+BP81+BP85+BP86+BP91+BP97+BP102+BP109+BP116+BP123+BP132+BP139</f>
        <v>7053731</v>
      </c>
      <c r="BQ145" s="74">
        <f>BQ7+BQ12+BQ13+BQ14+BQ19+BQ20+BQ25+BQ43+BQ49+BQ57+BQ64+BQ70+BQ76+BQ81+BQ85+BQ86+BQ91+BQ97+BQ102+BQ109+BQ116+BQ123+BQ132+BQ139</f>
        <v>1845881.79</v>
      </c>
      <c r="BR145" s="74">
        <f>BR7+BR12+BR13+BR14+BR19+BR20+BR25+BR43+BR49+BR57+BR64+BR70+BR76+BR81+BR85+BR86+BR91+BR97+BR102+BR109+BR116+BR123+BR132+BR139</f>
        <v>1344221.13</v>
      </c>
      <c r="BS145" s="68">
        <f t="shared" ref="BS145" si="849">IF(BQ145&lt;=0," ",IF(BP145&lt;=0," ",IF(BQ145/BP145*100&gt;200,"СВ.200",BQ145/BP145)))</f>
        <v>0.26168871339153704</v>
      </c>
      <c r="BT145" s="68">
        <f t="shared" ref="BT145" si="850">IF(BR145=0," ",IF(BQ145/BR145*100&gt;200,"св.200",BQ145/BR145))</f>
        <v>1.373198016906638</v>
      </c>
      <c r="BU145" s="74">
        <f>BU7+BU12+BU13+BU14+BU19+BU20+BU25+BU43+BU49+BU57+BU64+BU70+BU76+BU81+BU85+BU86+BU91+BU97+BU102+BU109+BU116+BU123+BU132+BU139</f>
        <v>6347207</v>
      </c>
      <c r="BV145" s="74">
        <f>BV7+BV12+BV13+BV14+BV19+BV20+BV25+BV43+BV49+BV57+BV64+BV70+BV76+BV81+BV85+BV86+BV91+BV97+BV102+BV109+BV116+BV123+BV132+BV139</f>
        <v>1981346.46</v>
      </c>
      <c r="BW145" s="74">
        <f>BW7+BW12+BW13+BW14+BW19+BW20+BW25+BW43+BW49+BW57+BW64+BW70+BW76+BW81+BW85+BW86+BW91+BW97+BW102+BW109+BW116+BW123+BW132+BW139</f>
        <v>3613778.4899999998</v>
      </c>
      <c r="BX145" s="68">
        <f t="shared" ref="BX145" si="851">IF(BV145&lt;=0," ",IF(BU145&lt;=0," ",IF(BV145/BU145*100&gt;200,"СВ.200",BV145/BU145)))</f>
        <v>0.31216036596884267</v>
      </c>
      <c r="BY145" s="68">
        <f t="shared" ref="BY145" si="852">IF(BW145=0," ",IF(BV145/BW145*100&gt;200,"св.200",BV145/BW145))</f>
        <v>0.54827556959640877</v>
      </c>
      <c r="BZ145" s="74">
        <f>BZ7+BZ12+BZ13+BZ14+BZ19+BZ20+BZ25+BZ43+BZ49+BZ57+BZ64+BZ70+BZ76+BZ81+BZ85+BZ86+BZ91+BZ97+BZ102+BZ109+BZ116+BZ123+BZ132+BZ139</f>
        <v>79400</v>
      </c>
      <c r="CA145" s="74">
        <f>CA7+CA12+CA13+CA14+CA19+CA20+CA25+CA43+CA49+CA57+CA64+CA70+CA76+CA81+CA85+CA86+CA91+CA97+CA102+CA109+CA116+CA123+CA132+CA139</f>
        <v>158600</v>
      </c>
      <c r="CB145" s="74">
        <f>CB7+CB12+CB13+CB14+CB19+CB20+CB25+CB43+CB49+CB57+CB64+CB70+CB76+CB81+CB85+CB86+CB91+CB97+CB102+CB109+CB116+CB123+CB132+CB139</f>
        <v>0</v>
      </c>
      <c r="CC145" s="68">
        <f t="shared" ref="CC145" si="853">IF(CA145&lt;=0," ",IF(BZ145&lt;=0," ",IF(CA145/BZ145*100&gt;200,"СВ.200",CA145/BZ145)))</f>
        <v>1.9974811083123425</v>
      </c>
      <c r="CD145" s="68" t="str">
        <f t="shared" ref="CD145" si="854">IF(CB145=0," ",IF(CA145/CB145*100&gt;200,"св.200",CA145/CB145))</f>
        <v xml:space="preserve"> </v>
      </c>
      <c r="CE145" s="74">
        <f>CE7+CE12+CE13+CE14+CE19+CE20+CE25+CE43+CE49+CE57+CE64+CE70+CE76+CE81+CE85+CE86+CE91+CE97+CE102+CE109+CE116+CE123+CE132+CE139</f>
        <v>4000268</v>
      </c>
      <c r="CF145" s="74">
        <f>CF7+CF12+CF13+CF14+CF19+CF20+CF25+CF43+CF49+CF57+CF64+CF70+CF76+CF81+CF85+CF86+CF91+CF97+CF102+CF109+CF116+CF123+CF132+CF139</f>
        <v>1613384.8100000003</v>
      </c>
      <c r="CG145" s="74">
        <f>CG7+CG12+CG13+CG14+CG19+CG20+CG25+CG43+CG49+CG57+CG64+CG70+CG76+CG81+CG85+CG86+CG91+CG97+CG102+CG109+CG116+CG123+CG132+CG139</f>
        <v>1247872.79</v>
      </c>
      <c r="CH145" s="68">
        <f t="shared" ref="CH145" si="855">IF(CF145&lt;=0," ",IF(CE145&lt;=0," ",IF(CF145/CE145*100&gt;200,"СВ.200",CF145/CE145)))</f>
        <v>0.4033191801149324</v>
      </c>
      <c r="CI145" s="68">
        <f t="shared" ref="CI145" si="856">IF(CG145=0," ",IF(CF145/CG145*100&gt;200,"св.200",CF145/CG145))</f>
        <v>1.2929080775933901</v>
      </c>
      <c r="CJ145" s="74">
        <f>CJ7+CJ12+CJ13+CJ14+CJ19+CJ20+CJ25+CJ43+CJ49+CJ57+CJ64+CJ70+CJ76+CJ81+CJ85+CJ86+CJ91+CJ97+CJ102+CJ109+CJ116+CJ123+CJ132+CJ139</f>
        <v>3987520</v>
      </c>
      <c r="CK145" s="74">
        <f>CK7+CK12+CK13+CK14+CK19+CK20+CK25+CK43+CK49+CK57+CK64+CK70+CK76+CK81+CK85+CK86+CK91+CK97+CK102+CK109+CK116+CK123+CK132+CK139</f>
        <v>1601178.6200000003</v>
      </c>
      <c r="CL145" s="74">
        <f>CL7+CL12+CL13+CL14+CL19+CL20+CL25+CL43+CL49+CL57+CL64+CL70+CL76+CL81+CL85+CL86+CL91+CL97+CL102+CL109+CL116+CL123+CL132+CL139</f>
        <v>1247872.79</v>
      </c>
      <c r="CM145" s="68">
        <f t="shared" ref="CM145" si="857">IF(CK145&lt;=0," ",IF(CJ145&lt;=0," ",IF(CK145/CJ145*100&gt;200,"СВ.200",CK145/CJ145)))</f>
        <v>0.40154748314742006</v>
      </c>
      <c r="CN145" s="68">
        <f t="shared" ref="CN145" si="858">IF(CL145=0," ",IF(CK145/CL145*100&gt;200,"св.200",CK145/CL145))</f>
        <v>1.2831264795829072</v>
      </c>
      <c r="CO145" s="74">
        <f>CO7+CO12+CO13+CO14+CO19+CO20+CO25+CO43+CO49+CO57+CO64+CO70+CO76+CO81+CO85+CO86+CO91+CO97+CO102+CO109+CO116+CO123+CO132+CO139</f>
        <v>12748</v>
      </c>
      <c r="CP145" s="74">
        <f>CP7+CP12+CP13+CP14+CP19+CP20+CP25+CP43+CP49+CP57+CP64+CP70+CP76+CP81+CP85+CP86+CP91+CP97+CP102+CP109+CP116+CP123+CP132+CP139</f>
        <v>12206.19</v>
      </c>
      <c r="CQ145" s="74">
        <f>CQ7+CQ12+CQ13+CQ14+CQ19+CQ20+CQ25+CQ43+CQ49+CQ57+CQ64+CQ70+CQ76+CQ81+CQ85+CQ86+CQ91+CQ97+CQ102+CQ109+CQ116+CQ123+CQ132+CQ139</f>
        <v>0</v>
      </c>
      <c r="CR145" s="68">
        <f t="shared" ref="CR145" si="859">IF(CP145&lt;=0," ",IF(CO145&lt;=0," ",IF(CP145/CO145*100&gt;200,"СВ.200",CP145/CO145)))</f>
        <v>0.95749843112645128</v>
      </c>
      <c r="CS145" s="68" t="str">
        <f t="shared" ref="CS145" si="860">IF(CQ145=0," ",IF(CP145/CQ145*100&gt;200,"св.200",CP145/CQ145))</f>
        <v xml:space="preserve"> </v>
      </c>
      <c r="CT145" s="27">
        <f>CT7+CT12+CT13+CT14+CT19+CT20+CT25+CT43+CT49+CT57+CT64+CT70+CT76+CT81+CT85+CT86+CT91+CT97+CT102+CT109+CT116+CT123+CT132+CT139</f>
        <v>220000</v>
      </c>
      <c r="CU145" s="27">
        <f>CU7+CU12+CU13+CU14+CU19+CU20+CU25+CU43+CU49+CU57+CU64+CU70+CU76+CU81+CU85+CU86+CU91+CU97+CU102+CU109+CU116+CU123+CU132+CU139</f>
        <v>78578.430000000008</v>
      </c>
      <c r="CV145" s="27">
        <f>CV7+CV12+CV13+CV14+CV19+CV20+CV25+CV43+CV49+CV57+CV64+CV70+CV76+CV81+CV85+CV86+CV91+CV97+CV102+CV109+CV116+CV123+CV132+CV139</f>
        <v>79236.160000000003</v>
      </c>
      <c r="CW145" s="69">
        <f t="shared" si="768"/>
        <v>0.35717468181818185</v>
      </c>
      <c r="CX145" s="69">
        <f t="shared" si="769"/>
        <v>0.99169911818038636</v>
      </c>
      <c r="CY145" s="74">
        <f>CY7+CY12+CY13+CY14+CY19+CY20+CY25+CY43+CY49+CY57+CY64+CY70+CY76+CY81+CY85+CY86+CY91+CY97+CY102+CY109+CY116+CY123+CY132+CY139</f>
        <v>260000</v>
      </c>
      <c r="CZ145" s="74">
        <f>CZ7+CZ12+CZ13+CZ14+CZ19+CZ20+CZ25+CZ43+CZ49+CZ57+CZ64+CZ70+CZ76+CZ81+CZ85+CZ86+CZ91+CZ97+CZ102+CZ109+CZ116+CZ123+CZ132+CZ139</f>
        <v>135042.26999999999</v>
      </c>
      <c r="DA145" s="74">
        <f>DA7+DA12+DA13+DA14+DA19+DA20+DA25+DA43+DA49+DA57+DA64+DA70+DA76+DA81+DA85+DA86+DA91+DA97+DA102+DA109+DA116+DA123+DA132+DA139</f>
        <v>80006.080000000002</v>
      </c>
      <c r="DB145" s="68">
        <f t="shared" ref="DB145" si="861">IF(CZ145&lt;=0," ",IF(CY145&lt;=0," ",IF(CZ145/CY145*100&gt;200,"СВ.200",CZ145/CY145)))</f>
        <v>0.51939334615384614</v>
      </c>
      <c r="DC145" s="68">
        <f t="shared" ref="DC145" si="862">IF(DA145=0," ",IF(CZ145/DA145*100&gt;200,"св.200",CZ145/DA145))</f>
        <v>1.6879000945928109</v>
      </c>
      <c r="DD145" s="74">
        <f>DD7+DD12+DD13+DD14+DD19+DD20+DD25+DD43+DD49+DD57+DD64+DD70+DD76+DD81+DD85+DD86+DD91+DD97+DD102+DD109+DD116+DD123+DD132+DD139</f>
        <v>21992.54</v>
      </c>
      <c r="DE145" s="74">
        <f>DE7+DE12+DE13+DE14+DE19+DE20+DE25+DE43+DE49+DE57+DE64+DE70+DE76+DE81+DE85+DE86+DE91+DE97+DE102+DE109+DE116+DE123+DE132+DE139</f>
        <v>729346.03000000014</v>
      </c>
      <c r="DF145" s="74">
        <f>DF7+DF12+DF13+DF14+DF19+DF20+DF25+DF43+DF49+DF57+DF64+DF70+DF76+DF81+DF85+DF86+DF91+DF97+DF102+DF109+DF116+DF123+DF132+DF139</f>
        <v>350498.87</v>
      </c>
      <c r="DG145" s="68" t="str">
        <f t="shared" ref="DG145" si="863">IF(DE145&lt;=0," ",IF(DD145&lt;=0," ",IF(DE145/DD145*100&gt;200,"СВ.200",DE145/DD145)))</f>
        <v>СВ.200</v>
      </c>
      <c r="DH145" s="68" t="str">
        <f>IF(DE145&lt;=0," ",IF(DE145/DF145*100&gt;200,"св.200",DE145/DF145))</f>
        <v>св.200</v>
      </c>
      <c r="DI145" s="74">
        <f>DI7+DI12+DI13+DI14+DI19+DI20+DI25+DI43+DI49+DI57+DI64+DI70+DI76+DI81+DI85+DI86+DI91+DI97+DI102+DI109+DI116+DI123+DI132+DI139</f>
        <v>-140000</v>
      </c>
      <c r="DJ145" s="74">
        <f>DJ7+DJ12+DJ13+DJ14+DJ19+DJ20+DJ25+DJ43+DJ49+DJ57+DJ64+DJ70+DJ76+DJ81+DJ85+DJ86+DJ91+DJ97+DJ102+DJ109+DJ116+DJ123+DJ132+DJ139</f>
        <v>-3477.94</v>
      </c>
      <c r="DK145" s="68" t="str">
        <f t="shared" si="710"/>
        <v>св.200</v>
      </c>
      <c r="DL145" s="74">
        <f>DL7+DL12+DL13+DL14+DL19+DL20+DL25+DL43+DL49+DL57+DL64+DL70+DL76+DL81+DL85+DL86+DL91+DL97+DL102+DL109+DL116+DL123+DL132+DL139</f>
        <v>200500</v>
      </c>
      <c r="DM145" s="74">
        <f>DM7+DM12+DM13+DM14+DM19+DM20+DM25+DM43+DM49+DM57+DM64+DM70+DM76+DM81+DM85+DM86+DM91+DM97+DM102+DM109+DM116+DM123+DM132+DM139</f>
        <v>15481.259999999998</v>
      </c>
      <c r="DN145" s="74">
        <f>DN7+DN12+DN13+DN14+DN19+DN20+DN25+DN43+DN49+DN57+DN64+DN70+DN76+DN81+DN85+DN86+DN91+DN97+DN102+DN109+DN116+DN123+DN132+DN139</f>
        <v>473190.1</v>
      </c>
      <c r="DO145" s="26">
        <f t="shared" ref="DO145" si="864">IF(DM145&lt;=0," ",IF(DL145&lt;=0," ",IF(DM145/DL145*100&gt;200,"СВ.200",DM145/DL145)))</f>
        <v>7.7213266832917696E-2</v>
      </c>
      <c r="DP145" s="26">
        <f t="shared" ref="DP145" si="865">IF(DN145=0," ",IF(DM145/DN145*100&gt;200,"св.200",DM145/DN145))</f>
        <v>3.2716787608193833E-2</v>
      </c>
    </row>
    <row r="146" spans="1:120" s="41" customFormat="1" ht="15.75" x14ac:dyDescent="0.25">
      <c r="A146" s="63"/>
      <c r="B146" s="60" t="s">
        <v>164</v>
      </c>
      <c r="C146" s="74">
        <f>SUM(C8:C10,C15:C17,C21:C23,C26:C29,C31:C41,C50:C55,C58:C62,C65,C66:C67,C68,C71:C74,C44:C47,C82:C83,C87:C89,C92:C95,C98:C100,C103:C107,C110:C114,C77:C79,C117:C121,C124:C130,C133:C134,C135:C137,C140,C141,C142)</f>
        <v>206168994.81</v>
      </c>
      <c r="D146" s="74">
        <f>SUM(D8:D10,D15:D17,D21:D23,D26:D29,D31:D41,D50:D55,D58:D62,D65,D66:D67,D68,D71:D74,D44:D47,D82:D83,D87:D89,D92:D95,D98:D100,D103:D107,D110:D114,D77:D79,D117:D121,D124:D130,D133:D134,D135:D137,D140,D141,D142)</f>
        <v>48106332.81000001</v>
      </c>
      <c r="E146" s="74">
        <f>SUM(E8:E10,E15:E17,E21:E23,E26:E29,E31:E41,E50:E55,E58:E62,E65,E66:E67,E68,E71:E74,E44:E47,E82:E83,E87:E89,E92:E95,E98:E100,E103:E107,E110:E114,E77:E79,E117:E121,E124:E130,E133:E134,E135:E137,E140,E141,E142)</f>
        <v>42484398.050000004</v>
      </c>
      <c r="F146" s="68">
        <f>IF(D146&lt;=0," ",IF(D146/C146*100&gt;200,"СВ.200",D146/C146))</f>
        <v>0.23333446842641667</v>
      </c>
      <c r="G146" s="68">
        <f>IF(E146=0," ",IF(D146/E146*100&gt;200,"св.200",D146/E146))</f>
        <v>1.1323293966265813</v>
      </c>
      <c r="H146" s="74">
        <f>SUM(H8:H10,H15:H17,H21:H23,H26:H29,H31:H41,H50:H55,H58:H62,H65,H66:H67,H68,H71:H74,H44:H47,H82:H83,H87:H89,H92:H95,H98:H100,H103:H107,H110:H114,H77:H79,H117:H121,H124:H130,H133:H134,H135:H137,H140,H141,H142)</f>
        <v>183664416.09999999</v>
      </c>
      <c r="I146" s="74">
        <f>SUM(I8:I10,I15:I17,I21:I23,I26:I29,I31:I41,I50:I55,I58:I62,I65,I66:I67,I68,I71:I74,I44:I47,I82:I83,I87:I89,I92:I95,I98:I100,I103:I107,I110:I114,I77:I79,I117:I121,I124:I130,I133:I134,I135:I137,I140,I141,I142)</f>
        <v>43925942.090000041</v>
      </c>
      <c r="J146" s="74">
        <f>SUM(J8:J10,J15:J17,J21:J23,J26:J29,J31:J41,J50:J55,J58:J62,J65,J66:J67,J68,J71:J74,J44:J47,J82:J83,J87:J89,J92:J95,J98:J100,J103:J107,J110:J114,J77:J79,J117:J121,J124:J130,J133:J134,J135:J137,J140,J141,J142)</f>
        <v>37963475.230000012</v>
      </c>
      <c r="K146" s="68">
        <f t="shared" ref="K146" si="866">IF(I146&lt;=0," ",IF(I146/H146*100&gt;200,"СВ.200",I146/H146))</f>
        <v>0.23916413980857146</v>
      </c>
      <c r="L146" s="68">
        <f t="shared" ref="L146" si="867">IF(J146=0," ",IF(I146/J146*100&gt;200,"св.200",I146/J146))</f>
        <v>1.1570579833346839</v>
      </c>
      <c r="M146" s="74">
        <f>SUM(M8:M10,M15:M17,M21:M23,M26:M29,M31:M41,M50:M55,M58:M62,M65,M66:M67,M68,M71:M74,M44:M47,M82:M83,M87:M89,M92:M95,M98:M100,M103:M107,M110:M114,M77:M79,M117:M121,M124:M130,M133:M134,M135:M137,M140,M141,M142)</f>
        <v>48502523.840000004</v>
      </c>
      <c r="N146" s="74">
        <f>SUM(N8:N10,N15:N17,N21:N23,N26:N29,N31:N41,N50:N55,N58:N62,N65,N66:N67,N68,N71:N74,N44:N47,N82:N83,N87:N89,N92:N95,N98:N100,N103:N107,N110:N114,N77:N79,N117:N121,N124:N130,N133:N134,N135:N137,N140,N141,N142)</f>
        <v>11331072.220000001</v>
      </c>
      <c r="O146" s="74">
        <f>SUM(O8:O10,O15:O17,O21:O23,O26:O29,O31:O41,O50:O55,O58:O62,O65,O66:O67,O68,O71:O74,O44:O47,O82:O83,O87:O89,O92:O95,O98:O100,O103:O107,O110:O114,O77:O79,O117:O121,O124:O130,O133:O134,O135:O137,O140,O141,O142)</f>
        <v>11428665.040000007</v>
      </c>
      <c r="P146" s="68">
        <f t="shared" ref="P146" si="868">IF(N146&lt;=0," ",IF(M146&lt;=0," ",IF(N146/M146*100&gt;200,"СВ.200",N146/M146)))</f>
        <v>0.23361819804220726</v>
      </c>
      <c r="Q146" s="68">
        <f t="shared" ref="Q146" si="869">IF(O146=0," ",IF(N146/O146*100&gt;200,"св.200",N146/O146))</f>
        <v>0.9914606981954206</v>
      </c>
      <c r="R146" s="74">
        <f>SUM(R8:R10,R15:R17,R21:R23,R26:R29,R31:R41,R50:R55,R58:R62,R65,R66:R67,R68,R71:R74,R44:R47,R82:R83,R87:R89,R92:R95,R98:R100,R103:R107,R110:R114,R77:R79,R117:R121,R124:R130,R133:R134,R135:R137,R140,R141,R142)</f>
        <v>0</v>
      </c>
      <c r="S146" s="74">
        <f>SUM(S8:S10,S15:S17,S21:S23,S26:S29,S31:S41,S50:S55,S58:S62,S65,S66:S67,S68,S71:S74,S44:S47,S82:S83,S87:S89,S92:S95,S98:S100,S103:S107,S110:S114,S77:S79,S117:S121,S124:S130,S133:S134,S135:S137,S140,S141,S142)</f>
        <v>0</v>
      </c>
      <c r="T146" s="74">
        <f>SUM(T8:T10,T15:T17,T21:T23,T26:T29,T31:T41,T50:T55,T58:T62,T65,T66:T67,T68,T71:T74,T44:T47,T82:T83,T87:T89,T92:T95,T98:T100,T103:T107,T110:T114,T77:T79,T117:T121,T124:T130,T133:T134,T135:T137,T140,T141,T142)</f>
        <v>0</v>
      </c>
      <c r="U146" s="68" t="str">
        <f t="shared" ref="U146" si="870">IF(S146&lt;=0," ",IF(R146&lt;=0," ",IF(S146/R146*100&gt;200,"СВ.200",S146/R146)))</f>
        <v xml:space="preserve"> </v>
      </c>
      <c r="V146" s="68" t="str">
        <f t="shared" ref="V146" si="871">IF(S146=0," ",IF(S146/T146*100&gt;200,"св.200",S146/T146))</f>
        <v xml:space="preserve"> </v>
      </c>
      <c r="W146" s="74">
        <f>SUM(W8:W10,W15:W17,W21:W23,W26:W29,W31:W41,W50:W55,W58:W62,W65,W66:W67,W68,W71:W74,W44:W47,W82:W83,W87:W89,W92:W95,W98:W100,W103:W107,W110:W114,W77:W79,W117:W121,W124:W130,W133:W134,W135:W137,W140,W141,W142)</f>
        <v>2225759</v>
      </c>
      <c r="X146" s="74">
        <f>SUM(X8:X10,X15:X17,X21:X23,X26:X29,X31:X41,X50:X55,X58:X62,X65,X66:X67,X68,X71:X74,X44:X47,X82:X83,X87:X89,X92:X95,X98:X100,X103:X107,X110:X114,X77:X79,X117:X121,X124:X130,X133:X134,X135:X137,X140,X141,X142)</f>
        <v>2739369.0100000016</v>
      </c>
      <c r="Y146" s="74">
        <f>SUM(Y8:Y10,Y15:Y17,Y21:Y23,Y26:Y29,Y31:Y41,Y50:Y55,Y58:Y62,Y65,Y66:Y67,Y68,Y71:Y74,Y44:Y47,Y82:Y83,Y87:Y89,Y92:Y95,Y98:Y100,Y103:Y107,Y110:Y114,Y77:Y79,Y117:Y121,Y124:Y130,Y133:Y134,Y135:Y137,Y140,Y141,Y142)</f>
        <v>156915.59999999998</v>
      </c>
      <c r="Z146" s="68">
        <f t="shared" ref="Z146" si="872">IF(X146&lt;=0," ",IF(W146&lt;=0," ",IF(X146/W146*100&gt;200,"СВ.200",X146/W146)))</f>
        <v>1.2307572428102063</v>
      </c>
      <c r="AA146" s="68" t="str">
        <f t="shared" ref="AA146" si="873">IF(Y146=0," ",IF(X146/Y146*100&gt;200,"св.200",X146/Y146))</f>
        <v>св.200</v>
      </c>
      <c r="AB146" s="74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10627651.449999999</v>
      </c>
      <c r="AC146" s="74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1086349.03</v>
      </c>
      <c r="AD146" s="74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1056298.6099999996</v>
      </c>
      <c r="AE146" s="68">
        <f t="shared" ref="AE146" si="874">IF(AC146&lt;=0," ",IF(AB146&lt;=0," ",IF(AC146/AB146*100&gt;200,"СВ.200",AC146/AB146)))</f>
        <v>0.10221910599072198</v>
      </c>
      <c r="AF146" s="68">
        <f t="shared" ref="AF146" si="875">IF(AD146=0," ",IF(AC146/AD146*100&gt;200,"св.200",AC146/AD146))</f>
        <v>1.0284487925246824</v>
      </c>
      <c r="AG146" s="74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121963181.16999999</v>
      </c>
      <c r="AH146" s="74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28676737.830000006</v>
      </c>
      <c r="AI146" s="74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25249589.909999989</v>
      </c>
      <c r="AJ146" s="68">
        <f t="shared" ref="AJ146" si="876">IF(AH146&lt;=0," ",IF(AG146&lt;=0," ",IF(AH146/AG146*100&gt;200,"СВ.200",AH146/AG146)))</f>
        <v>0.23512618771421318</v>
      </c>
      <c r="AK146" s="68">
        <f t="shared" ref="AK146" si="877">IF(AI146=0," ",IF(AH146/AI146*100&gt;200,"св.200",AH146/AI146))</f>
        <v>1.1357308349250739</v>
      </c>
      <c r="AL146" s="74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345300.64</v>
      </c>
      <c r="AM146" s="74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92414</v>
      </c>
      <c r="AN146" s="74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72082</v>
      </c>
      <c r="AO146" s="68">
        <f t="shared" ref="AO146" si="878">IF(AM146&lt;=0," ",IF(AL146&lt;=0," ",IF(AM146/AL146*100&gt;200,"СВ.200",AM146/AL146)))</f>
        <v>0.26763344545205592</v>
      </c>
      <c r="AP146" s="68">
        <f t="shared" ref="AP146" si="879">IF(AN146=0," ",IF(AM146/AN146*100&gt;200,"св.200",AM146/AN146))</f>
        <v>1.2820676451818762</v>
      </c>
      <c r="AQ146" s="74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22504578.709999997</v>
      </c>
      <c r="AR146" s="74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4180390.72</v>
      </c>
      <c r="AS146" s="74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4520922.82</v>
      </c>
      <c r="AT146" s="68">
        <f t="shared" ref="AT146" si="880">IF(AR146&lt;=0," ",IF(AQ146&lt;=0," ",IF(AR146/AQ146*100&gt;200,"СВ.200",AR146/AQ146)))</f>
        <v>0.18575734182228559</v>
      </c>
      <c r="AU146" s="68">
        <f t="shared" ref="AU146" si="881">IF(AS146=0," ",IF(AR146/AS146*100&gt;200,"св.200",AR146/AS146))</f>
        <v>0.92467641816543988</v>
      </c>
      <c r="AV146" s="74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0</v>
      </c>
      <c r="AW146" s="74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0</v>
      </c>
      <c r="AX146" s="74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68" t="str">
        <f t="shared" ref="AY146" si="882">IF(AW146&lt;=0," ",IF(AV146&lt;=0," ",IF(AW146/AV146*100&gt;200,"СВ.200",AW146/AV146)))</f>
        <v xml:space="preserve"> </v>
      </c>
      <c r="AZ146" s="68" t="str">
        <f t="shared" ref="AZ146" si="883">IF(AX146=0," ",IF(AW146/AX146*100&gt;200,"св.200",AW146/AX146))</f>
        <v xml:space="preserve"> </v>
      </c>
      <c r="BA146" s="74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1174256.6400000001</v>
      </c>
      <c r="BB146" s="74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103681.7</v>
      </c>
      <c r="BC146" s="74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18148.820000000003</v>
      </c>
      <c r="BD146" s="68">
        <f t="shared" ref="BD146" si="884">IF(BB146&lt;=0," ",IF(BA146&lt;=0," ",IF(BB146/BA146*100&gt;200,"СВ.200",BB146/BA146)))</f>
        <v>8.8295604613315176E-2</v>
      </c>
      <c r="BE146" s="67" t="str">
        <f t="shared" ref="BE146" si="885">IF(BC146=0," ",IF(BB146/BC146*100&gt;200,"св.200",BB146/BC146))</f>
        <v>св.200</v>
      </c>
      <c r="BF146" s="74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4527575.05</v>
      </c>
      <c r="BG146" s="74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635537.02999999991</v>
      </c>
      <c r="BH146" s="74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777208.85000000021</v>
      </c>
      <c r="BI146" s="68">
        <f t="shared" ref="BI146" si="886">IF(BG146&lt;=0," ",IF(BF146&lt;=0," ",IF(BG146/BF146*100&gt;200,"СВ.200",BG146/BF146)))</f>
        <v>0.14037029159792722</v>
      </c>
      <c r="BJ146" s="68">
        <f t="shared" ref="BJ146" si="887">IF(BH146=0," ",IF(BG146/BH146*100&gt;200,"св.200",BG146/BH146))</f>
        <v>0.81771718116694081</v>
      </c>
      <c r="BK146" s="74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464565.24</v>
      </c>
      <c r="BL146" s="74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43140.84</v>
      </c>
      <c r="BM146" s="74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53520.86</v>
      </c>
      <c r="BN146" s="68">
        <f t="shared" ref="BN146" si="888">IF(BL146&lt;=0," ",IF(BK146&lt;=0," ",IF(BL146/BK146*100&gt;200,"СВ.200",BL146/BK146)))</f>
        <v>9.2862823744626261E-2</v>
      </c>
      <c r="BO146" s="68">
        <f t="shared" ref="BO146" si="889">IF(BM146=0," ",IF(BL146/BM146*100&gt;200,"св.200",BL146/BM146))</f>
        <v>0.80605655439766843</v>
      </c>
      <c r="BP146" s="74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4554342.1500000004</v>
      </c>
      <c r="BQ146" s="74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990468.74</v>
      </c>
      <c r="BR146" s="74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951940.01000000013</v>
      </c>
      <c r="BS146" s="68">
        <f t="shared" ref="BS146" si="890">IF(BQ146&lt;=0," ",IF(BP146&lt;=0," ",IF(BQ146/BP146*100&gt;200,"СВ.200",BQ146/BP146)))</f>
        <v>0.21747789414548047</v>
      </c>
      <c r="BT146" s="68">
        <f t="shared" ref="BT146" si="891">IF(BR146=0," ",IF(BQ146/BR146*100&gt;200,"св.200",BQ146/BR146))</f>
        <v>1.0404739054932672</v>
      </c>
      <c r="BU146" s="74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3370515.44</v>
      </c>
      <c r="BV146" s="74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1125696.5900000003</v>
      </c>
      <c r="BW146" s="74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942677.94000000018</v>
      </c>
      <c r="BX146" s="68">
        <f t="shared" ref="BX146" si="892">IF(BV146&lt;=0," ",IF(BU146&lt;=0," ",IF(BV146/BU146*100&gt;200,"СВ.200",BV146/BU146)))</f>
        <v>0.33398351380938945</v>
      </c>
      <c r="BY146" s="68">
        <f t="shared" ref="BY146" si="893">IF(BW146=0," ",IF(BV146/BW146*100&gt;200,"св.200",BV146/BW146))</f>
        <v>1.1941475897908465</v>
      </c>
      <c r="BZ146" s="74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4053000</v>
      </c>
      <c r="CA146" s="74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953347.5</v>
      </c>
      <c r="CB146" s="74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683609.90999999992</v>
      </c>
      <c r="CC146" s="68">
        <f t="shared" ref="CC146" si="894">IF(CA146&lt;=0," ",IF(BZ146&lt;=0," ",IF(CA146/BZ146*100&gt;200,"СВ.200",CA146/BZ146)))</f>
        <v>0.23522020725388601</v>
      </c>
      <c r="CD146" s="68">
        <f t="shared" ref="CD146" si="895">IF(CB146=0," ",IF(CA146/CB146*100&gt;200,"св.200",CA146/CB146))</f>
        <v>1.3945782324893448</v>
      </c>
      <c r="CE146" s="74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3777658</v>
      </c>
      <c r="CF146" s="74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59463.520000000004</v>
      </c>
      <c r="CG146" s="74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379808.33999999997</v>
      </c>
      <c r="CH146" s="68">
        <f t="shared" ref="CH146" si="896">IF(CF146&lt;=0," ",IF(CE146&lt;=0," ",IF(CF146/CE146*100&gt;200,"СВ.200",CF146/CE146)))</f>
        <v>1.5740842606715589E-2</v>
      </c>
      <c r="CI146" s="68">
        <f t="shared" ref="CI146" si="897">IF(CG146=0," ",IF(CF146/CG146*100&gt;200,"св.200",CF146/CG146))</f>
        <v>0.15656191225290106</v>
      </c>
      <c r="CJ146" s="74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74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74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68" t="str">
        <f t="shared" ref="CM146" si="898">IF(CK146&lt;=0," ",IF(CJ146&lt;=0," ",IF(CK146/CJ146*100&gt;200,"СВ.200",CK146/CJ146)))</f>
        <v xml:space="preserve"> </v>
      </c>
      <c r="CN146" s="68" t="str">
        <f t="shared" ref="CN146" si="899">IF(CL146=0," ",IF(CK146/CL146*100&gt;200,"св.200",CK146/CL146))</f>
        <v xml:space="preserve"> </v>
      </c>
      <c r="CO146" s="74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3777658</v>
      </c>
      <c r="CP146" s="74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59463.520000000004</v>
      </c>
      <c r="CQ146" s="74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379808.33999999997</v>
      </c>
      <c r="CR146" s="68">
        <f t="shared" ref="CR146" si="900">IF(CP146&lt;=0," ",IF(CO146&lt;=0," ",IF(CP146/CO146*100&gt;200,"СВ.200",CP146/CO146)))</f>
        <v>1.5740842606715589E-2</v>
      </c>
      <c r="CS146" s="68">
        <f t="shared" ref="CS146" si="901">IF(CQ146=0," ",IF(CP146/CQ146*100&gt;200,"св.200",CP146/CQ146))</f>
        <v>0.15656191225290106</v>
      </c>
      <c r="CT146" s="27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27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27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69" t="str">
        <f t="shared" si="768"/>
        <v xml:space="preserve"> </v>
      </c>
      <c r="CX146" s="69" t="str">
        <f t="shared" si="769"/>
        <v xml:space="preserve"> </v>
      </c>
      <c r="CY146" s="74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74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74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68" t="str">
        <f t="shared" ref="DB146" si="902">IF(CZ146&lt;=0," ",IF(CY146&lt;=0," ",IF(CZ146/CY146*100&gt;200,"СВ.200",CZ146/CY146)))</f>
        <v xml:space="preserve"> </v>
      </c>
      <c r="DC146" s="68" t="str">
        <f t="shared" ref="DC146" si="903">IF(DA146=0," ",IF(CZ146/DA146*100&gt;200,"св.200",CZ146/DA146))</f>
        <v xml:space="preserve"> </v>
      </c>
      <c r="DD146" s="74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2500</v>
      </c>
      <c r="DE146" s="74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68074</v>
      </c>
      <c r="DF146" s="74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166322.74</v>
      </c>
      <c r="DG146" s="68" t="str">
        <f t="shared" ref="DG146" si="904">IF(DE146&lt;=0," ",IF(DD146&lt;=0," ",IF(DE146/DD146*100&gt;200,"СВ.200",DE146/DD146)))</f>
        <v>СВ.200</v>
      </c>
      <c r="DH146" s="68">
        <f t="shared" ref="DH146" si="905">IF(DF146=0," ",IF(DE146/DF146*100&gt;200,"св.200",DE146/DF146))</f>
        <v>0.40928859156601199</v>
      </c>
      <c r="DI146" s="74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77220.290000000008</v>
      </c>
      <c r="DJ146" s="74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14311.24</v>
      </c>
      <c r="DK146" s="68" t="str">
        <f t="shared" si="710"/>
        <v>св.200</v>
      </c>
      <c r="DL146" s="74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104256.19</v>
      </c>
      <c r="DM146" s="74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97760.510000000009</v>
      </c>
      <c r="DN146" s="74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272974.11000000004</v>
      </c>
      <c r="DO146" s="26">
        <f t="shared" ref="DO146" si="906">IF(DM146&lt;=0," ",IF(DL146&lt;=0," ",IF(DM146/DL146*100&gt;200,"СВ.200",DM146/DL146)))</f>
        <v>0.93769501839650971</v>
      </c>
      <c r="DP146" s="26">
        <f t="shared" ref="DP146" si="907">IF(DN146=0," ",IF(DM146/DN146*100&gt;200,"св.200",DM146/DN146))</f>
        <v>0.35813106964612867</v>
      </c>
    </row>
    <row r="147" spans="1:120" x14ac:dyDescent="0.2">
      <c r="B147" s="40"/>
      <c r="L147" s="11"/>
      <c r="AQ147" s="11"/>
      <c r="BB147" s="11"/>
    </row>
    <row r="148" spans="1:120" s="40" customFormat="1" ht="26.25" customHeight="1" x14ac:dyDescent="0.25">
      <c r="B148" s="72"/>
      <c r="C148" s="73"/>
      <c r="D148" s="73"/>
      <c r="E148" s="73"/>
      <c r="F148" s="73"/>
      <c r="G148" s="73"/>
      <c r="H148" s="73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>
        <f>BF146-4527575.05</f>
        <v>0</v>
      </c>
      <c r="BG148" s="49"/>
      <c r="BH148" s="49"/>
      <c r="BI148" s="49"/>
      <c r="BJ148" s="49"/>
      <c r="BK148" s="49"/>
      <c r="BL148" s="49"/>
      <c r="BM148" s="49"/>
      <c r="BN148" s="49"/>
      <c r="BO148" s="49"/>
      <c r="BP148" s="49">
        <f>BP145-7053731</f>
        <v>0</v>
      </c>
      <c r="BQ148" s="49">
        <f>BQ145-1845881.79</f>
        <v>0</v>
      </c>
      <c r="BR148" s="49"/>
      <c r="BS148" s="49"/>
      <c r="BT148" s="49"/>
      <c r="BU148" s="49">
        <f>BU146-3370515.44</f>
        <v>0</v>
      </c>
      <c r="BV148" s="49"/>
      <c r="BW148" s="49"/>
      <c r="BX148" s="49"/>
      <c r="BY148" s="49"/>
      <c r="BZ148" s="49"/>
      <c r="CA148" s="49"/>
      <c r="CB148" s="49"/>
      <c r="CC148" s="49"/>
      <c r="CD148" s="49"/>
      <c r="CE148" s="49"/>
      <c r="CF148" s="49"/>
      <c r="CG148" s="49"/>
      <c r="CH148" s="49"/>
      <c r="CI148" s="49"/>
      <c r="CJ148" s="49"/>
      <c r="CK148" s="49"/>
      <c r="CL148" s="49"/>
      <c r="CM148" s="49"/>
      <c r="CN148" s="49"/>
      <c r="CO148" s="49"/>
      <c r="CP148" s="49"/>
      <c r="CQ148" s="49"/>
      <c r="CR148" s="49"/>
      <c r="CS148" s="49"/>
      <c r="CT148" s="49"/>
      <c r="CU148" s="49"/>
      <c r="CV148" s="49"/>
      <c r="CW148" s="49"/>
      <c r="CX148" s="49"/>
      <c r="CY148" s="49"/>
      <c r="CZ148" s="49"/>
      <c r="DA148" s="49"/>
      <c r="DB148" s="49"/>
      <c r="DC148" s="49"/>
      <c r="DD148" s="49"/>
      <c r="DE148" s="49">
        <f>DE146-68074</f>
        <v>0</v>
      </c>
      <c r="DF148" s="49"/>
      <c r="DG148" s="49"/>
      <c r="DH148" s="49"/>
      <c r="DI148" s="49"/>
      <c r="DJ148" s="49"/>
      <c r="DK148" s="49"/>
      <c r="DL148" s="49"/>
      <c r="DM148" s="49"/>
      <c r="DN148" s="49"/>
      <c r="DO148" s="49"/>
      <c r="DP148" s="49"/>
    </row>
    <row r="149" spans="1:120" s="40" customFormat="1" x14ac:dyDescent="0.2">
      <c r="C149" s="49"/>
      <c r="H149" s="48"/>
      <c r="AU149" s="48"/>
      <c r="AV149" s="48"/>
      <c r="CL149" s="48"/>
    </row>
    <row r="150" spans="1:120" s="40" customFormat="1" x14ac:dyDescent="0.2">
      <c r="D150" s="49"/>
      <c r="AQ150" s="48"/>
      <c r="CJ150" s="50"/>
    </row>
    <row r="151" spans="1:120" s="40" customFormat="1" x14ac:dyDescent="0.2">
      <c r="E151" s="48"/>
      <c r="J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</row>
    <row r="152" spans="1:120" s="40" customFormat="1" x14ac:dyDescent="0.2">
      <c r="E152" s="48"/>
    </row>
    <row r="153" spans="1:120" s="40" customFormat="1" x14ac:dyDescent="0.2"/>
    <row r="154" spans="1:120" s="40" customFormat="1" x14ac:dyDescent="0.2"/>
    <row r="156" spans="1:120" x14ac:dyDescent="0.2">
      <c r="B156" s="53"/>
      <c r="C156" s="55"/>
      <c r="D156" s="53"/>
      <c r="E156" s="53"/>
      <c r="F156" s="53"/>
      <c r="G156" s="53"/>
      <c r="H156" s="53"/>
      <c r="I156" s="53"/>
      <c r="J156" s="53"/>
    </row>
    <row r="157" spans="1:120" ht="30" customHeight="1" x14ac:dyDescent="0.2"/>
  </sheetData>
  <mergeCells count="24"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</mergeCells>
  <pageMargins left="3.937007874015748E-2" right="3.937007874015748E-2" top="0.74803149606299213" bottom="0.74803149606299213" header="0.31496062992125984" footer="0.31496062992125984"/>
  <pageSetup paperSize="9" scale="49" fitToWidth="0" orientation="landscape" r:id="rId1"/>
  <headerFooter>
    <oddFooter>&amp;CИсполнение налоговых и неналоговых доходов бюджетов поселений_на_01.04.2019&amp;R&amp;P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Баканова Ирина Владимировна</cp:lastModifiedBy>
  <cp:lastPrinted>2019-04-15T11:28:42Z</cp:lastPrinted>
  <dcterms:created xsi:type="dcterms:W3CDTF">2014-07-22T12:54:56Z</dcterms:created>
  <dcterms:modified xsi:type="dcterms:W3CDTF">2019-04-15T11:29:42Z</dcterms:modified>
</cp:coreProperties>
</file>